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README" sheetId="1" state="visible" r:id="rId1"/>
    <sheet xmlns:r="http://schemas.openxmlformats.org/officeDocument/2006/relationships" name="INPUTS" sheetId="2" state="visible" r:id="rId2"/>
    <sheet xmlns:r="http://schemas.openxmlformats.org/officeDocument/2006/relationships" name="CALCS" sheetId="3" state="visible" r:id="rId3"/>
    <sheet xmlns:r="http://schemas.openxmlformats.org/officeDocument/2006/relationships" name="RECOMMENDATIONS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sz val="12"/>
    </font>
    <font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0" applyAlignment="1" pivotButton="0" quotePrefix="0" xfId="0">
      <alignment vertical="top" wrapText="1"/>
    </xf>
    <xf numFmtId="0" fontId="2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cols>
    <col width="120" customWidth="1" min="1" max="1"/>
  </cols>
  <sheetData>
    <row r="1" ht="400" customHeight="1">
      <c r="A1" s="1" t="inlineStr">
        <is>
          <t xml:space="preserve">
Interop → Productivity What‑If Tool + AI Recommender (Prototype)
What this is:
A simple, editable prototype that shows how improvements in healthcare interoperability (e.g., fewer avoidable admissions, fewer no‑shows, higher e‑prescriptions, faster injury recovery) convert into workdays saved, system capacity freed, and $NZ productivity gains. It also includes a basic AI-like recommender that ranks practical interventions to achieve a target, based on benefit, cost, time, evidence, and equity.
How to use (5 steps):
1) Go to the INPUTS sheet and replace placeholder numbers with your public data baselines.
   - Use ASH, DNA, NZePS, ACC, oral-health productivity, GDP/hour, etc.
2) Adjust the “What‑If” sliders/inputs (e.g., ASH −5%, DNA −10%, NZePS → 85%, ACC −2 days/claim).
3) See CALCS: auto‑computed Days saved / Capacity hours / $NZ benefit for each scenario.
4) Go to RECOMMENDATIONS: review interventions ranked by a transparent score formula.
5) Export selected recommendations as your pitch plan (copy/paste or print to PDF).
Key assumptions (edit in INPUTS):
- GDP per hour, work hours per day, workforce participation rate
- Average length of stay (LOS) for avoidable admissions (ASH)
- Appointment slot duration and annual appointments/DNAs
- Total prescriptions, current vs target e‑prescription share, minutes saved per e‑script
- ACC time‑loss claims and average days off per claim
- Oral health days lost (baseline) and what‑if reduction
- Clinic hour value (for DNA “capacity reclaimed” calculation)
Scoring (RECOMMENDATIONS):
Score_i = (BenefitNZD_i / (SetupCost_i + RunCostAnnual_i)) × EvidenceWeight_i × EquityWeight_i × TimeWeight_i
BenefitNZD_i is calculated differently per KPI to match the underlying mechanism (detailed in that sheet).
IMPORTANT:
• All numbers provided are placeholders for demonstration.
• Replace them with real, public figures where available.
• Keep formulas but tune the effect sizes / costs / weights per your evidence.
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31"/>
  <sheetViews>
    <sheetView workbookViewId="0">
      <selection activeCell="A1" sqref="A1"/>
    </sheetView>
  </sheetViews>
  <sheetFormatPr baseColWidth="8" defaultRowHeight="15"/>
  <cols>
    <col width="38" customWidth="1" min="1" max="1"/>
    <col width="20" customWidth="1" min="2" max="2"/>
    <col width="70" customWidth="1" min="3" max="3"/>
  </cols>
  <sheetData>
    <row r="1">
      <c r="A1" s="2" t="inlineStr">
        <is>
          <t>GENERAL PARAMETERS</t>
        </is>
      </c>
      <c r="B1" t="inlineStr"/>
      <c r="C1" s="3" t="inlineStr"/>
    </row>
    <row r="2">
      <c r="A2" t="inlineStr">
        <is>
          <t>GDP_per_hour_NZD</t>
        </is>
      </c>
      <c r="B2" t="n">
        <v>80</v>
      </c>
      <c r="C2" s="3" t="inlineStr">
        <is>
          <t>Economic value per hour of work (edit with Stats NZ/OECD figure)</t>
        </is>
      </c>
    </row>
    <row r="3">
      <c r="A3" t="inlineStr">
        <is>
          <t>Work_hours_per_day</t>
        </is>
      </c>
      <c r="B3" t="n">
        <v>8</v>
      </c>
      <c r="C3" s="3" t="inlineStr">
        <is>
          <t>Typical full-time hours per day</t>
        </is>
      </c>
    </row>
    <row r="4">
      <c r="A4" t="inlineStr">
        <is>
          <t>Workforce_participation_rate</t>
        </is>
      </c>
      <c r="B4" t="n">
        <v>0.67</v>
      </c>
      <c r="C4" s="3" t="inlineStr">
        <is>
          <t>Share of population in workforce (0–1)</t>
        </is>
      </c>
    </row>
    <row r="5">
      <c r="A5" t="inlineStr">
        <is>
          <t>Clinic_hour_value_NZD</t>
        </is>
      </c>
      <c r="B5" t="n">
        <v>250</v>
      </c>
      <c r="C5" s="3" t="inlineStr">
        <is>
          <t>Value of one clinic hour (capacity reclaimed)</t>
        </is>
      </c>
    </row>
    <row r="6">
      <c r="A6" s="2" t="inlineStr"/>
      <c r="B6" t="inlineStr"/>
      <c r="C6" s="3" t="inlineStr"/>
    </row>
    <row r="7">
      <c r="A7" s="2" t="inlineStr">
        <is>
          <t>ASH (Avoidable Hospital Admissions)</t>
        </is>
      </c>
      <c r="B7" t="inlineStr"/>
      <c r="C7" s="3" t="inlineStr"/>
    </row>
    <row r="8">
      <c r="A8" t="inlineStr">
        <is>
          <t>ASH_admissions_per_year</t>
        </is>
      </c>
      <c r="B8" t="n">
        <v>10000</v>
      </c>
      <c r="C8" s="3" t="inlineStr">
        <is>
          <t>Baseline avoidable admissions per year (region or NZ-wide)</t>
        </is>
      </c>
    </row>
    <row r="9">
      <c r="A9" t="inlineStr">
        <is>
          <t>ASH_avg_LOS_days</t>
        </is>
      </c>
      <c r="B9" t="n">
        <v>2.5</v>
      </c>
      <c r="C9" s="3" t="inlineStr">
        <is>
          <t>Average length of stay (days) for avoidable admissions</t>
        </is>
      </c>
    </row>
    <row r="10">
      <c r="A10" t="inlineStr">
        <is>
          <t>ASH_reduction_percent</t>
        </is>
      </c>
      <c r="B10" t="n">
        <v>5</v>
      </c>
      <c r="C10" s="3" t="inlineStr">
        <is>
          <t>Planned reduction in avoidable admissions (%)</t>
        </is>
      </c>
    </row>
    <row r="11">
      <c r="A11" s="2" t="inlineStr"/>
      <c r="B11" t="inlineStr"/>
      <c r="C11" s="3" t="inlineStr"/>
    </row>
    <row r="12">
      <c r="A12" s="2" t="inlineStr">
        <is>
          <t>DNA (Missed Appointments)</t>
        </is>
      </c>
      <c r="B12" t="inlineStr"/>
      <c r="C12" s="3" t="inlineStr"/>
    </row>
    <row r="13">
      <c r="A13" t="inlineStr">
        <is>
          <t>Appointments_per_year</t>
        </is>
      </c>
      <c r="B13" t="n">
        <v>2000000</v>
      </c>
      <c r="C13" s="3" t="inlineStr">
        <is>
          <t>Total outpatient appointments per year</t>
        </is>
      </c>
    </row>
    <row r="14">
      <c r="A14" t="inlineStr">
        <is>
          <t>DNAs_per_year</t>
        </is>
      </c>
      <c r="B14" t="n">
        <v>200000</v>
      </c>
      <c r="C14" s="3" t="inlineStr">
        <is>
          <t>Missed appointments per year (baseline)</t>
        </is>
      </c>
    </row>
    <row r="15">
      <c r="A15" t="inlineStr">
        <is>
          <t>DNA_reduction_percent</t>
        </is>
      </c>
      <c r="B15" t="n">
        <v>10</v>
      </c>
      <c r="C15" s="3" t="inlineStr">
        <is>
          <t>Relative reduction in DNAs (%)</t>
        </is>
      </c>
    </row>
    <row r="16">
      <c r="A16" t="inlineStr">
        <is>
          <t>Slot_duration_minutes</t>
        </is>
      </c>
      <c r="B16" t="n">
        <v>20</v>
      </c>
      <c r="C16" s="3" t="inlineStr">
        <is>
          <t>Appointment slot duration in minutes</t>
        </is>
      </c>
    </row>
    <row r="17">
      <c r="A17" s="2" t="inlineStr"/>
      <c r="B17" t="inlineStr"/>
      <c r="C17" s="3" t="inlineStr"/>
    </row>
    <row r="18">
      <c r="A18" s="2" t="inlineStr">
        <is>
          <t>NZePS (E‑Prescriptions)</t>
        </is>
      </c>
      <c r="B18" t="inlineStr"/>
      <c r="C18" s="3" t="inlineStr"/>
    </row>
    <row r="19">
      <c r="A19" t="inlineStr">
        <is>
          <t>Total_prescriptions_per_year</t>
        </is>
      </c>
      <c r="B19" t="n">
        <v>40000000</v>
      </c>
      <c r="C19" s="3" t="inlineStr">
        <is>
          <t>Total prescriptions per year</t>
        </is>
      </c>
    </row>
    <row r="20">
      <c r="A20" t="inlineStr">
        <is>
          <t>eScript_share_baseline_percent</t>
        </is>
      </c>
      <c r="B20" t="n">
        <v>70</v>
      </c>
      <c r="C20" s="3" t="inlineStr">
        <is>
          <t>Current % of e‑prescriptions</t>
        </is>
      </c>
    </row>
    <row r="21">
      <c r="A21" t="inlineStr">
        <is>
          <t>eScript_share_target_percent</t>
        </is>
      </c>
      <c r="B21" t="n">
        <v>85</v>
      </c>
      <c r="C21" s="3" t="inlineStr">
        <is>
          <t>Target % of e‑prescriptions</t>
        </is>
      </c>
    </row>
    <row r="22">
      <c r="A22" t="inlineStr">
        <is>
          <t>Minutes_saved_per_eScript</t>
        </is>
      </c>
      <c r="B22" t="n">
        <v>10</v>
      </c>
      <c r="C22" s="3" t="inlineStr">
        <is>
          <t>Minutes saved per e‑script (patient+workflow)</t>
        </is>
      </c>
    </row>
    <row r="23">
      <c r="A23" s="2" t="inlineStr"/>
      <c r="B23" t="inlineStr"/>
      <c r="C23" s="3" t="inlineStr"/>
    </row>
    <row r="24">
      <c r="A24" s="2" t="inlineStr">
        <is>
          <t>ACC (Time‑Loss Injuries)</t>
        </is>
      </c>
      <c r="B24" t="inlineStr"/>
      <c r="C24" s="3" t="inlineStr"/>
    </row>
    <row r="25">
      <c r="A25" t="inlineStr">
        <is>
          <t>ACC_claims_time_loss_per_year</t>
        </is>
      </c>
      <c r="B25" t="n">
        <v>100000</v>
      </c>
      <c r="C25" s="3" t="inlineStr">
        <is>
          <t>Annual time‑loss claims</t>
        </is>
      </c>
    </row>
    <row r="26">
      <c r="A26" t="inlineStr">
        <is>
          <t>ACC_avg_days_off_per_claim</t>
        </is>
      </c>
      <c r="B26" t="n">
        <v>7</v>
      </c>
      <c r="C26" s="3" t="inlineStr">
        <is>
          <t>Average days off work per claim (baseline)</t>
        </is>
      </c>
    </row>
    <row r="27">
      <c r="A27" t="inlineStr">
        <is>
          <t>ACC_days_reduced_per_claim</t>
        </is>
      </c>
      <c r="B27" t="n">
        <v>2</v>
      </c>
      <c r="C27" s="3" t="inlineStr">
        <is>
          <t>Planned reduction in days off per claim (What‑If)</t>
        </is>
      </c>
    </row>
    <row r="28">
      <c r="A28" s="2" t="inlineStr"/>
      <c r="B28" t="inlineStr"/>
      <c r="C28" s="3" t="inlineStr"/>
    </row>
    <row r="29">
      <c r="A29" s="2" t="inlineStr">
        <is>
          <t>ORAL HEALTH PRODUCTIVITY</t>
        </is>
      </c>
      <c r="B29" t="inlineStr"/>
      <c r="C29" s="3" t="inlineStr"/>
    </row>
    <row r="30">
      <c r="A30" t="inlineStr">
        <is>
          <t>Oral_sick_days_per_year</t>
        </is>
      </c>
      <c r="B30" t="n">
        <v>1000000</v>
      </c>
      <c r="C30" s="3" t="inlineStr">
        <is>
          <t>Baseline workdays lost to dental issues (proxy)</t>
        </is>
      </c>
    </row>
    <row r="31">
      <c r="A31" t="inlineStr">
        <is>
          <t>Oral_reduction_percent</t>
        </is>
      </c>
      <c r="B31" t="n">
        <v>5</v>
      </c>
      <c r="C31" s="3" t="inlineStr">
        <is>
          <t>Planned reduction in oral‑health sick days (%)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26"/>
  <sheetViews>
    <sheetView workbookViewId="0">
      <selection activeCell="A1" sqref="A1"/>
    </sheetView>
  </sheetViews>
  <sheetFormatPr baseColWidth="8" defaultRowHeight="15"/>
  <cols>
    <col width="12" customWidth="1" min="1" max="1"/>
    <col width="28" customWidth="1" min="2" max="2"/>
    <col width="50" customWidth="1" min="3" max="3"/>
    <col width="24" customWidth="1" min="4" max="4"/>
  </cols>
  <sheetData>
    <row r="1">
      <c r="A1" t="inlineStr">
        <is>
          <t>KPI</t>
        </is>
      </c>
      <c r="B1" t="inlineStr">
        <is>
          <t>Metric</t>
        </is>
      </c>
      <c r="C1" s="3" t="inlineStr">
        <is>
          <t>Formula / Notes</t>
        </is>
      </c>
      <c r="D1" t="inlineStr">
        <is>
          <t>Value</t>
        </is>
      </c>
    </row>
    <row r="2">
      <c r="A2" t="inlineStr">
        <is>
          <t>ASH</t>
        </is>
      </c>
      <c r="B2" t="inlineStr">
        <is>
          <t>Avoided_admissions</t>
        </is>
      </c>
      <c r="C2" s="3">
        <f> B8 * B10 / 100</f>
        <v/>
      </c>
      <c r="D2" t="inlineStr"/>
    </row>
    <row r="3">
      <c r="A3" t="inlineStr">
        <is>
          <t>ASH</t>
        </is>
      </c>
      <c r="B3" t="inlineStr">
        <is>
          <t>Workdays_saved</t>
        </is>
      </c>
      <c r="C3" s="3">
        <f> D2 * B9 * B4</f>
        <v/>
      </c>
      <c r="D3" t="inlineStr"/>
    </row>
    <row r="4">
      <c r="A4" t="inlineStr">
        <is>
          <t>ASH</t>
        </is>
      </c>
      <c r="B4" t="inlineStr">
        <is>
          <t>NZD_benefit</t>
        </is>
      </c>
      <c r="C4" s="3">
        <f> D3 * B3 * B2</f>
        <v/>
      </c>
      <c r="D4" t="inlineStr"/>
    </row>
    <row r="5">
      <c r="A5" t="inlineStr"/>
      <c r="B5" t="inlineStr"/>
      <c r="C5" s="3" t="inlineStr"/>
      <c r="D5" t="inlineStr"/>
    </row>
    <row r="6">
      <c r="A6" t="inlineStr">
        <is>
          <t>DNA</t>
        </is>
      </c>
      <c r="B6" t="inlineStr">
        <is>
          <t>Avoided_DNAs</t>
        </is>
      </c>
      <c r="C6" s="3">
        <f> B14 * B15 / 100</f>
        <v/>
      </c>
      <c r="D6" t="inlineStr"/>
    </row>
    <row r="7">
      <c r="A7" t="inlineStr">
        <is>
          <t>DNA</t>
        </is>
      </c>
      <c r="B7" t="inlineStr">
        <is>
          <t>Clinic_hours_reclaimed</t>
        </is>
      </c>
      <c r="C7" s="3">
        <f> D6 * B16 / 60</f>
        <v/>
      </c>
      <c r="D7" t="inlineStr"/>
    </row>
    <row r="8">
      <c r="A8" t="inlineStr">
        <is>
          <t>DNA</t>
        </is>
      </c>
      <c r="B8" t="inlineStr">
        <is>
          <t>NZD_system_value</t>
        </is>
      </c>
      <c r="C8" s="3">
        <f> D7 * B5</f>
        <v/>
      </c>
      <c r="D8" t="inlineStr"/>
    </row>
    <row r="9">
      <c r="A9" t="inlineStr"/>
      <c r="B9" t="inlineStr"/>
      <c r="C9" s="3" t="inlineStr"/>
      <c r="D9" t="inlineStr"/>
    </row>
    <row r="10">
      <c r="A10" t="inlineStr">
        <is>
          <t>NZePS</t>
        </is>
      </c>
      <c r="B10" t="inlineStr">
        <is>
          <t>Delta_share_pp</t>
        </is>
      </c>
      <c r="C10" s="3">
        <f> B21 - B20</f>
        <v/>
      </c>
      <c r="D10" t="inlineStr"/>
    </row>
    <row r="11">
      <c r="A11" t="inlineStr">
        <is>
          <t>NZePS</t>
        </is>
      </c>
      <c r="B11" t="inlineStr">
        <is>
          <t>Extra_eScripts</t>
        </is>
      </c>
      <c r="C11" s="3">
        <f> B19 * D10 / 100</f>
        <v/>
      </c>
      <c r="D11" t="inlineStr"/>
    </row>
    <row r="12">
      <c r="A12" t="inlineStr">
        <is>
          <t>NZePS</t>
        </is>
      </c>
      <c r="B12" t="inlineStr">
        <is>
          <t>Hours_saved</t>
        </is>
      </c>
      <c r="C12" s="3">
        <f> D11 * B22 / 60</f>
        <v/>
      </c>
      <c r="D12" t="inlineStr"/>
    </row>
    <row r="13">
      <c r="A13" t="inlineStr">
        <is>
          <t>NZePS</t>
        </is>
      </c>
      <c r="B13" t="inlineStr">
        <is>
          <t>NZD_benefit (patient time)</t>
        </is>
      </c>
      <c r="C13" s="3">
        <f> D12 * B2</f>
        <v/>
      </c>
      <c r="D13" t="inlineStr"/>
    </row>
    <row r="14">
      <c r="A14" t="inlineStr"/>
      <c r="B14" t="inlineStr"/>
      <c r="C14" s="3" t="inlineStr"/>
      <c r="D14" t="inlineStr"/>
    </row>
    <row r="15">
      <c r="A15" t="inlineStr">
        <is>
          <t>ACC</t>
        </is>
      </c>
      <c r="B15" t="inlineStr">
        <is>
          <t>Days_saved</t>
        </is>
      </c>
      <c r="C15" s="3">
        <f> B25 * B27</f>
        <v/>
      </c>
      <c r="D15" t="inlineStr"/>
    </row>
    <row r="16">
      <c r="A16" t="inlineStr">
        <is>
          <t>ACC</t>
        </is>
      </c>
      <c r="B16" t="inlineStr">
        <is>
          <t>NZD_benefit</t>
        </is>
      </c>
      <c r="C16" s="3">
        <f> D15 * B3 * B2</f>
        <v/>
      </c>
      <c r="D16" t="inlineStr"/>
    </row>
    <row r="17">
      <c r="A17" t="inlineStr"/>
      <c r="B17" t="inlineStr"/>
      <c r="C17" s="3" t="inlineStr"/>
      <c r="D17" t="inlineStr"/>
    </row>
    <row r="18">
      <c r="A18" t="inlineStr">
        <is>
          <t>ORAL</t>
        </is>
      </c>
      <c r="B18" t="inlineStr">
        <is>
          <t>Days_saved</t>
        </is>
      </c>
      <c r="C18" s="3">
        <f> B30 * B31 / 100</f>
        <v/>
      </c>
      <c r="D18" t="inlineStr"/>
    </row>
    <row r="19">
      <c r="A19" t="inlineStr">
        <is>
          <t>ORAL</t>
        </is>
      </c>
      <c r="B19" t="inlineStr">
        <is>
          <t>NZD_benefit</t>
        </is>
      </c>
      <c r="C19" s="3">
        <f> D18 * B3 * B2</f>
        <v/>
      </c>
      <c r="D19" t="inlineStr"/>
    </row>
    <row r="20">
      <c r="A20" t="inlineStr"/>
      <c r="B20" t="inlineStr"/>
      <c r="C20" s="3" t="inlineStr"/>
      <c r="D20" t="inlineStr"/>
    </row>
    <row r="21">
      <c r="A21" t="inlineStr">
        <is>
          <t>PER‑UNIT BENEFITS</t>
        </is>
      </c>
      <c r="B21" t="inlineStr"/>
      <c r="C21" s="3" t="inlineStr"/>
      <c r="D21" t="inlineStr"/>
    </row>
    <row r="22">
      <c r="A22" t="inlineStr">
        <is>
          <t>ASH</t>
        </is>
      </c>
      <c r="B22" t="inlineStr">
        <is>
          <t>NZD per 1% reduction</t>
        </is>
      </c>
      <c r="C22" s="3">
        <f> (B8 * 0.01) * B9 * B4 * B3 * B2</f>
        <v/>
      </c>
      <c r="D22" t="inlineStr"/>
    </row>
    <row r="23">
      <c r="A23" t="inlineStr">
        <is>
          <t>DNA</t>
        </is>
      </c>
      <c r="B23" t="inlineStr">
        <is>
          <t>NZD per 1% reduction</t>
        </is>
      </c>
      <c r="C23" s="3">
        <f> (B14 * 0.01) * (B16 / 60) * B5</f>
        <v/>
      </c>
      <c r="D23" t="inlineStr"/>
    </row>
    <row r="24">
      <c r="A24" t="inlineStr">
        <is>
          <t>NZePS_pp</t>
        </is>
      </c>
      <c r="B24" t="inlineStr">
        <is>
          <t>NZD per +1 pp</t>
        </is>
      </c>
      <c r="C24" s="3">
        <f> (B19 * 0.01) * (B22 / 60) * B2</f>
        <v/>
      </c>
      <c r="D24" t="inlineStr"/>
    </row>
    <row r="25">
      <c r="A25" t="inlineStr">
        <is>
          <t>ACC_days</t>
        </is>
      </c>
      <c r="B25" t="inlineStr">
        <is>
          <t>NZD per −1 day/claim</t>
        </is>
      </c>
      <c r="C25" s="3">
        <f> B25 * B3 * B2</f>
        <v/>
      </c>
      <c r="D25" t="inlineStr"/>
    </row>
    <row r="26">
      <c r="A26" t="inlineStr">
        <is>
          <t>Oral</t>
        </is>
      </c>
      <c r="B26" t="inlineStr">
        <is>
          <t>NZD per 1% reduction</t>
        </is>
      </c>
      <c r="C26" s="3">
        <f> (B30 * 0.01) * B3 * B2</f>
        <v/>
      </c>
      <c r="D26" t="inlineStr"/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M17"/>
  <sheetViews>
    <sheetView workbookViewId="0">
      <selection activeCell="A1" sqref="A1"/>
    </sheetView>
  </sheetViews>
  <sheetFormatPr baseColWidth="8" defaultRowHeight="15"/>
  <cols>
    <col width="12" customWidth="1" min="1" max="1"/>
    <col width="38" customWidth="1" min="2" max="2"/>
    <col width="12" customWidth="1" min="3" max="3"/>
    <col width="10" customWidth="1" min="4" max="4"/>
    <col width="16" customWidth="1" min="5" max="5"/>
    <col width="18" customWidth="1" min="6" max="6"/>
    <col width="12" customWidth="1" min="7" max="7"/>
    <col width="12" customWidth="1" min="8" max="8"/>
    <col width="12" customWidth="1" min="9" max="9"/>
    <col width="60" customWidth="1" min="10" max="10"/>
    <col width="16" customWidth="1" min="11" max="11"/>
    <col width="12" customWidth="1" min="12" max="12"/>
    <col width="8" customWidth="1" min="13" max="13"/>
  </cols>
  <sheetData>
    <row r="1">
      <c r="A1" s="2" t="inlineStr">
        <is>
          <t>KPI</t>
        </is>
      </c>
      <c r="B1" s="2" t="inlineStr">
        <is>
          <t>Intervention</t>
        </is>
      </c>
      <c r="C1" s="2" t="inlineStr">
        <is>
          <t>Effect_mid</t>
        </is>
      </c>
      <c r="D1" s="2" t="inlineStr">
        <is>
          <t>Effect_unit</t>
        </is>
      </c>
      <c r="E1" s="2" t="inlineStr">
        <is>
          <t>SetupCost_NZD</t>
        </is>
      </c>
      <c r="F1" s="2" t="inlineStr">
        <is>
          <t>RunCostAnnual_NZD</t>
        </is>
      </c>
      <c r="G1" s="2" t="inlineStr">
        <is>
          <t>EvidenceW</t>
        </is>
      </c>
      <c r="H1" s="2" t="inlineStr">
        <is>
          <t>EquityW</t>
        </is>
      </c>
      <c r="I1" s="2" t="inlineStr">
        <is>
          <t>TimeW</t>
        </is>
      </c>
      <c r="J1" s="2" t="inlineStr">
        <is>
          <t>Notes</t>
        </is>
      </c>
      <c r="K1" s="2" t="inlineStr">
        <is>
          <t>Benefit_NZD</t>
        </is>
      </c>
      <c r="L1" s="2" t="inlineStr">
        <is>
          <t>Score</t>
        </is>
      </c>
      <c r="M1" s="2" t="inlineStr">
        <is>
          <t>Rank</t>
        </is>
      </c>
    </row>
    <row r="2">
      <c r="A2" t="inlineStr">
        <is>
          <t>DNA</t>
        </is>
      </c>
      <c r="B2" t="inlineStr">
        <is>
          <t>SMS reminders (48h &amp; 4h)</t>
        </is>
      </c>
      <c r="C2" t="n">
        <v>8</v>
      </c>
      <c r="D2" t="inlineStr">
        <is>
          <t>%</t>
        </is>
      </c>
      <c r="E2" t="n">
        <v>2000</v>
      </c>
      <c r="F2" t="n">
        <v>8000</v>
      </c>
      <c r="G2" t="n">
        <v>1</v>
      </c>
      <c r="H2" t="n">
        <v>1</v>
      </c>
      <c r="I2" t="n">
        <v>1</v>
      </c>
      <c r="J2" t="inlineStr">
        <is>
          <t>FHIR Appointment events; proven 5–12% DNA drop</t>
        </is>
      </c>
      <c r="K2">
        <f>IF(A2="ASH", C2*CALCS!D20, IF(A2="DNA", C2*CALCS!D21, IF(A2="NZePS_pp", C2*CALCS!D22, IF(A2="ACC_days", C2*CALCS!D23, IF(A2="Oral", C2*CALCS!D24, 0)))))</f>
        <v/>
      </c>
      <c r="L2">
        <f>IF((E2+F2)&gt;0, (K2/(E2+F2))*G2*H2*I2, 0)</f>
        <v/>
      </c>
      <c r="M2">
        <f>RANK(L2,L$2:L$17,0)</f>
        <v/>
      </c>
    </row>
    <row r="3">
      <c r="A3" t="inlineStr">
        <is>
          <t>DNA</t>
        </is>
      </c>
      <c r="B3" t="inlineStr">
        <is>
          <t>Portal nudges (confirm/cancel)</t>
        </is>
      </c>
      <c r="C3" t="n">
        <v>3</v>
      </c>
      <c r="D3" t="inlineStr">
        <is>
          <t>%</t>
        </is>
      </c>
      <c r="E3" t="n">
        <v>5000</v>
      </c>
      <c r="F3" t="n">
        <v>2000</v>
      </c>
      <c r="G3" t="n">
        <v>0.9</v>
      </c>
      <c r="H3" t="n">
        <v>1</v>
      </c>
      <c r="I3" t="n">
        <v>0.9</v>
      </c>
      <c r="J3" t="inlineStr">
        <is>
          <t>Self‑service + reminders</t>
        </is>
      </c>
      <c r="K3">
        <f>IF(A3="ASH", C3*CALCS!D20, IF(A3="DNA", C3*CALCS!D21, IF(A3="NZePS_pp", C3*CALCS!D22, IF(A3="ACC_days", C3*CALCS!D23, IF(A3="Oral", C3*CALCS!D24, 0)))))</f>
        <v/>
      </c>
      <c r="L3">
        <f>IF((E3+F3)&gt;0, (K3/(E3+F3))*G3*H3*I3, 0)</f>
        <v/>
      </c>
      <c r="M3">
        <f>RANK(L3,L$2:L$17,0)</f>
        <v/>
      </c>
    </row>
    <row r="4">
      <c r="A4" t="inlineStr">
        <is>
          <t>DNA</t>
        </is>
      </c>
      <c r="B4" t="inlineStr">
        <is>
          <t>e‑Referral status visible</t>
        </is>
      </c>
      <c r="C4" t="n">
        <v>2</v>
      </c>
      <c r="D4" t="inlineStr">
        <is>
          <t>%</t>
        </is>
      </c>
      <c r="E4" t="n">
        <v>8000</v>
      </c>
      <c r="F4" t="n">
        <v>1000</v>
      </c>
      <c r="G4" t="n">
        <v>0.8</v>
      </c>
      <c r="H4" t="n">
        <v>1</v>
      </c>
      <c r="I4" t="n">
        <v>0.8</v>
      </c>
      <c r="J4" t="inlineStr">
        <is>
          <t>Reduce uncertainty; fewer no‑shows</t>
        </is>
      </c>
      <c r="K4">
        <f>IF(A4="ASH", C4*CALCS!D20, IF(A4="DNA", C4*CALCS!D21, IF(A4="NZePS_pp", C4*CALCS!D22, IF(A4="ACC_days", C4*CALCS!D23, IF(A4="Oral", C4*CALCS!D24, 0)))))</f>
        <v/>
      </c>
      <c r="L4">
        <f>IF((E4+F4)&gt;0, (K4/(E4+F4))*G4*H4*I4, 0)</f>
        <v/>
      </c>
      <c r="M4">
        <f>RANK(L4,L$2:L$17,0)</f>
        <v/>
      </c>
    </row>
    <row r="5">
      <c r="A5" t="inlineStr">
        <is>
          <t>DNA</t>
        </is>
      </c>
      <c r="B5" t="inlineStr">
        <is>
          <t>Transport vouchers (targeted)</t>
        </is>
      </c>
      <c r="C5" t="n">
        <v>4</v>
      </c>
      <c r="D5" t="inlineStr">
        <is>
          <t>%</t>
        </is>
      </c>
      <c r="E5" t="n">
        <v>1000</v>
      </c>
      <c r="F5" t="n">
        <v>20000</v>
      </c>
      <c r="G5" t="n">
        <v>0.8</v>
      </c>
      <c r="H5" t="n">
        <v>1.2</v>
      </c>
      <c r="I5" t="n">
        <v>0.9</v>
      </c>
      <c r="J5" t="inlineStr">
        <is>
          <t>Equity‑focused rural/low‑income support</t>
        </is>
      </c>
      <c r="K5">
        <f>IF(A5="ASH", C5*CALCS!D20, IF(A5="DNA", C5*CALCS!D21, IF(A5="NZePS_pp", C5*CALCS!D22, IF(A5="ACC_days", C5*CALCS!D23, IF(A5="Oral", C5*CALCS!D24, 0)))))</f>
        <v/>
      </c>
      <c r="L5">
        <f>IF((E5+F5)&gt;0, (K5/(E5+F5))*G5*H5*I5, 0)</f>
        <v/>
      </c>
      <c r="M5">
        <f>RANK(L5,L$2:L$17,0)</f>
        <v/>
      </c>
    </row>
    <row r="6">
      <c r="A6" t="inlineStr">
        <is>
          <t>ASH</t>
        </is>
      </c>
      <c r="B6" t="inlineStr">
        <is>
          <t>Chronic care recall (COPD/CHF/DM)</t>
        </is>
      </c>
      <c r="C6" t="n">
        <v>4</v>
      </c>
      <c r="D6" t="inlineStr">
        <is>
          <t>%</t>
        </is>
      </c>
      <c r="E6" t="n">
        <v>6000</v>
      </c>
      <c r="F6" t="n">
        <v>12000</v>
      </c>
      <c r="G6" t="n">
        <v>0.9</v>
      </c>
      <c r="H6" t="n">
        <v>1.1</v>
      </c>
      <c r="I6" t="n">
        <v>0.9</v>
      </c>
      <c r="J6" t="inlineStr">
        <is>
          <t>Improved continuity lowers avoidable admissions</t>
        </is>
      </c>
      <c r="K6">
        <f>IF(A6="ASH", C6*CALCS!D20, IF(A6="DNA", C6*CALCS!D21, IF(A6="NZePS_pp", C6*CALCS!D22, IF(A6="ACC_days", C6*CALCS!D23, IF(A6="Oral", C6*CALCS!D24, 0)))))</f>
        <v/>
      </c>
      <c r="L6">
        <f>IF((E6+F6)&gt;0, (K6/(E6+F6))*G6*H6*I6, 0)</f>
        <v/>
      </c>
      <c r="M6">
        <f>RANK(L6,L$2:L$17,0)</f>
        <v/>
      </c>
    </row>
    <row r="7">
      <c r="A7" t="inlineStr">
        <is>
          <t>ASH</t>
        </is>
      </c>
      <c r="B7" t="inlineStr">
        <is>
          <t>Pharmacy long‑term meds sync</t>
        </is>
      </c>
      <c r="C7" t="n">
        <v>2</v>
      </c>
      <c r="D7" t="inlineStr">
        <is>
          <t>%</t>
        </is>
      </c>
      <c r="E7" t="n">
        <v>3000</v>
      </c>
      <c r="F7" t="n">
        <v>6000</v>
      </c>
      <c r="G7" t="n">
        <v>0.8</v>
      </c>
      <c r="H7" t="n">
        <v>1</v>
      </c>
      <c r="I7" t="n">
        <v>1</v>
      </c>
      <c r="J7" t="inlineStr">
        <is>
          <t>Align repeats; adherence</t>
        </is>
      </c>
      <c r="K7">
        <f>IF(A7="ASH", C7*CALCS!D20, IF(A7="DNA", C7*CALCS!D21, IF(A7="NZePS_pp", C7*CALCS!D22, IF(A7="ACC_days", C7*CALCS!D23, IF(A7="Oral", C7*CALCS!D24, 0)))))</f>
        <v/>
      </c>
      <c r="L7">
        <f>IF((E7+F7)&gt;0, (K7/(E7+F7))*G7*H7*I7, 0)</f>
        <v/>
      </c>
      <c r="M7">
        <f>RANK(L7,L$2:L$17,0)</f>
        <v/>
      </c>
    </row>
    <row r="8">
      <c r="A8" t="inlineStr">
        <is>
          <t>ASH</t>
        </is>
      </c>
      <c r="B8" t="inlineStr">
        <is>
          <t>Tele‑follow‑up at 7 days</t>
        </is>
      </c>
      <c r="C8" t="n">
        <v>3</v>
      </c>
      <c r="D8" t="inlineStr">
        <is>
          <t>%</t>
        </is>
      </c>
      <c r="E8" t="n">
        <v>4000</v>
      </c>
      <c r="F8" t="n">
        <v>9000</v>
      </c>
      <c r="G8" t="n">
        <v>0.8</v>
      </c>
      <c r="H8" t="n">
        <v>1</v>
      </c>
      <c r="I8" t="n">
        <v>1</v>
      </c>
      <c r="J8" t="inlineStr">
        <is>
          <t>Prevent deterioration/readmission</t>
        </is>
      </c>
      <c r="K8">
        <f>IF(A8="ASH", C8*CALCS!D20, IF(A8="DNA", C8*CALCS!D21, IF(A8="NZePS_pp", C8*CALCS!D22, IF(A8="ACC_days", C8*CALCS!D23, IF(A8="Oral", C8*CALCS!D24, 0)))))</f>
        <v/>
      </c>
      <c r="L8">
        <f>IF((E8+F8)&gt;0, (K8/(E8+F8))*G8*H8*I8, 0)</f>
        <v/>
      </c>
      <c r="M8">
        <f>RANK(L8,L$2:L$17,0)</f>
        <v/>
      </c>
    </row>
    <row r="9">
      <c r="A9" t="inlineStr">
        <is>
          <t>ASH</t>
        </is>
      </c>
      <c r="B9" t="inlineStr">
        <is>
          <t>e‑Results sharing to GP</t>
        </is>
      </c>
      <c r="C9" t="n">
        <v>1</v>
      </c>
      <c r="D9" t="inlineStr">
        <is>
          <t>%</t>
        </is>
      </c>
      <c r="E9" t="n">
        <v>2000</v>
      </c>
      <c r="F9" t="n">
        <v>2000</v>
      </c>
      <c r="G9" t="n">
        <v>0.7</v>
      </c>
      <c r="H9" t="n">
        <v>1</v>
      </c>
      <c r="I9" t="n">
        <v>1</v>
      </c>
      <c r="J9" t="inlineStr">
        <is>
          <t>Faster action on results</t>
        </is>
      </c>
      <c r="K9">
        <f>IF(A9="ASH", C9*CALCS!D20, IF(A9="DNA", C9*CALCS!D21, IF(A9="NZePS_pp", C9*CALCS!D22, IF(A9="ACC_days", C9*CALCS!D23, IF(A9="Oral", C9*CALCS!D24, 0)))))</f>
        <v/>
      </c>
      <c r="L9">
        <f>IF((E9+F9)&gt;0, (K9/(E9+F9))*G9*H9*I9, 0)</f>
        <v/>
      </c>
      <c r="M9">
        <f>RANK(L9,L$2:L$17,0)</f>
        <v/>
      </c>
    </row>
    <row r="10">
      <c r="A10" t="inlineStr">
        <is>
          <t>NZePS_pp</t>
        </is>
      </c>
      <c r="B10" t="inlineStr">
        <is>
          <t>PMS default e‑script</t>
        </is>
      </c>
      <c r="C10" t="n">
        <v>15</v>
      </c>
      <c r="D10" t="inlineStr">
        <is>
          <t>pp</t>
        </is>
      </c>
      <c r="E10" t="n">
        <v>3000</v>
      </c>
      <c r="F10" t="n">
        <v>1000</v>
      </c>
      <c r="G10" t="n">
        <v>0.9</v>
      </c>
      <c r="H10" t="n">
        <v>1</v>
      </c>
      <c r="I10" t="n">
        <v>1</v>
      </c>
      <c r="J10" t="inlineStr">
        <is>
          <t>Nudge + defaults</t>
        </is>
      </c>
      <c r="K10">
        <f>IF(A10="ASH", C10*CALCS!D20, IF(A10="DNA", C10*CALCS!D21, IF(A10="NZePS_pp", C10*CALCS!D22, IF(A10="ACC_days", C10*CALCS!D23, IF(A10="Oral", C10*CALCS!D24, 0)))))</f>
        <v/>
      </c>
      <c r="L10">
        <f>IF((E10+F10)&gt;0, (K10/(E10+F10))*G10*H10*I10, 0)</f>
        <v/>
      </c>
      <c r="M10">
        <f>RANK(L10,L$2:L$17,0)</f>
        <v/>
      </c>
    </row>
    <row r="11">
      <c r="A11" t="inlineStr">
        <is>
          <t>NZePS_pp</t>
        </is>
      </c>
      <c r="B11" t="inlineStr">
        <is>
          <t>Script‑ready SMS to patients</t>
        </is>
      </c>
      <c r="C11" t="n">
        <v>10</v>
      </c>
      <c r="D11" t="inlineStr">
        <is>
          <t>pp</t>
        </is>
      </c>
      <c r="E11" t="n">
        <v>1000</v>
      </c>
      <c r="F11" t="n">
        <v>10000</v>
      </c>
      <c r="G11" t="n">
        <v>0.9</v>
      </c>
      <c r="H11" t="n">
        <v>1</v>
      </c>
      <c r="I11" t="n">
        <v>1</v>
      </c>
      <c r="J11" t="inlineStr">
        <is>
          <t>Pickup nudges; fewer rework calls</t>
        </is>
      </c>
      <c r="K11">
        <f>IF(A11="ASH", C11*CALCS!D20, IF(A11="DNA", C11*CALCS!D21, IF(A11="NZePS_pp", C11*CALCS!D22, IF(A11="ACC_days", C11*CALCS!D23, IF(A11="Oral", C11*CALCS!D24, 0)))))</f>
        <v/>
      </c>
      <c r="L11">
        <f>IF((E11+F11)&gt;0, (K11/(E11+F11))*G11*H11*I11, 0)</f>
        <v/>
      </c>
      <c r="M11">
        <f>RANK(L11,L$2:L$17,0)</f>
        <v/>
      </c>
    </row>
    <row r="12">
      <c r="A12" t="inlineStr">
        <is>
          <t>NZePS_pp</t>
        </is>
      </c>
      <c r="B12" t="inlineStr">
        <is>
          <t>Pharmacy feedback loop</t>
        </is>
      </c>
      <c r="C12" t="n">
        <v>5</v>
      </c>
      <c r="D12" t="inlineStr">
        <is>
          <t>pp</t>
        </is>
      </c>
      <c r="E12" t="n">
        <v>4000</v>
      </c>
      <c r="F12" t="n">
        <v>3000</v>
      </c>
      <c r="G12" t="n">
        <v>0.8</v>
      </c>
      <c r="H12" t="n">
        <v>1</v>
      </c>
      <c r="I12" t="n">
        <v>0.9</v>
      </c>
      <c r="J12" t="inlineStr">
        <is>
          <t>Close loop on failed dispensing</t>
        </is>
      </c>
      <c r="K12">
        <f>IF(A12="ASH", C12*CALCS!D20, IF(A12="DNA", C12*CALCS!D21, IF(A12="NZePS_pp", C12*CALCS!D22, IF(A12="ACC_days", C12*CALCS!D23, IF(A12="Oral", C12*CALCS!D24, 0)))))</f>
        <v/>
      </c>
      <c r="L12">
        <f>IF((E12+F12)&gt;0, (K12/(E12+F12))*G12*H12*I12, 0)</f>
        <v/>
      </c>
      <c r="M12">
        <f>RANK(L12,L$2:L$17,0)</f>
        <v/>
      </c>
    </row>
    <row r="13">
      <c r="A13" t="inlineStr">
        <is>
          <t>ACC_days</t>
        </is>
      </c>
      <c r="B13" t="inlineStr">
        <is>
          <t>Fast‑track physio referral</t>
        </is>
      </c>
      <c r="C13" t="n">
        <v>2</v>
      </c>
      <c r="D13" t="inlineStr">
        <is>
          <t>days</t>
        </is>
      </c>
      <c r="E13" t="n">
        <v>5000</v>
      </c>
      <c r="F13" t="n">
        <v>12000</v>
      </c>
      <c r="G13" t="n">
        <v>0.8</v>
      </c>
      <c r="H13" t="n">
        <v>1</v>
      </c>
      <c r="I13" t="n">
        <v>1</v>
      </c>
      <c r="J13" t="inlineStr">
        <is>
          <t>Earlier function gains</t>
        </is>
      </c>
      <c r="K13">
        <f>IF(A13="ASH", C13*CALCS!D20, IF(A13="DNA", C13*CALCS!D21, IF(A13="NZePS_pp", C13*CALCS!D22, IF(A13="ACC_days", C13*CALCS!D23, IF(A13="Oral", C13*CALCS!D24, 0)))))</f>
        <v/>
      </c>
      <c r="L13">
        <f>IF((E13+F13)&gt;0, (K13/(E13+F13))*G13*H13*I13, 0)</f>
        <v/>
      </c>
      <c r="M13">
        <f>RANK(L13,L$2:L$17,0)</f>
        <v/>
      </c>
    </row>
    <row r="14">
      <c r="A14" t="inlineStr">
        <is>
          <t>ACC_days</t>
        </is>
      </c>
      <c r="B14" t="inlineStr">
        <is>
          <t>Return‑to‑work plan (shared)</t>
        </is>
      </c>
      <c r="C14" t="n">
        <v>1</v>
      </c>
      <c r="D14" t="inlineStr">
        <is>
          <t>days</t>
        </is>
      </c>
      <c r="E14" t="n">
        <v>3000</v>
      </c>
      <c r="F14" t="n">
        <v>6000</v>
      </c>
      <c r="G14" t="n">
        <v>0.8</v>
      </c>
      <c r="H14" t="n">
        <v>1</v>
      </c>
      <c r="I14" t="n">
        <v>1</v>
      </c>
      <c r="J14" t="inlineStr">
        <is>
          <t>Employer‑clinician plan</t>
        </is>
      </c>
      <c r="K14">
        <f>IF(A14="ASH", C14*CALCS!D20, IF(A14="DNA", C14*CALCS!D21, IF(A14="NZePS_pp", C14*CALCS!D22, IF(A14="ACC_days", C14*CALCS!D23, IF(A14="Oral", C14*CALCS!D24, 0)))))</f>
        <v/>
      </c>
      <c r="L14">
        <f>IF((E14+F14)&gt;0, (K14/(E14+F14))*G14*H14*I14, 0)</f>
        <v/>
      </c>
      <c r="M14">
        <f>RANK(L14,L$2:L$17,0)</f>
        <v/>
      </c>
    </row>
    <row r="15">
      <c r="A15" t="inlineStr">
        <is>
          <t>ACC_days</t>
        </is>
      </c>
      <c r="B15" t="inlineStr">
        <is>
          <t>Tele‑check‑ins weekly</t>
        </is>
      </c>
      <c r="C15" t="n">
        <v>1</v>
      </c>
      <c r="D15" t="inlineStr">
        <is>
          <t>days</t>
        </is>
      </c>
      <c r="E15" t="n">
        <v>2000</v>
      </c>
      <c r="F15" t="n">
        <v>8000</v>
      </c>
      <c r="G15" t="n">
        <v>0.7</v>
      </c>
      <c r="H15" t="n">
        <v>1</v>
      </c>
      <c r="I15" t="n">
        <v>1</v>
      </c>
      <c r="J15" t="inlineStr">
        <is>
          <t>Monitor &amp; adapt early</t>
        </is>
      </c>
      <c r="K15">
        <f>IF(A15="ASH", C15*CALCS!D20, IF(A15="DNA", C15*CALCS!D21, IF(A15="NZePS_pp", C15*CALCS!D22, IF(A15="ACC_days", C15*CALCS!D23, IF(A15="Oral", C15*CALCS!D24, 0)))))</f>
        <v/>
      </c>
      <c r="L15">
        <f>IF((E15+F15)&gt;0, (K15/(E15+F15))*G15*H15*I15, 0)</f>
        <v/>
      </c>
      <c r="M15">
        <f>RANK(L15,L$2:L$17,0)</f>
        <v/>
      </c>
    </row>
    <row r="16">
      <c r="A16" t="inlineStr">
        <is>
          <t>Oral</t>
        </is>
      </c>
      <c r="B16" t="inlineStr">
        <is>
          <t>Recall/text for dental checks</t>
        </is>
      </c>
      <c r="C16" t="n">
        <v>5</v>
      </c>
      <c r="D16" t="inlineStr">
        <is>
          <t>%</t>
        </is>
      </c>
      <c r="E16" t="n">
        <v>2000</v>
      </c>
      <c r="F16" t="n">
        <v>8000</v>
      </c>
      <c r="G16" t="n">
        <v>0.7</v>
      </c>
      <c r="H16" t="n">
        <v>1.1</v>
      </c>
      <c r="I16" t="n">
        <v>1</v>
      </c>
      <c r="J16" t="inlineStr">
        <is>
          <t>Reduce urgent absences</t>
        </is>
      </c>
      <c r="K16">
        <f>IF(A16="ASH", C16*CALCS!D20, IF(A16="DNA", C16*CALCS!D21, IF(A16="NZePS_pp", C16*CALCS!D22, IF(A16="ACC_days", C16*CALCS!D23, IF(A16="Oral", C16*CALCS!D24, 0)))))</f>
        <v/>
      </c>
      <c r="L16">
        <f>IF((E16+F16)&gt;0, (K16/(E16+F16))*G16*H16*I16, 0)</f>
        <v/>
      </c>
      <c r="M16">
        <f>RANK(L16,L$2:L$17,0)</f>
        <v/>
      </c>
    </row>
    <row r="17">
      <c r="A17" t="inlineStr">
        <is>
          <t>Oral</t>
        </is>
      </c>
      <c r="B17" t="inlineStr">
        <is>
          <t>Mobile dental day (community)</t>
        </is>
      </c>
      <c r="C17" t="n">
        <v>3</v>
      </c>
      <c r="D17" t="inlineStr">
        <is>
          <t>%</t>
        </is>
      </c>
      <c r="E17" t="n">
        <v>8000</v>
      </c>
      <c r="F17" t="n">
        <v>20000</v>
      </c>
      <c r="G17" t="n">
        <v>0.6</v>
      </c>
      <c r="H17" t="n">
        <v>1.2</v>
      </c>
      <c r="I17" t="n">
        <v>0.8</v>
      </c>
      <c r="J17" t="inlineStr">
        <is>
          <t>Equity boost</t>
        </is>
      </c>
      <c r="K17">
        <f>IF(A17="ASH", C17*CALCS!D20, IF(A17="DNA", C17*CALCS!D21, IF(A17="NZePS_pp", C17*CALCS!D22, IF(A17="ACC_days", C17*CALCS!D23, IF(A17="Oral", C17*CALCS!D24, 0)))))</f>
        <v/>
      </c>
      <c r="L17">
        <f>IF((E17+F17)&gt;0, (K17/(E17+F17))*G17*H17*I17, 0)</f>
        <v/>
      </c>
      <c r="M17">
        <f>RANK(L17,L$2:L$17,0)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2025-08-30T01:34:09Z</dcterms:created>
  <dcterms:modified xmlns:dcterms="http://purl.org/dc/terms/" xmlns:xsi="http://www.w3.org/2001/XMLSchema-instance" xsi:type="dcterms:W3CDTF">2025-08-30T01:34:09Z</dcterms:modified>
</cp:coreProperties>
</file>