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9825" windowHeight="7035" firstSheet="9" activeTab="12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_xlcn.WorksheetConnection_basededados1.xlsxTbRegistrosSaida1" hidden="1">TbRegistrosSaida[]</definedName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SegmentaçãodeDados_Ano__Competência">#N/A</definedName>
    <definedName name="SegmentaçãodeDados_Ano__Competência1">#N/A</definedName>
    <definedName name="SegmentaçãodeDados_Ano_Previsto">#N/A</definedName>
    <definedName name="SegmentaçãodeDados_Ano_Previsto1">#N/A</definedName>
    <definedName name="SegmentaçãodeDados_Mês__Competência">#N/A</definedName>
    <definedName name="SegmentaçãodeDados_Mês__Competência1">#N/A</definedName>
    <definedName name="SegmentaçãodeDados_Mês_previsto">#N/A</definedName>
    <definedName name="SegmentaçãodeDados_Mês_previsto1">#N/A</definedName>
    <definedName name="TBPCSaidasN1">TBSaidasNivel1[Nível 1]</definedName>
  </definedNames>
  <calcPr calcId="152511"/>
  <pivotCaches>
    <pivotCache cacheId="10" r:id="rId19"/>
    <pivotCache cacheId="28" r:id="rId20"/>
    <pivotCache cacheId="38" r:id="rId21"/>
  </pivotCaches>
  <extLst>
    <ext xmlns:x14="http://schemas.microsoft.com/office/spreadsheetml/2009/9/main" uri="{876F7934-8845-4945-9796-88D515C7AA90}">
      <x14:pivotCaches>
        <pivotCache cacheId="2" r:id="rId22"/>
      </x14:pivotCaches>
    </ext>
    <ext xmlns:x14="http://schemas.microsoft.com/office/spreadsheetml/2009/9/main" uri="{BBE1A952-AA13-448e-AADC-164F8A28A991}">
      <x14:slicerCaches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RegistrosSaida-c75b8d8b-9ff4-4936-a9d8-654007a44d7b" name="TbRegistrosSaida" connection="WorksheetConnection_base-de-dados-1.xlsx!TbRegistrosSaida"/>
        </x15:modelTables>
      </x15:dataModel>
    </ext>
  </extLst>
</workbook>
</file>

<file path=xl/calcChain.xml><?xml version="1.0" encoding="utf-8"?>
<calcChain xmlns="http://schemas.openxmlformats.org/spreadsheetml/2006/main">
  <c r="N6" i="9" l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I6" i="9"/>
  <c r="N18" i="11" l="1"/>
  <c r="M18" i="11"/>
  <c r="C18" i="11"/>
  <c r="C25" i="11" s="1"/>
  <c r="K18" i="11"/>
  <c r="K25" i="11" s="1"/>
  <c r="G18" i="11"/>
  <c r="G25" i="11" s="1"/>
  <c r="D18" i="11"/>
  <c r="D25" i="11" s="1"/>
  <c r="H18" i="11"/>
  <c r="H25" i="11" s="1"/>
  <c r="L18" i="11"/>
  <c r="L25" i="11" s="1"/>
  <c r="E18" i="11"/>
  <c r="I18" i="11"/>
  <c r="I25" i="11" s="1"/>
  <c r="F18" i="11"/>
  <c r="F25" i="11" s="1"/>
  <c r="J18" i="11"/>
  <c r="J25" i="11" s="1"/>
  <c r="C17" i="11"/>
  <c r="K19" i="11"/>
  <c r="K26" i="11" s="1"/>
  <c r="D19" i="11"/>
  <c r="D26" i="11" s="1"/>
  <c r="H19" i="11"/>
  <c r="H26" i="11" s="1"/>
  <c r="H27" i="11" s="1"/>
  <c r="L19" i="11"/>
  <c r="L26" i="11" s="1"/>
  <c r="N25" i="11"/>
  <c r="E19" i="11"/>
  <c r="E26" i="11" s="1"/>
  <c r="I19" i="11"/>
  <c r="I26" i="11" s="1"/>
  <c r="M19" i="11"/>
  <c r="M26" i="11" s="1"/>
  <c r="M25" i="11"/>
  <c r="E25" i="11"/>
  <c r="C19" i="11"/>
  <c r="F19" i="11"/>
  <c r="F26" i="11" s="1"/>
  <c r="J19" i="11"/>
  <c r="J26" i="11" s="1"/>
  <c r="N19" i="11"/>
  <c r="N26" i="11" s="1"/>
  <c r="G19" i="11"/>
  <c r="G26" i="11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K27" i="11" l="1"/>
  <c r="K28" i="11"/>
  <c r="L27" i="11"/>
  <c r="G27" i="11"/>
  <c r="C20" i="11"/>
  <c r="D17" i="11" s="1"/>
  <c r="D20" i="11" s="1"/>
  <c r="E17" i="11" s="1"/>
  <c r="E20" i="11" s="1"/>
  <c r="F17" i="11" s="1"/>
  <c r="F20" i="11" s="1"/>
  <c r="G17" i="11" s="1"/>
  <c r="G20" i="11" s="1"/>
  <c r="H17" i="11" s="1"/>
  <c r="H20" i="11" s="1"/>
  <c r="I17" i="11" s="1"/>
  <c r="I20" i="11" s="1"/>
  <c r="J17" i="11" s="1"/>
  <c r="J20" i="11" s="1"/>
  <c r="K17" i="11" s="1"/>
  <c r="K20" i="11" s="1"/>
  <c r="L17" i="11" s="1"/>
  <c r="L20" i="11" s="1"/>
  <c r="M17" i="11" s="1"/>
  <c r="M20" i="11" s="1"/>
  <c r="N17" i="11" s="1"/>
  <c r="N20" i="11" s="1"/>
  <c r="D27" i="11"/>
  <c r="L28" i="11"/>
  <c r="G28" i="11"/>
  <c r="M27" i="11"/>
  <c r="D28" i="11"/>
  <c r="F28" i="11"/>
  <c r="I27" i="11"/>
  <c r="J27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H28" i="11"/>
  <c r="N27" i="11"/>
  <c r="N28" i="11"/>
  <c r="M28" i="11"/>
  <c r="C28" i="11"/>
  <c r="C26" i="11"/>
  <c r="C27" i="11" s="1"/>
  <c r="F27" i="11"/>
  <c r="E27" i="11"/>
  <c r="J28" i="11"/>
  <c r="I28" i="11"/>
  <c r="L11" i="11"/>
  <c r="K11" i="11"/>
  <c r="N11" i="11"/>
  <c r="G11" i="11"/>
  <c r="D11" i="11"/>
  <c r="H11" i="11"/>
  <c r="E11" i="11"/>
  <c r="I11" i="11"/>
  <c r="M11" i="11"/>
  <c r="C11" i="11"/>
  <c r="C9" i="11"/>
  <c r="F11" i="11"/>
  <c r="J11" i="11"/>
  <c r="M10" i="11"/>
  <c r="F10" i="11"/>
  <c r="J10" i="11"/>
  <c r="N10" i="11"/>
  <c r="G10" i="11"/>
  <c r="K10" i="11"/>
  <c r="C10" i="11"/>
  <c r="D10" i="11"/>
  <c r="H10" i="11"/>
  <c r="L10" i="11"/>
  <c r="E10" i="11"/>
  <c r="I10" i="11"/>
  <c r="E235" i="10"/>
  <c r="C12" i="11" l="1"/>
  <c r="D9" i="11" s="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se-de-dados-1.xlsx!TbRegistrosSaida" type="102" refreshedVersion="5" minRefreshableVersion="5">
    <extLst>
      <ext xmlns:x15="http://schemas.microsoft.com/office/spreadsheetml/2010/11/main" uri="{DE250136-89BD-433C-8126-D09CA5730AF9}">
        <x15:connection id="TbRegistrosSaida-c75b8d8b-9ff4-4936-a9d8-654007a44d7b" autoDelete="1">
          <x15:rangePr sourceName="_xlcn.WorksheetConnection_basededados1.xlsxTbRegistrosSaid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RegistrosSaida].[Ano  Competênc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<sst xmlns="http://schemas.openxmlformats.org/spreadsheetml/2006/main" count="1695" uniqueCount="576">
  <si>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</si>
  <si>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</si>
  <si>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</si>
  <si>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</si>
  <si>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</si>
  <si>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</si>
  <si>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</si>
  <si>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</si>
  <si>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</si>
  <si>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</si>
  <si>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</si>
  <si>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</si>
  <si>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</si>
  <si>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</si>
  <si>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</si>
  <si>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</si>
  <si>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</si>
  <si>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</si>
  <si>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</si>
  <si>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</si>
  <si>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</si>
  <si>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</si>
  <si>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</si>
  <si>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</si>
  <si>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</si>
  <si>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</si>
  <si>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</si>
  <si>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</si>
  <si>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</si>
  <si>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</si>
  <si>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</si>
  <si>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</si>
  <si>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</si>
  <si>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</si>
  <si>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</si>
  <si>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</si>
  <si>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</si>
  <si>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</si>
  <si>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</si>
  <si>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</si>
  <si>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</si>
  <si>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</si>
  <si>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</si>
  <si>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</si>
  <si>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</si>
  <si>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</si>
  <si>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</si>
  <si>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</si>
  <si>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</si>
  <si>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</si>
  <si>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</si>
  <si>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</si>
  <si>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</si>
  <si>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</si>
  <si>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</si>
  <si>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</si>
  <si>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</si>
  <si>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</si>
  <si>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</si>
  <si>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</si>
  <si>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</si>
  <si>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</si>
  <si>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</si>
  <si>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</si>
  <si>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</si>
  <si>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</si>
  <si>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</si>
  <si>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</si>
  <si>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</si>
  <si>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</si>
  <si>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</si>
  <si>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</si>
  <si>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</si>
  <si>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</si>
  <si>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</si>
  <si>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</si>
  <si>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</si>
  <si>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</si>
  <si>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</si>
  <si>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</si>
  <si>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</si>
  <si>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</si>
  <si>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</si>
  <si>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</si>
  <si>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</si>
  <si>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</si>
  <si>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</si>
  <si>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</si>
  <si>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</si>
  <si>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</si>
  <si>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</si>
  <si>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</si>
  <si>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</si>
  <si>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</si>
  <si>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</si>
  <si>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</si>
  <si>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</si>
  <si>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</si>
  <si>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</si>
  <si>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</si>
  <si>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</si>
  <si>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</si>
  <si>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</si>
  <si>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</si>
  <si>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</si>
  <si>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</si>
  <si>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</si>
  <si>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</si>
  <si>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</si>
  <si>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</si>
  <si>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</si>
  <si>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</si>
  <si>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</si>
  <si>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</si>
  <si>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</si>
  <si>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</si>
  <si>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</si>
  <si>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</si>
  <si>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</si>
  <si>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</si>
  <si>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</si>
  <si>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</si>
  <si>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</si>
  <si>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</si>
  <si>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</si>
  <si>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</si>
  <si>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</si>
  <si>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</si>
  <si>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</si>
  <si>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</si>
  <si>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</si>
  <si>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</si>
  <si>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</si>
  <si>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</si>
  <si>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</si>
  <si>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</si>
  <si>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</si>
  <si>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</si>
  <si>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</si>
  <si>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</si>
  <si>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</si>
  <si>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</si>
  <si>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</si>
  <si>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</si>
  <si>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</si>
  <si>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</si>
  <si>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</si>
  <si>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</si>
  <si>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</si>
  <si>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</si>
  <si>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</si>
  <si>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</si>
  <si>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</si>
  <si>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</si>
  <si>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</si>
  <si>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</si>
  <si>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</si>
  <si>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</si>
  <si>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</si>
  <si>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</si>
  <si>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</si>
  <si>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</si>
  <si>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</si>
  <si>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</si>
  <si>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</si>
  <si>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</si>
  <si>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</si>
  <si>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</si>
  <si>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</si>
  <si>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</si>
  <si>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</si>
  <si>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</si>
  <si>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</si>
  <si>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</si>
  <si>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</si>
  <si>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</si>
  <si>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</si>
  <si>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</si>
  <si>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</si>
  <si>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</si>
  <si>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</si>
  <si>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</si>
  <si>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</si>
  <si>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</si>
  <si>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</si>
  <si>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</si>
  <si>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</si>
  <si>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</si>
  <si>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</si>
  <si>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</si>
  <si>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</si>
  <si>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</si>
  <si>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</si>
  <si>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</si>
  <si>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</si>
  <si>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</si>
  <si>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</si>
  <si>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</si>
  <si>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</si>
  <si>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</si>
  <si>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</si>
  <si>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</si>
  <si>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</si>
  <si>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</si>
  <si>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</si>
  <si>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</si>
  <si>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</si>
  <si>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</si>
  <si>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</si>
  <si>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</si>
  <si>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</si>
  <si>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</si>
  <si>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</si>
  <si>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</si>
  <si>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</si>
  <si>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</si>
  <si>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</si>
  <si>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</si>
  <si>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</si>
  <si>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</si>
  <si>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</si>
  <si>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</si>
  <si>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</si>
  <si>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</si>
  <si>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</si>
  <si>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</si>
  <si>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</si>
  <si>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</si>
  <si>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</si>
  <si>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</si>
  <si>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</si>
  <si>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</si>
  <si>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</si>
  <si>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</si>
  <si>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</si>
  <si>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</si>
  <si>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</si>
  <si>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</si>
  <si>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</si>
  <si>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</si>
  <si>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</si>
  <si>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</si>
  <si>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</si>
  <si>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</si>
  <si>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</si>
  <si>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</si>
  <si>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</si>
  <si>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</si>
  <si>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</si>
  <si>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</si>
  <si>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</si>
  <si>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</si>
  <si>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</si>
  <si>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</si>
  <si>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</si>
  <si>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</si>
  <si>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</si>
  <si>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</si>
  <si>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</si>
  <si>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</si>
  <si>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</si>
  <si>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</si>
  <si>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</si>
  <si>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</si>
  <si>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</si>
  <si>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</si>
  <si>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</si>
  <si>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</si>
  <si>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</si>
  <si>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</si>
  <si>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</si>
  <si>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</si>
  <si>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</si>
  <si>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</si>
  <si>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</si>
  <si>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</si>
  <si>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</si>
  <si>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</si>
  <si>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</si>
  <si>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</si>
  <si>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</si>
  <si>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</si>
  <si>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</si>
  <si>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</si>
  <si>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</si>
  <si>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</si>
  <si>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</si>
  <si>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</si>
  <si>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</si>
  <si>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</si>
  <si>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</si>
  <si>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</si>
  <si>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</si>
  <si>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</si>
  <si>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</si>
  <si>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</si>
  <si>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</si>
  <si>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</si>
  <si>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</si>
  <si>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</si>
  <si>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</si>
  <si>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</si>
  <si>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</si>
  <si>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</si>
  <si>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</si>
  <si>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</si>
  <si>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</si>
  <si>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</si>
  <si>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</si>
  <si>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</si>
  <si>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</si>
  <si>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</si>
  <si>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</si>
  <si>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</si>
  <si>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</si>
  <si>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</si>
  <si>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</si>
  <si>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</si>
  <si>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</si>
  <si>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</si>
  <si>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</si>
  <si>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</si>
  <si>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</si>
  <si>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</si>
  <si>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</si>
  <si>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</si>
  <si>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</si>
  <si>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</si>
  <si>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</si>
  <si>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</si>
  <si>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</si>
  <si>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</si>
  <si>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</si>
  <si>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</si>
  <si>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</si>
  <si>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</si>
  <si>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</si>
  <si>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</si>
  <si>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</si>
  <si>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</si>
  <si>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</si>
  <si>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</si>
  <si>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</si>
  <si>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</si>
  <si>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</si>
  <si>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</si>
  <si>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</si>
  <si>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</si>
  <si>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</si>
  <si>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</si>
  <si>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</si>
  <si>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</si>
  <si>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</si>
  <si>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</si>
  <si>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</si>
  <si>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</si>
  <si>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</si>
  <si>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</si>
  <si>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</si>
  <si>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</si>
  <si>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</si>
  <si>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</si>
  <si>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</si>
  <si>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</si>
  <si>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</si>
  <si>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</si>
  <si>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</si>
  <si>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</si>
  <si>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</si>
  <si>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</si>
  <si>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</si>
  <si>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</si>
  <si>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</si>
  <si>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</si>
  <si>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</si>
  <si>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</si>
  <si>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</si>
  <si>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</si>
  <si>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</si>
  <si>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</si>
  <si>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</si>
  <si>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</si>
  <si>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</si>
  <si>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</si>
  <si>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</si>
  <si>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</si>
  <si>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</si>
  <si>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</si>
  <si>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</si>
  <si>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</si>
  <si>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</si>
  <si>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</si>
  <si>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</si>
  <si>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</si>
  <si>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</si>
  <si>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</si>
  <si>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</si>
  <si>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</si>
  <si>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</si>
  <si>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</si>
  <si>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</si>
  <si>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</si>
  <si>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</si>
  <si>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</si>
  <si>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</si>
  <si>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</si>
  <si>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</si>
  <si>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</si>
  <si>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</si>
  <si>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</si>
  <si>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</si>
  <si>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</si>
  <si>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</si>
  <si>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</si>
  <si>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</si>
  <si>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</si>
  <si>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</si>
  <si>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</si>
  <si>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</si>
  <si>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</si>
  <si>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</si>
  <si>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</si>
  <si>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</si>
  <si>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</si>
  <si>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</si>
  <si>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</si>
  <si>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</si>
  <si>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</si>
  <si>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</si>
  <si>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</si>
  <si>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</si>
  <si>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</si>
  <si>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</si>
  <si>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</si>
  <si>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</si>
  <si>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</si>
  <si>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</si>
  <si>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</si>
  <si>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</si>
  <si>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</si>
  <si>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</si>
  <si>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</si>
  <si>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</si>
  <si>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</si>
  <si>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</si>
  <si>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</si>
  <si>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</si>
  <si>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</si>
  <si>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</si>
  <si>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</si>
  <si>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</si>
  <si>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</si>
  <si>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</si>
  <si>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</si>
  <si>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</si>
  <si>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</si>
  <si>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</si>
  <si>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</si>
  <si>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</si>
  <si>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</si>
  <si>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</si>
  <si>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</si>
  <si>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</si>
  <si>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</si>
  <si>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</si>
  <si>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</si>
  <si>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</si>
  <si>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</si>
  <si>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</si>
  <si>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</si>
  <si>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</si>
  <si>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</si>
  <si>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</si>
  <si>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</si>
  <si>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</si>
  <si>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</si>
  <si>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</si>
  <si>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</si>
  <si>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</si>
  <si>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</si>
  <si>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</si>
  <si>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</si>
  <si>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</si>
  <si>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</si>
  <si>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</si>
  <si>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</si>
  <si>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</si>
  <si>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</si>
  <si>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</si>
  <si>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</si>
  <si>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</si>
  <si>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</si>
  <si>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</si>
  <si>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</si>
  <si>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</si>
  <si>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</si>
  <si>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</si>
  <si>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</si>
  <si>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</si>
  <si>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</si>
  <si>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</si>
  <si>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</si>
  <si>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</si>
  <si>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</si>
  <si>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</si>
  <si>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</si>
  <si>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</si>
  <si>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</si>
  <si>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</si>
  <si>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</si>
  <si>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</si>
  <si>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</si>
  <si>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</si>
  <si>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</si>
  <si>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</si>
  <si>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</si>
  <si>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</si>
  <si>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</si>
  <si>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</si>
  <si>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</si>
  <si>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</si>
  <si>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</si>
  <si>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</si>
  <si>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</si>
  <si>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</si>
  <si>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</si>
  <si>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</si>
  <si>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</si>
  <si>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</si>
  <si>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</si>
  <si>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</si>
  <si>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</si>
  <si>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</si>
  <si>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</si>
  <si>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</si>
  <si>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</si>
  <si>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</si>
  <si>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</si>
  <si>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</si>
  <si>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</si>
  <si>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</si>
  <si>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</si>
  <si>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</si>
  <si>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</si>
  <si>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</si>
  <si>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</si>
  <si>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</si>
  <si>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</si>
  <si>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</si>
  <si>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</si>
  <si>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</si>
  <si>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</si>
  <si>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</si>
  <si>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</si>
  <si>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</si>
  <si>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</si>
  <si>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</si>
  <si>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</si>
  <si>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</si>
  <si>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</si>
  <si>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</si>
  <si>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</si>
  <si>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</si>
  <si>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</si>
  <si>
    <t>Mês 
Competência</t>
  </si>
  <si>
    <t>Ano 
Competência</t>
  </si>
  <si>
    <t>(Tudo)</t>
  </si>
  <si>
    <t>Rótulos de Linha</t>
  </si>
  <si>
    <t>Total Geral</t>
  </si>
  <si>
    <t>Rótulos de Coluna</t>
  </si>
  <si>
    <t>Soma de Valor</t>
  </si>
  <si>
    <t>Ano  Competência</t>
  </si>
  <si>
    <t>All</t>
  </si>
  <si>
    <t>Mês previsto</t>
  </si>
  <si>
    <t>Ano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</si>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</sst>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165" fontId="10" fillId="0" borderId="1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7" fillId="0" borderId="12" xfId="0" applyFont="1" applyBorder="1"/>
    <xf numFmtId="0" fontId="9" fillId="0" borderId="12" xfId="0" applyFont="1" applyBorder="1"/>
    <xf numFmtId="0" fontId="8" fillId="0" borderId="12" xfId="0" applyFont="1" applyBorder="1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4" fontId="0" fillId="0" borderId="0" xfId="0" applyNumberFormat="1" applyAlignment="1">
      <alignment horizontal="left" vertical="center"/>
    </xf>
  </cellXfs>
  <cellStyles count="1">
    <cellStyle name="Normal" xfId="0" builtinId="0"/>
  </cellStyles>
  <dxfs count="71">
    <dxf>
      <alignment horizontal="center" readingOrder="0"/>
    </dxf>
    <dxf>
      <alignment vertical="center" readingOrder="0"/>
    </dxf>
    <dxf>
      <numFmt numFmtId="4" formatCode="#,##0.0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</dxf>
    <dxf>
      <alignment vertical="center" readingOrder="0"/>
    </dxf>
    <dxf>
      <alignment horizontal="center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4.xml"/><Relationship Id="rId21" Type="http://schemas.openxmlformats.org/officeDocument/2006/relationships/pivotCacheDefinition" Target="pivotCache/pivotCacheDefinition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3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2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1.xml"/><Relationship Id="rId28" Type="http://schemas.microsoft.com/office/2007/relationships/slicerCache" Target="slicerCaches/slicerCache6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microsoft.com/office/2007/relationships/slicerCache" Target="slicerCaches/slicerCache5.xml"/><Relationship Id="rId30" Type="http://schemas.microsoft.com/office/2007/relationships/slicerCache" Target="slicerCaches/slicerCache8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1914524</xdr:colOff>
      <xdr:row>1</xdr:row>
      <xdr:rowOff>523876</xdr:rowOff>
    </xdr:from>
    <xdr:to>
      <xdr:col>7</xdr:col>
      <xdr:colOff>312074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4" y="1095376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</xdr:row>
      <xdr:rowOff>523876</xdr:rowOff>
    </xdr:from>
    <xdr:to>
      <xdr:col>1</xdr:col>
      <xdr:colOff>1866900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6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38100</xdr:colOff>
      <xdr:row>1</xdr:row>
      <xdr:rowOff>533400</xdr:rowOff>
    </xdr:from>
    <xdr:to>
      <xdr:col>1</xdr:col>
      <xdr:colOff>1866900</xdr:colOff>
      <xdr:row>1</xdr:row>
      <xdr:rowOff>1333499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04900"/>
              <a:ext cx="182880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1924049</xdr:colOff>
      <xdr:row>1</xdr:row>
      <xdr:rowOff>533400</xdr:rowOff>
    </xdr:from>
    <xdr:to>
      <xdr:col>7</xdr:col>
      <xdr:colOff>321599</xdr:colOff>
      <xdr:row>1</xdr:row>
      <xdr:rowOff>1325400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49" y="1104900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1933574</xdr:colOff>
      <xdr:row>1</xdr:row>
      <xdr:rowOff>542925</xdr:rowOff>
    </xdr:from>
    <xdr:to>
      <xdr:col>7</xdr:col>
      <xdr:colOff>264449</xdr:colOff>
      <xdr:row>1</xdr:row>
      <xdr:rowOff>1334925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4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1933573</xdr:colOff>
      <xdr:row>1</xdr:row>
      <xdr:rowOff>542925</xdr:rowOff>
    </xdr:from>
    <xdr:to>
      <xdr:col>7</xdr:col>
      <xdr:colOff>264448</xdr:colOff>
      <xdr:row>1</xdr:row>
      <xdr:rowOff>1334925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3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86.652424189815" createdVersion="5" refreshedVersion="5" minRefreshableVersion="3" recordCount="229">
  <cacheSource type="worksheet">
    <worksheetSource name="TbRegistrosSaida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/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5386.66633472222" backgroundQuery="1" createdVersion="5" refreshedVersion="5" minRefreshableVersion="3" recordCount="0" supportSubquery="1" supportAdvancedDrill="1">
  <cacheSource type="external" connectionId="1"/>
  <cacheFields count="5">
    <cacheField name="[TbRegistrosSaida].[Ano  Competência].[Ano  Competência]" caption="Ano  Competência" numFmtId="0" hierarchy="10" level="1">
      <sharedItems containsSemiMixedTypes="0" containsNonDate="0" containsString="0"/>
    </cacheField>
    <cacheField name="[TbRegistrosSaida].[Conta Nível 1].[Conta Nível 1]" caption="Conta Nível 1" numFmtId="0" hierarchy="3" level="1">
      <sharedItems count="1">
        <s v="Compra de mercadorias"/>
      </sharedItems>
    </cacheField>
    <cacheField name="[TbRegistrosSaida].[Conta Nível 2].[Conta Nível 2]" caption="Conta Nível 2" numFmtId="0" hierarchy="4" level="1">
      <sharedItems count="5">
        <s v="Eletrodomésticos"/>
        <s v="Informática"/>
        <s v="Livros"/>
        <s v="Som e imagem"/>
        <s v="Vestuário"/>
      </sharedItems>
    </cacheField>
    <cacheField name="[TbRegistrosSaida].[Mês  Competência].[Mês  Competência]" caption="Mês  Competência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RegistrosSaida].[Mês  Competência].&amp;[1]"/>
            <x15:cachedUniqueName index="1" name="[TbRegistrosSaida].[Mês  Competência].&amp;[2]"/>
            <x15:cachedUniqueName index="2" name="[TbRegistrosSaida].[Mês  Competência].&amp;[3]"/>
            <x15:cachedUniqueName index="3" name="[TbRegistrosSaida].[Mês  Competência].&amp;[4]"/>
            <x15:cachedUniqueName index="4" name="[TbRegistrosSaida].[Mês  Competência].&amp;[5]"/>
            <x15:cachedUniqueName index="5" name="[TbRegistrosSaida].[Mês  Competência].&amp;[6]"/>
            <x15:cachedUniqueName index="6" name="[TbRegistrosSaida].[Mês  Competência].&amp;[7]"/>
            <x15:cachedUniqueName index="7" name="[TbRegistrosSaida].[Mês  Competência].&amp;[8]"/>
            <x15:cachedUniqueName index="8" name="[TbRegistrosSaida].[Mês  Competência].&amp;[9]"/>
            <x15:cachedUniqueName index="9" name="[TbRegistrosSaida].[Mês  Competência].&amp;[10]"/>
            <x15:cachedUniqueName index="10" name="[TbRegistrosSaida].[Mês  Competência].&amp;[11]"/>
            <x15:cachedUniqueName index="11" name="[TbRegistrosSaida].[Mês  Competência].&amp;[12]"/>
          </x15:cachedUniqueNames>
        </ext>
      </extLst>
    </cacheField>
    <cacheField name="[Measures].[Soma de Valor]" caption="Soma de Valor" numFmtId="0" hierarchy="11" level="32767"/>
  </cacheFields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2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2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2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2" memberValueDatatype="130" unbalanced="0">
      <fieldsUsage count="2">
        <fieldUsage x="-1"/>
        <fieldUsage x="1"/>
      </fieldsUsage>
    </cacheHierarchy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2" memberValueDatatype="130" unbalanced="0">
      <fieldsUsage count="2">
        <fieldUsage x="-1"/>
        <fieldUsage x="2"/>
      </fieldsUsage>
    </cacheHierarchy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2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2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2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2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>
      <fieldsUsage count="2">
        <fieldUsage x="-1"/>
        <fieldUsage x="3"/>
      </fieldsUsage>
    </cacheHierarchy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>
      <fieldsUsage count="2">
        <fieldUsage x="-1"/>
        <fieldUsage x="0"/>
      </fieldsUsage>
    </cacheHierarchy>
    <cacheHierarchy uniqueName="[Measures].[Soma de Valor]" caption="Soma de Valor" measure="1" displayFolder="" measureGroup="TbRegistrosSai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RegistrosSaida" uniqueName="[TbRegistrosSaida]" caption="TbRegistrosSaida"/>
  </dimensions>
  <measureGroups count="1">
    <measureGroup name="TbRegistrosSaida" caption="TbRegistrosSai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386.684421064812" createdVersion="5" refreshedVersion="5" minRefreshableVersion="3" recordCount="231">
  <cacheSource type="worksheet">
    <worksheetSource name="TbRegistroEntradas" r:id="rId2"/>
  </cacheSource>
  <cacheFields count="13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5385.6296393518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0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0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0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0" memberValueDatatype="130" unbalanced="0"/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0" memberValueDatatype="130" unbalanced="0"/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0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0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0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0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/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/>
    <cacheHierarchy uniqueName="[Measures].[Soma de Valor]" caption="Soma de Valor" measure="1" displayFolder="" measureGroup="TbRegistrosSaid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n v="8"/>
    <x v="0"/>
    <x v="0"/>
    <x v="0"/>
  </r>
  <r>
    <d v="2017-09-17T19:57:23"/>
    <d v="2017-08-13T00:00:00"/>
    <d v="2017-09-17T19:57:23"/>
    <x v="0"/>
    <x v="1"/>
    <s v="NF5356"/>
    <n v="651"/>
    <x v="1"/>
    <n v="2017"/>
    <n v="8"/>
    <x v="0"/>
    <x v="1"/>
    <x v="0"/>
  </r>
  <r>
    <d v="2017-09-05T19:43:29"/>
    <d v="2017-08-18T00:00:00"/>
    <d v="2017-09-05T19:43:29"/>
    <x v="0"/>
    <x v="0"/>
    <s v="NF1847"/>
    <n v="131"/>
    <x v="1"/>
    <n v="2017"/>
    <n v="8"/>
    <x v="0"/>
    <x v="1"/>
    <x v="0"/>
  </r>
  <r>
    <d v="2017-09-26T09:36:33"/>
    <d v="2017-08-23T00:00:00"/>
    <d v="2017-09-26T09:36:33"/>
    <x v="0"/>
    <x v="0"/>
    <s v="NF7011"/>
    <n v="803"/>
    <x v="1"/>
    <n v="2017"/>
    <n v="8"/>
    <x v="0"/>
    <x v="1"/>
    <x v="0"/>
  </r>
  <r>
    <d v="2017-09-24T01:23:44"/>
    <d v="2017-08-24T00:00:00"/>
    <d v="2017-09-24T01:23:44"/>
    <x v="0"/>
    <x v="1"/>
    <s v="NF7746"/>
    <n v="4460"/>
    <x v="1"/>
    <n v="2017"/>
    <n v="8"/>
    <x v="0"/>
    <x v="1"/>
    <x v="0"/>
  </r>
  <r>
    <d v="2017-09-02T08:36:39"/>
    <d v="2017-08-25T00:00:00"/>
    <d v="2017-09-02T08:36:39"/>
    <x v="0"/>
    <x v="2"/>
    <s v="NF1507"/>
    <n v="299"/>
    <x v="1"/>
    <n v="2017"/>
    <n v="8"/>
    <x v="0"/>
    <x v="1"/>
    <x v="0"/>
  </r>
  <r>
    <d v="2017-10-06T14:20:21"/>
    <d v="2017-08-29T00:00:00"/>
    <d v="2017-10-06T14:20:21"/>
    <x v="0"/>
    <x v="1"/>
    <s v="NF5445"/>
    <n v="618"/>
    <x v="0"/>
    <n v="2017"/>
    <n v="8"/>
    <x v="0"/>
    <x v="0"/>
    <x v="0"/>
  </r>
  <r>
    <d v="2017-09-12T02:40:54"/>
    <d v="2017-09-01T00:00:00"/>
    <d v="2017-09-02T13:21:31"/>
    <x v="0"/>
    <x v="1"/>
    <s v="NF7526"/>
    <n v="2505"/>
    <x v="1"/>
    <n v="2017"/>
    <n v="9"/>
    <x v="0"/>
    <x v="1"/>
    <x v="0"/>
  </r>
  <r>
    <d v="2017-09-09T10:01:19"/>
    <d v="2017-09-04T00:00:00"/>
    <d v="2017-09-09T10:01:19"/>
    <x v="0"/>
    <x v="0"/>
    <s v="NF7559"/>
    <n v="817"/>
    <x v="1"/>
    <n v="2017"/>
    <n v="9"/>
    <x v="0"/>
    <x v="1"/>
    <x v="0"/>
  </r>
  <r>
    <s v=""/>
    <d v="2017-09-06T00:00:00"/>
    <d v="2017-09-06T16:52:20"/>
    <x v="0"/>
    <x v="2"/>
    <s v="NF9357"/>
    <n v="1565"/>
    <x v="2"/>
    <n v="0"/>
    <n v="9"/>
    <x v="0"/>
    <x v="1"/>
    <x v="0"/>
  </r>
  <r>
    <s v=""/>
    <d v="2017-09-12T00:00:00"/>
    <d v="2017-10-12T05:36:22"/>
    <x v="0"/>
    <x v="3"/>
    <s v="NF3898"/>
    <n v="1357"/>
    <x v="2"/>
    <n v="0"/>
    <n v="9"/>
    <x v="0"/>
    <x v="0"/>
    <x v="0"/>
  </r>
  <r>
    <d v="2017-10-17T07:52:04"/>
    <d v="2017-09-13T00:00:00"/>
    <d v="2017-10-17T07:52:04"/>
    <x v="0"/>
    <x v="3"/>
    <s v="NF7275"/>
    <n v="4739"/>
    <x v="0"/>
    <n v="2017"/>
    <n v="9"/>
    <x v="0"/>
    <x v="0"/>
    <x v="0"/>
  </r>
  <r>
    <d v="2017-09-30T14:22:47"/>
    <d v="2017-09-14T00:00:00"/>
    <d v="2017-09-30T14:22:47"/>
    <x v="0"/>
    <x v="0"/>
    <s v="NF9591"/>
    <n v="4675"/>
    <x v="1"/>
    <n v="2017"/>
    <n v="9"/>
    <x v="0"/>
    <x v="1"/>
    <x v="0"/>
  </r>
  <r>
    <d v="2017-09-26T03:10:09"/>
    <d v="2017-09-19T00:00:00"/>
    <d v="2017-09-26T03:10:09"/>
    <x v="0"/>
    <x v="1"/>
    <s v="NF3104"/>
    <n v="1797"/>
    <x v="1"/>
    <n v="2017"/>
    <n v="9"/>
    <x v="0"/>
    <x v="1"/>
    <x v="0"/>
  </r>
  <r>
    <d v="2017-11-04T23:27:43"/>
    <d v="2017-09-24T00:00:00"/>
    <d v="2017-11-04T23:27:43"/>
    <x v="0"/>
    <x v="3"/>
    <s v="NF3440"/>
    <n v="888"/>
    <x v="3"/>
    <n v="2017"/>
    <n v="9"/>
    <x v="0"/>
    <x v="2"/>
    <x v="0"/>
  </r>
  <r>
    <d v="2017-10-07T21:33:11"/>
    <d v="2017-09-25T00:00:00"/>
    <d v="2017-10-07T21:33:11"/>
    <x v="0"/>
    <x v="1"/>
    <s v="NF9195"/>
    <n v="2784"/>
    <x v="0"/>
    <n v="2017"/>
    <n v="9"/>
    <x v="0"/>
    <x v="0"/>
    <x v="0"/>
  </r>
  <r>
    <d v="2017-10-02T22:40:07"/>
    <d v="2017-09-25T00:00:00"/>
    <d v="2017-10-02T22:40:07"/>
    <x v="0"/>
    <x v="2"/>
    <s v="NF1821"/>
    <n v="707"/>
    <x v="0"/>
    <n v="2017"/>
    <n v="9"/>
    <x v="0"/>
    <x v="0"/>
    <x v="0"/>
  </r>
  <r>
    <d v="2018-01-18T20:49:17"/>
    <d v="2017-09-28T00:00:00"/>
    <d v="2017-11-03T14:25:06"/>
    <x v="0"/>
    <x v="2"/>
    <s v="NF5625"/>
    <n v="229"/>
    <x v="4"/>
    <n v="2018"/>
    <n v="9"/>
    <x v="0"/>
    <x v="2"/>
    <x v="0"/>
  </r>
  <r>
    <d v="2017-11-20T07:27:14"/>
    <d v="2017-10-01T00:00:00"/>
    <d v="2017-11-20T07:27:14"/>
    <x v="0"/>
    <x v="1"/>
    <s v="NF7471"/>
    <n v="2894"/>
    <x v="3"/>
    <n v="2017"/>
    <n v="10"/>
    <x v="0"/>
    <x v="2"/>
    <x v="0"/>
  </r>
  <r>
    <s v=""/>
    <d v="2017-10-04T00:00:00"/>
    <d v="2017-10-22T07:03:06"/>
    <x v="0"/>
    <x v="3"/>
    <s v="NF9225"/>
    <n v="4516"/>
    <x v="2"/>
    <n v="0"/>
    <n v="10"/>
    <x v="0"/>
    <x v="0"/>
    <x v="0"/>
  </r>
  <r>
    <d v="2017-10-23T01:23:23"/>
    <d v="2017-10-06T00:00:00"/>
    <d v="2017-10-23T01:23:23"/>
    <x v="0"/>
    <x v="3"/>
    <s v="NF3883"/>
    <n v="885"/>
    <x v="0"/>
    <n v="2017"/>
    <n v="10"/>
    <x v="0"/>
    <x v="0"/>
    <x v="0"/>
  </r>
  <r>
    <d v="2017-11-12T13:56:26"/>
    <d v="2017-10-09T00:00:00"/>
    <d v="2017-11-07T23:41:34"/>
    <x v="0"/>
    <x v="4"/>
    <s v="NF9408"/>
    <n v="1509"/>
    <x v="3"/>
    <n v="2017"/>
    <n v="10"/>
    <x v="0"/>
    <x v="2"/>
    <x v="0"/>
  </r>
  <r>
    <d v="2018-02-03T05:45:33"/>
    <d v="2017-10-14T00:00:00"/>
    <d v="2017-11-06T01:00:26"/>
    <x v="0"/>
    <x v="1"/>
    <s v="NF1517"/>
    <n v="145"/>
    <x v="5"/>
    <n v="2018"/>
    <n v="10"/>
    <x v="0"/>
    <x v="2"/>
    <x v="0"/>
  </r>
  <r>
    <d v="2017-11-12T07:13:39"/>
    <d v="2017-10-16T00:00:00"/>
    <d v="2017-10-23T05:53:31"/>
    <x v="0"/>
    <x v="1"/>
    <s v="NF8626"/>
    <n v="1311"/>
    <x v="3"/>
    <n v="2017"/>
    <n v="10"/>
    <x v="0"/>
    <x v="0"/>
    <x v="0"/>
  </r>
  <r>
    <d v="2017-11-20T08:40:45"/>
    <d v="2017-10-18T00:00:00"/>
    <d v="2017-11-20T08:40:45"/>
    <x v="0"/>
    <x v="1"/>
    <s v="NF4936"/>
    <n v="4182"/>
    <x v="3"/>
    <n v="2017"/>
    <n v="10"/>
    <x v="0"/>
    <x v="2"/>
    <x v="0"/>
  </r>
  <r>
    <d v="2017-10-29T09:31:32"/>
    <d v="2017-10-24T00:00:00"/>
    <d v="2017-10-29T09:31:32"/>
    <x v="0"/>
    <x v="2"/>
    <s v="NF7062"/>
    <n v="339"/>
    <x v="0"/>
    <n v="2017"/>
    <n v="10"/>
    <x v="0"/>
    <x v="0"/>
    <x v="0"/>
  </r>
  <r>
    <d v="2018-01-30T23:32:10"/>
    <d v="2017-10-29T00:00:00"/>
    <d v="2017-11-29T04:12:14"/>
    <x v="0"/>
    <x v="4"/>
    <s v="NF3172"/>
    <n v="1788"/>
    <x v="4"/>
    <n v="2018"/>
    <n v="10"/>
    <x v="0"/>
    <x v="2"/>
    <x v="0"/>
  </r>
  <r>
    <d v="2017-12-20T01:06:12"/>
    <d v="2017-11-03T00:00:00"/>
    <d v="2017-12-20T01:06:12"/>
    <x v="0"/>
    <x v="3"/>
    <s v="NF5821"/>
    <n v="1171"/>
    <x v="6"/>
    <n v="2017"/>
    <n v="11"/>
    <x v="0"/>
    <x v="3"/>
    <x v="0"/>
  </r>
  <r>
    <d v="2017-11-14T19:11:45"/>
    <d v="2017-11-05T00:00:00"/>
    <d v="2017-11-14T19:11:45"/>
    <x v="0"/>
    <x v="1"/>
    <s v="NF8137"/>
    <n v="4059"/>
    <x v="3"/>
    <n v="2017"/>
    <n v="11"/>
    <x v="0"/>
    <x v="2"/>
    <x v="0"/>
  </r>
  <r>
    <d v="2017-12-11T01:38:17"/>
    <d v="2017-11-08T00:00:00"/>
    <d v="2017-12-11T01:38:17"/>
    <x v="0"/>
    <x v="0"/>
    <s v="NF8083"/>
    <n v="4919"/>
    <x v="6"/>
    <n v="2017"/>
    <n v="11"/>
    <x v="0"/>
    <x v="3"/>
    <x v="0"/>
  </r>
  <r>
    <d v="2017-12-28T10:48:36"/>
    <d v="2017-11-12T00:00:00"/>
    <d v="2017-12-18T12:17:45"/>
    <x v="0"/>
    <x v="1"/>
    <s v="NF9597"/>
    <n v="3224"/>
    <x v="6"/>
    <n v="2017"/>
    <n v="11"/>
    <x v="0"/>
    <x v="3"/>
    <x v="0"/>
  </r>
  <r>
    <d v="2017-12-26T03:29:57"/>
    <d v="2017-11-15T00:00:00"/>
    <d v="2017-12-26T03:29:57"/>
    <x v="0"/>
    <x v="3"/>
    <s v="NF2065"/>
    <n v="3725"/>
    <x v="6"/>
    <n v="2017"/>
    <n v="11"/>
    <x v="0"/>
    <x v="3"/>
    <x v="0"/>
  </r>
  <r>
    <d v="2017-12-16T06:54:15"/>
    <d v="2017-11-17T00:00:00"/>
    <d v="2017-12-16T06:54:15"/>
    <x v="0"/>
    <x v="3"/>
    <s v="NF3192"/>
    <n v="312"/>
    <x v="6"/>
    <n v="2017"/>
    <n v="11"/>
    <x v="0"/>
    <x v="3"/>
    <x v="0"/>
  </r>
  <r>
    <d v="2018-01-12T16:03:24"/>
    <d v="2017-11-18T00:00:00"/>
    <d v="2018-01-12T16:03:24"/>
    <x v="0"/>
    <x v="1"/>
    <s v="NF1977"/>
    <n v="4773"/>
    <x v="4"/>
    <n v="2018"/>
    <n v="11"/>
    <x v="0"/>
    <x v="4"/>
    <x v="1"/>
  </r>
  <r>
    <d v="2017-12-07T15:16:42"/>
    <d v="2017-11-19T00:00:00"/>
    <d v="2017-12-07T15:16:42"/>
    <x v="0"/>
    <x v="0"/>
    <s v="NF3208"/>
    <n v="228"/>
    <x v="6"/>
    <n v="2017"/>
    <n v="11"/>
    <x v="0"/>
    <x v="3"/>
    <x v="0"/>
  </r>
  <r>
    <d v="2017-12-28T18:38:36"/>
    <d v="2017-11-22T00:00:00"/>
    <d v="2017-12-28T18:38:36"/>
    <x v="0"/>
    <x v="1"/>
    <s v="NF9545"/>
    <n v="450"/>
    <x v="6"/>
    <n v="2017"/>
    <n v="11"/>
    <x v="0"/>
    <x v="3"/>
    <x v="0"/>
  </r>
  <r>
    <s v=""/>
    <d v="2017-11-23T00:00:00"/>
    <d v="2018-01-03T09:48:25"/>
    <x v="0"/>
    <x v="1"/>
    <s v="NF3100"/>
    <n v="1155"/>
    <x v="2"/>
    <n v="0"/>
    <n v="11"/>
    <x v="0"/>
    <x v="4"/>
    <x v="1"/>
  </r>
  <r>
    <s v=""/>
    <d v="2017-11-30T00:00:00"/>
    <d v="2017-12-01T00:35:34"/>
    <x v="0"/>
    <x v="1"/>
    <s v="NF7746"/>
    <n v="1967"/>
    <x v="2"/>
    <n v="0"/>
    <n v="11"/>
    <x v="0"/>
    <x v="3"/>
    <x v="0"/>
  </r>
  <r>
    <d v="2018-02-28T22:08:26"/>
    <d v="2017-12-01T00:00:00"/>
    <d v="2017-12-27T02:18:23"/>
    <x v="0"/>
    <x v="4"/>
    <s v="NF1179"/>
    <n v="2741"/>
    <x v="5"/>
    <n v="2018"/>
    <n v="12"/>
    <x v="0"/>
    <x v="3"/>
    <x v="0"/>
  </r>
  <r>
    <d v="2018-01-25T08:17:33"/>
    <d v="2017-12-02T00:00:00"/>
    <d v="2018-01-25T08:17:33"/>
    <x v="0"/>
    <x v="2"/>
    <s v="NF3829"/>
    <n v="1130"/>
    <x v="4"/>
    <n v="2018"/>
    <n v="12"/>
    <x v="0"/>
    <x v="4"/>
    <x v="1"/>
  </r>
  <r>
    <d v="2018-01-18T12:48:48"/>
    <d v="2017-12-06T00:00:00"/>
    <d v="2018-01-18T12:48:48"/>
    <x v="0"/>
    <x v="3"/>
    <s v="NF6865"/>
    <n v="4835"/>
    <x v="4"/>
    <n v="2018"/>
    <n v="12"/>
    <x v="0"/>
    <x v="4"/>
    <x v="1"/>
  </r>
  <r>
    <d v="2018-01-29T01:49:50"/>
    <d v="2017-12-08T00:00:00"/>
    <d v="2018-01-29T01:49:50"/>
    <x v="0"/>
    <x v="4"/>
    <s v="NF4400"/>
    <n v="1411"/>
    <x v="4"/>
    <n v="2018"/>
    <n v="12"/>
    <x v="0"/>
    <x v="4"/>
    <x v="1"/>
  </r>
  <r>
    <d v="2017-12-30T15:10:06"/>
    <d v="2017-12-10T00:00:00"/>
    <d v="2017-12-30T15:10:06"/>
    <x v="0"/>
    <x v="1"/>
    <s v="NF9617"/>
    <n v="457"/>
    <x v="6"/>
    <n v="2017"/>
    <n v="12"/>
    <x v="0"/>
    <x v="3"/>
    <x v="0"/>
  </r>
  <r>
    <d v="2018-02-11T14:39:25"/>
    <d v="2017-12-15T00:00:00"/>
    <d v="2018-02-11T14:39:25"/>
    <x v="0"/>
    <x v="2"/>
    <s v="NF5659"/>
    <n v="2623"/>
    <x v="5"/>
    <n v="2018"/>
    <n v="12"/>
    <x v="0"/>
    <x v="5"/>
    <x v="1"/>
  </r>
  <r>
    <d v="2017-12-29T04:49:13"/>
    <d v="2017-12-17T00:00:00"/>
    <d v="2017-12-29T04:49:13"/>
    <x v="0"/>
    <x v="4"/>
    <s v="NF6102"/>
    <n v="3440"/>
    <x v="6"/>
    <n v="2017"/>
    <n v="12"/>
    <x v="0"/>
    <x v="3"/>
    <x v="0"/>
  </r>
  <r>
    <d v="2018-01-11T01:07:19"/>
    <d v="2017-12-20T00:00:00"/>
    <d v="2018-01-11T01:07:19"/>
    <x v="0"/>
    <x v="1"/>
    <s v="NF8162"/>
    <n v="3993"/>
    <x v="4"/>
    <n v="2018"/>
    <n v="12"/>
    <x v="0"/>
    <x v="4"/>
    <x v="1"/>
  </r>
  <r>
    <d v="2018-02-17T01:10:28"/>
    <d v="2017-12-21T00:00:00"/>
    <d v="2018-02-17T01:10:28"/>
    <x v="0"/>
    <x v="1"/>
    <s v="NF4573"/>
    <n v="3273"/>
    <x v="5"/>
    <n v="2018"/>
    <n v="12"/>
    <x v="0"/>
    <x v="5"/>
    <x v="1"/>
  </r>
  <r>
    <d v="2018-02-04T06:22:55"/>
    <d v="2017-12-25T00:00:00"/>
    <d v="2018-02-04T06:22:55"/>
    <x v="0"/>
    <x v="4"/>
    <s v="NF8503"/>
    <n v="4494"/>
    <x v="5"/>
    <n v="2018"/>
    <n v="12"/>
    <x v="0"/>
    <x v="5"/>
    <x v="1"/>
  </r>
  <r>
    <d v="2018-01-24T22:12:42"/>
    <d v="2017-12-27T00:00:00"/>
    <d v="2018-01-24T22:12:42"/>
    <x v="0"/>
    <x v="0"/>
    <s v="NF3380"/>
    <n v="2511"/>
    <x v="4"/>
    <n v="2018"/>
    <n v="12"/>
    <x v="0"/>
    <x v="4"/>
    <x v="1"/>
  </r>
  <r>
    <d v="2018-02-12T23:45:29"/>
    <d v="2017-12-29T00:00:00"/>
    <d v="2018-02-12T23:45:29"/>
    <x v="0"/>
    <x v="2"/>
    <s v="NF6566"/>
    <n v="2015"/>
    <x v="5"/>
    <n v="2018"/>
    <n v="12"/>
    <x v="0"/>
    <x v="5"/>
    <x v="1"/>
  </r>
  <r>
    <d v="2018-03-21T07:29:39"/>
    <d v="2017-12-31T00:00:00"/>
    <d v="2018-02-20T08:29:43"/>
    <x v="0"/>
    <x v="3"/>
    <s v="NF5838"/>
    <n v="3413"/>
    <x v="7"/>
    <n v="2018"/>
    <n v="12"/>
    <x v="0"/>
    <x v="5"/>
    <x v="1"/>
  </r>
  <r>
    <d v="2018-02-13T19:04:58"/>
    <d v="2018-01-03T00:00:00"/>
    <d v="2018-01-08T20:21:58"/>
    <x v="0"/>
    <x v="0"/>
    <s v="NF1174"/>
    <n v="4087"/>
    <x v="5"/>
    <n v="2018"/>
    <n v="1"/>
    <x v="1"/>
    <x v="4"/>
    <x v="1"/>
  </r>
  <r>
    <d v="2018-01-17T08:55:33"/>
    <d v="2018-01-06T00:00:00"/>
    <d v="2018-01-17T08:55:33"/>
    <x v="0"/>
    <x v="1"/>
    <s v="NF2942"/>
    <n v="2441"/>
    <x v="4"/>
    <n v="2018"/>
    <n v="1"/>
    <x v="1"/>
    <x v="4"/>
    <x v="1"/>
  </r>
  <r>
    <d v="2018-01-27T17:25:05"/>
    <d v="2018-01-09T00:00:00"/>
    <d v="2018-01-27T17:25:05"/>
    <x v="0"/>
    <x v="2"/>
    <s v="NF8563"/>
    <n v="3598"/>
    <x v="4"/>
    <n v="2018"/>
    <n v="1"/>
    <x v="1"/>
    <x v="4"/>
    <x v="1"/>
  </r>
  <r>
    <d v="2018-01-18T19:45:35"/>
    <d v="2018-01-10T00:00:00"/>
    <d v="2018-01-18T19:45:35"/>
    <x v="0"/>
    <x v="1"/>
    <s v="NF8237"/>
    <n v="4895"/>
    <x v="4"/>
    <n v="2018"/>
    <n v="1"/>
    <x v="1"/>
    <x v="4"/>
    <x v="1"/>
  </r>
  <r>
    <d v="2018-03-08T13:03:51"/>
    <d v="2018-01-12T00:00:00"/>
    <d v="2018-03-08T13:03:51"/>
    <x v="0"/>
    <x v="1"/>
    <s v="NF4859"/>
    <n v="971"/>
    <x v="7"/>
    <n v="2018"/>
    <n v="1"/>
    <x v="1"/>
    <x v="6"/>
    <x v="1"/>
  </r>
  <r>
    <d v="2018-02-06T01:03:18"/>
    <d v="2018-01-13T00:00:00"/>
    <d v="2018-02-06T01:03:18"/>
    <x v="0"/>
    <x v="0"/>
    <s v="NF1529"/>
    <n v="556"/>
    <x v="5"/>
    <n v="2018"/>
    <n v="1"/>
    <x v="1"/>
    <x v="5"/>
    <x v="1"/>
  </r>
  <r>
    <d v="2018-02-13T21:09:50"/>
    <d v="2018-01-14T00:00:00"/>
    <d v="2018-02-13T21:09:50"/>
    <x v="0"/>
    <x v="0"/>
    <s v="NF6931"/>
    <n v="1977"/>
    <x v="5"/>
    <n v="2018"/>
    <n v="1"/>
    <x v="1"/>
    <x v="5"/>
    <x v="1"/>
  </r>
  <r>
    <d v="2018-01-27T08:34:59"/>
    <d v="2018-01-16T00:00:00"/>
    <d v="2018-01-27T08:34:59"/>
    <x v="0"/>
    <x v="1"/>
    <s v="NF7559"/>
    <n v="2951"/>
    <x v="4"/>
    <n v="2018"/>
    <n v="1"/>
    <x v="1"/>
    <x v="4"/>
    <x v="1"/>
  </r>
  <r>
    <d v="2018-03-05T09:47:40"/>
    <d v="2018-01-20T00:00:00"/>
    <d v="2018-03-05T09:47:40"/>
    <x v="0"/>
    <x v="1"/>
    <s v="NF9620"/>
    <n v="2535"/>
    <x v="7"/>
    <n v="2018"/>
    <n v="1"/>
    <x v="1"/>
    <x v="6"/>
    <x v="1"/>
  </r>
  <r>
    <d v="2018-02-10T13:54:37"/>
    <d v="2018-01-21T00:00:00"/>
    <d v="2018-02-10T13:54:37"/>
    <x v="0"/>
    <x v="4"/>
    <s v="NF4547"/>
    <n v="3057"/>
    <x v="5"/>
    <n v="2018"/>
    <n v="1"/>
    <x v="1"/>
    <x v="5"/>
    <x v="1"/>
  </r>
  <r>
    <d v="2018-02-09T12:37:33"/>
    <d v="2018-01-23T00:00:00"/>
    <d v="2018-02-09T12:37:33"/>
    <x v="0"/>
    <x v="0"/>
    <s v="NF6004"/>
    <n v="3152"/>
    <x v="5"/>
    <n v="2018"/>
    <n v="1"/>
    <x v="1"/>
    <x v="5"/>
    <x v="1"/>
  </r>
  <r>
    <d v="2018-03-08T03:16:39"/>
    <d v="2018-01-25T00:00:00"/>
    <d v="2018-03-08T03:16:39"/>
    <x v="0"/>
    <x v="3"/>
    <s v="NF3415"/>
    <n v="2247"/>
    <x v="7"/>
    <n v="2018"/>
    <n v="1"/>
    <x v="1"/>
    <x v="6"/>
    <x v="1"/>
  </r>
  <r>
    <d v="2018-03-21T01:55:31"/>
    <d v="2018-01-27T00:00:00"/>
    <d v="2018-03-21T01:55:31"/>
    <x v="0"/>
    <x v="2"/>
    <s v="NF1603"/>
    <n v="2456"/>
    <x v="7"/>
    <n v="2018"/>
    <n v="1"/>
    <x v="1"/>
    <x v="6"/>
    <x v="1"/>
  </r>
  <r>
    <d v="2018-02-22T13:23:19"/>
    <d v="2018-01-29T00:00:00"/>
    <d v="2018-02-11T14:14:40"/>
    <x v="0"/>
    <x v="1"/>
    <s v="NF8784"/>
    <n v="3801"/>
    <x v="5"/>
    <n v="2018"/>
    <n v="1"/>
    <x v="1"/>
    <x v="5"/>
    <x v="1"/>
  </r>
  <r>
    <d v="2018-02-13T09:01:19"/>
    <d v="2018-01-31T00:00:00"/>
    <d v="2018-02-13T09:01:19"/>
    <x v="0"/>
    <x v="0"/>
    <s v="NF1826"/>
    <n v="3049"/>
    <x v="5"/>
    <n v="2018"/>
    <n v="1"/>
    <x v="1"/>
    <x v="5"/>
    <x v="1"/>
  </r>
  <r>
    <d v="2018-03-29T23:53:02"/>
    <d v="2018-02-04T00:00:00"/>
    <d v="2018-03-11T03:08:27"/>
    <x v="0"/>
    <x v="4"/>
    <s v="NF7390"/>
    <n v="3255"/>
    <x v="7"/>
    <n v="2018"/>
    <n v="2"/>
    <x v="1"/>
    <x v="6"/>
    <x v="1"/>
  </r>
  <r>
    <d v="2018-03-20T14:43:41"/>
    <d v="2018-02-05T00:00:00"/>
    <d v="2018-03-17T04:59:05"/>
    <x v="0"/>
    <x v="1"/>
    <s v="NF7009"/>
    <n v="2074"/>
    <x v="7"/>
    <n v="2018"/>
    <n v="2"/>
    <x v="1"/>
    <x v="6"/>
    <x v="1"/>
  </r>
  <r>
    <d v="2018-03-16T07:02:49"/>
    <d v="2018-02-06T00:00:00"/>
    <d v="2018-03-16T07:02:49"/>
    <x v="0"/>
    <x v="1"/>
    <s v="NF7629"/>
    <n v="3606"/>
    <x v="7"/>
    <n v="2018"/>
    <n v="2"/>
    <x v="1"/>
    <x v="6"/>
    <x v="1"/>
  </r>
  <r>
    <d v="2018-03-18T07:54:53"/>
    <d v="2018-02-07T00:00:00"/>
    <d v="2018-03-18T07:54:53"/>
    <x v="0"/>
    <x v="2"/>
    <s v="NF2748"/>
    <n v="4867"/>
    <x v="7"/>
    <n v="2018"/>
    <n v="2"/>
    <x v="1"/>
    <x v="6"/>
    <x v="1"/>
  </r>
  <r>
    <d v="2018-03-16T00:06:55"/>
    <d v="2018-02-09T00:00:00"/>
    <d v="2018-03-16T00:06:55"/>
    <x v="0"/>
    <x v="3"/>
    <s v="NF5961"/>
    <n v="702"/>
    <x v="7"/>
    <n v="2018"/>
    <n v="2"/>
    <x v="1"/>
    <x v="6"/>
    <x v="1"/>
  </r>
  <r>
    <d v="2018-05-18T00:10:35"/>
    <d v="2018-02-14T00:00:00"/>
    <d v="2018-02-19T10:57:20"/>
    <x v="0"/>
    <x v="3"/>
    <s v="NF7680"/>
    <n v="2801"/>
    <x v="8"/>
    <n v="2018"/>
    <n v="2"/>
    <x v="1"/>
    <x v="5"/>
    <x v="1"/>
  </r>
  <r>
    <s v=""/>
    <d v="2018-02-15T00:00:00"/>
    <d v="2018-03-10T18:40:49"/>
    <x v="0"/>
    <x v="1"/>
    <s v="NF9629"/>
    <n v="4438"/>
    <x v="2"/>
    <n v="0"/>
    <n v="2"/>
    <x v="1"/>
    <x v="6"/>
    <x v="1"/>
  </r>
  <r>
    <d v="2018-04-08T05:09:48"/>
    <d v="2018-02-20T00:00:00"/>
    <d v="2018-04-08T05:09:48"/>
    <x v="0"/>
    <x v="2"/>
    <s v="NF5978"/>
    <n v="3835"/>
    <x v="9"/>
    <n v="2018"/>
    <n v="2"/>
    <x v="1"/>
    <x v="7"/>
    <x v="1"/>
  </r>
  <r>
    <d v="2018-04-09T09:13:30"/>
    <d v="2018-03-01T00:00:00"/>
    <d v="2018-04-09T09:13:30"/>
    <x v="0"/>
    <x v="1"/>
    <s v="NF5651"/>
    <n v="3893"/>
    <x v="9"/>
    <n v="2018"/>
    <n v="3"/>
    <x v="1"/>
    <x v="7"/>
    <x v="1"/>
  </r>
  <r>
    <d v="2018-03-25T08:28:33"/>
    <d v="2018-03-04T00:00:00"/>
    <d v="2018-03-25T08:28:33"/>
    <x v="0"/>
    <x v="1"/>
    <s v="NF7772"/>
    <n v="1970"/>
    <x v="7"/>
    <n v="2018"/>
    <n v="3"/>
    <x v="1"/>
    <x v="6"/>
    <x v="1"/>
  </r>
  <r>
    <d v="2018-04-29T08:19:53"/>
    <d v="2018-03-05T00:00:00"/>
    <d v="2018-04-29T08:19:53"/>
    <x v="0"/>
    <x v="3"/>
    <s v="NF5401"/>
    <n v="729"/>
    <x v="9"/>
    <n v="2018"/>
    <n v="3"/>
    <x v="1"/>
    <x v="7"/>
    <x v="1"/>
  </r>
  <r>
    <d v="2018-03-29T23:02:23"/>
    <d v="2018-03-07T00:00:00"/>
    <d v="2018-03-29T23:02:23"/>
    <x v="0"/>
    <x v="2"/>
    <s v="NF9115"/>
    <n v="474"/>
    <x v="7"/>
    <n v="2018"/>
    <n v="3"/>
    <x v="1"/>
    <x v="6"/>
    <x v="1"/>
  </r>
  <r>
    <d v="2018-04-07T20:13:31"/>
    <d v="2018-03-09T00:00:00"/>
    <d v="2018-04-07T20:13:31"/>
    <x v="0"/>
    <x v="3"/>
    <s v="NF4115"/>
    <n v="3164"/>
    <x v="9"/>
    <n v="2018"/>
    <n v="3"/>
    <x v="1"/>
    <x v="7"/>
    <x v="1"/>
  </r>
  <r>
    <d v="2018-05-08T17:13:02"/>
    <d v="2018-03-14T00:00:00"/>
    <d v="2018-05-08T17:13:02"/>
    <x v="0"/>
    <x v="1"/>
    <s v="NF5683"/>
    <n v="3113"/>
    <x v="8"/>
    <n v="2018"/>
    <n v="3"/>
    <x v="1"/>
    <x v="8"/>
    <x v="1"/>
  </r>
  <r>
    <d v="2018-07-07T06:27:25"/>
    <d v="2018-03-17T00:00:00"/>
    <d v="2018-04-11T13:42:41"/>
    <x v="0"/>
    <x v="4"/>
    <s v="NF7027"/>
    <n v="789"/>
    <x v="10"/>
    <n v="2018"/>
    <n v="3"/>
    <x v="1"/>
    <x v="7"/>
    <x v="1"/>
  </r>
  <r>
    <d v="2018-04-01T13:26:12"/>
    <d v="2018-03-21T00:00:00"/>
    <d v="2018-04-01T13:26:12"/>
    <x v="0"/>
    <x v="4"/>
    <s v="NF7168"/>
    <n v="3521"/>
    <x v="9"/>
    <n v="2018"/>
    <n v="3"/>
    <x v="1"/>
    <x v="7"/>
    <x v="1"/>
  </r>
  <r>
    <d v="2018-03-28T17:37:56"/>
    <d v="2018-03-24T00:00:00"/>
    <d v="2018-03-28T17:37:56"/>
    <x v="0"/>
    <x v="1"/>
    <s v="NF4972"/>
    <n v="4947"/>
    <x v="7"/>
    <n v="2018"/>
    <n v="3"/>
    <x v="1"/>
    <x v="6"/>
    <x v="1"/>
  </r>
  <r>
    <d v="2018-05-03T14:57:10"/>
    <d v="2018-03-25T00:00:00"/>
    <d v="2018-05-03T14:57:10"/>
    <x v="0"/>
    <x v="4"/>
    <s v="NF7283"/>
    <n v="1527"/>
    <x v="8"/>
    <n v="2018"/>
    <n v="3"/>
    <x v="1"/>
    <x v="8"/>
    <x v="1"/>
  </r>
  <r>
    <d v="2018-05-14T12:32:29"/>
    <d v="2018-04-01T00:00:00"/>
    <d v="2018-05-14T12:32:29"/>
    <x v="0"/>
    <x v="4"/>
    <s v="NF6320"/>
    <n v="764"/>
    <x v="8"/>
    <n v="2018"/>
    <n v="4"/>
    <x v="1"/>
    <x v="8"/>
    <x v="1"/>
  </r>
  <r>
    <d v="2018-04-12T02:48:23"/>
    <d v="2018-04-03T00:00:00"/>
    <d v="2018-04-12T02:48:23"/>
    <x v="0"/>
    <x v="2"/>
    <s v="NF7850"/>
    <n v="2463"/>
    <x v="9"/>
    <n v="2018"/>
    <n v="4"/>
    <x v="1"/>
    <x v="7"/>
    <x v="1"/>
  </r>
  <r>
    <d v="2018-04-30T01:56:26"/>
    <d v="2018-04-05T00:00:00"/>
    <d v="2018-04-25T16:44:12"/>
    <x v="0"/>
    <x v="3"/>
    <s v="NF2420"/>
    <n v="2111"/>
    <x v="9"/>
    <n v="2018"/>
    <n v="4"/>
    <x v="1"/>
    <x v="7"/>
    <x v="1"/>
  </r>
  <r>
    <d v="2018-05-01T13:42:29"/>
    <d v="2018-04-06T00:00:00"/>
    <d v="2018-05-01T13:42:29"/>
    <x v="0"/>
    <x v="1"/>
    <s v="NF6764"/>
    <n v="1144"/>
    <x v="8"/>
    <n v="2018"/>
    <n v="4"/>
    <x v="1"/>
    <x v="8"/>
    <x v="1"/>
  </r>
  <r>
    <d v="2018-05-20T16:28:59"/>
    <d v="2018-04-10T00:00:00"/>
    <d v="2018-05-20T16:28:59"/>
    <x v="0"/>
    <x v="3"/>
    <s v="NF6382"/>
    <n v="597"/>
    <x v="8"/>
    <n v="2018"/>
    <n v="4"/>
    <x v="1"/>
    <x v="8"/>
    <x v="1"/>
  </r>
  <r>
    <d v="2018-07-09T07:24:13"/>
    <d v="2018-04-16T00:00:00"/>
    <d v="2018-04-19T02:53:39"/>
    <x v="0"/>
    <x v="1"/>
    <s v="NF8079"/>
    <n v="3445"/>
    <x v="10"/>
    <n v="2018"/>
    <n v="4"/>
    <x v="1"/>
    <x v="7"/>
    <x v="1"/>
  </r>
  <r>
    <d v="2018-05-02T07:19:37"/>
    <d v="2018-04-22T00:00:00"/>
    <d v="2018-05-02T07:19:37"/>
    <x v="0"/>
    <x v="4"/>
    <s v="NF2434"/>
    <n v="1996"/>
    <x v="8"/>
    <n v="2018"/>
    <n v="4"/>
    <x v="1"/>
    <x v="8"/>
    <x v="1"/>
  </r>
  <r>
    <d v="2018-05-12T18:26:56"/>
    <d v="2018-04-28T00:00:00"/>
    <d v="2018-05-12T18:26:56"/>
    <x v="0"/>
    <x v="3"/>
    <s v="NF3230"/>
    <n v="1254"/>
    <x v="8"/>
    <n v="2018"/>
    <n v="4"/>
    <x v="1"/>
    <x v="8"/>
    <x v="1"/>
  </r>
  <r>
    <d v="2018-05-21T03:30:05"/>
    <d v="2018-04-29T00:00:00"/>
    <d v="2018-05-03T19:21:01"/>
    <x v="0"/>
    <x v="3"/>
    <s v="NF8847"/>
    <n v="905"/>
    <x v="8"/>
    <n v="2018"/>
    <n v="4"/>
    <x v="1"/>
    <x v="8"/>
    <x v="1"/>
  </r>
  <r>
    <d v="2018-05-31T14:47:54"/>
    <d v="2018-05-02T00:00:00"/>
    <d v="2018-05-31T14:47:54"/>
    <x v="0"/>
    <x v="2"/>
    <s v="NF8053"/>
    <n v="2975"/>
    <x v="8"/>
    <n v="2018"/>
    <n v="5"/>
    <x v="1"/>
    <x v="8"/>
    <x v="1"/>
  </r>
  <r>
    <d v="2018-05-08T16:17:57"/>
    <d v="2018-05-03T00:00:00"/>
    <d v="2018-05-08T16:17:57"/>
    <x v="0"/>
    <x v="1"/>
    <s v="NF2454"/>
    <n v="4807"/>
    <x v="8"/>
    <n v="2018"/>
    <n v="5"/>
    <x v="1"/>
    <x v="8"/>
    <x v="1"/>
  </r>
  <r>
    <d v="2018-06-13T07:07:36"/>
    <d v="2018-05-10T00:00:00"/>
    <d v="2018-06-13T07:07:36"/>
    <x v="0"/>
    <x v="4"/>
    <s v="NF8252"/>
    <n v="1882"/>
    <x v="11"/>
    <n v="2018"/>
    <n v="5"/>
    <x v="1"/>
    <x v="9"/>
    <x v="1"/>
  </r>
  <r>
    <d v="2018-06-27T19:00:08"/>
    <d v="2018-05-15T00:00:00"/>
    <d v="2018-06-27T19:00:08"/>
    <x v="0"/>
    <x v="0"/>
    <s v="NF6573"/>
    <n v="3932"/>
    <x v="11"/>
    <n v="2018"/>
    <n v="5"/>
    <x v="1"/>
    <x v="9"/>
    <x v="1"/>
  </r>
  <r>
    <s v=""/>
    <d v="2018-05-18T00:00:00"/>
    <d v="2018-06-02T02:25:53"/>
    <x v="0"/>
    <x v="1"/>
    <s v="NF8780"/>
    <n v="701"/>
    <x v="2"/>
    <n v="0"/>
    <n v="5"/>
    <x v="1"/>
    <x v="9"/>
    <x v="1"/>
  </r>
  <r>
    <d v="2018-06-27T06:00:26"/>
    <d v="2018-05-19T00:00:00"/>
    <d v="2018-06-27T06:00:26"/>
    <x v="0"/>
    <x v="1"/>
    <s v="NF6166"/>
    <n v="2651"/>
    <x v="11"/>
    <n v="2018"/>
    <n v="5"/>
    <x v="1"/>
    <x v="9"/>
    <x v="1"/>
  </r>
  <r>
    <d v="2018-09-07T07:57:31"/>
    <d v="2018-05-26T00:00:00"/>
    <d v="2018-07-01T19:37:16"/>
    <x v="0"/>
    <x v="1"/>
    <s v="NF8437"/>
    <n v="3792"/>
    <x v="1"/>
    <n v="2018"/>
    <n v="5"/>
    <x v="1"/>
    <x v="10"/>
    <x v="1"/>
  </r>
  <r>
    <d v="2018-08-22T00:57:34"/>
    <d v="2018-05-28T00:00:00"/>
    <d v="2018-07-25T13:16:52"/>
    <x v="0"/>
    <x v="0"/>
    <s v="NF6635"/>
    <n v="611"/>
    <x v="12"/>
    <n v="2018"/>
    <n v="5"/>
    <x v="1"/>
    <x v="10"/>
    <x v="1"/>
  </r>
  <r>
    <d v="2018-07-11T14:55:40"/>
    <d v="2018-05-31T00:00:00"/>
    <d v="2018-07-11T14:55:40"/>
    <x v="0"/>
    <x v="2"/>
    <s v="NF8734"/>
    <n v="3431"/>
    <x v="10"/>
    <n v="2018"/>
    <n v="5"/>
    <x v="1"/>
    <x v="10"/>
    <x v="1"/>
  </r>
  <r>
    <d v="2018-06-28T01:37:59"/>
    <d v="2018-06-02T00:00:00"/>
    <d v="2018-06-28T01:37:59"/>
    <x v="0"/>
    <x v="1"/>
    <s v="NF4208"/>
    <n v="3670"/>
    <x v="11"/>
    <n v="2018"/>
    <n v="6"/>
    <x v="1"/>
    <x v="9"/>
    <x v="1"/>
  </r>
  <r>
    <d v="2018-06-08T16:00:01"/>
    <d v="2018-06-04T00:00:00"/>
    <d v="2018-06-08T16:00:01"/>
    <x v="0"/>
    <x v="1"/>
    <s v="NF4923"/>
    <n v="4320"/>
    <x v="11"/>
    <n v="2018"/>
    <n v="6"/>
    <x v="1"/>
    <x v="9"/>
    <x v="1"/>
  </r>
  <r>
    <d v="2018-07-01T16:18:26"/>
    <d v="2018-06-05T00:00:00"/>
    <d v="2018-07-01T16:18:26"/>
    <x v="0"/>
    <x v="2"/>
    <s v="NF6782"/>
    <n v="1809"/>
    <x v="10"/>
    <n v="2018"/>
    <n v="6"/>
    <x v="1"/>
    <x v="10"/>
    <x v="1"/>
  </r>
  <r>
    <d v="2018-07-25T19:28:19"/>
    <d v="2018-06-07T00:00:00"/>
    <d v="2018-07-25T19:28:19"/>
    <x v="0"/>
    <x v="1"/>
    <s v="NF6280"/>
    <n v="667"/>
    <x v="10"/>
    <n v="2018"/>
    <n v="6"/>
    <x v="1"/>
    <x v="10"/>
    <x v="1"/>
  </r>
  <r>
    <d v="2018-06-18T19:00:08"/>
    <d v="2018-06-11T00:00:00"/>
    <d v="2018-06-18T19:00:08"/>
    <x v="0"/>
    <x v="4"/>
    <s v="NF7827"/>
    <n v="1613"/>
    <x v="11"/>
    <n v="2018"/>
    <n v="6"/>
    <x v="1"/>
    <x v="9"/>
    <x v="1"/>
  </r>
  <r>
    <d v="2018-07-28T05:48:11"/>
    <d v="2018-06-17T00:00:00"/>
    <d v="2018-07-28T05:48:11"/>
    <x v="0"/>
    <x v="0"/>
    <s v="NF5357"/>
    <n v="3756"/>
    <x v="10"/>
    <n v="2018"/>
    <n v="6"/>
    <x v="1"/>
    <x v="10"/>
    <x v="1"/>
  </r>
  <r>
    <d v="2018-08-16T00:14:52"/>
    <d v="2018-06-20T00:00:00"/>
    <d v="2018-08-16T00:14:52"/>
    <x v="0"/>
    <x v="2"/>
    <s v="NF8188"/>
    <n v="3672"/>
    <x v="12"/>
    <n v="2018"/>
    <n v="6"/>
    <x v="1"/>
    <x v="11"/>
    <x v="1"/>
  </r>
  <r>
    <d v="2018-08-17T02:37:59"/>
    <d v="2018-06-26T00:00:00"/>
    <d v="2018-07-07T00:58:52"/>
    <x v="0"/>
    <x v="1"/>
    <s v="NF4640"/>
    <n v="658"/>
    <x v="12"/>
    <n v="2018"/>
    <n v="6"/>
    <x v="1"/>
    <x v="10"/>
    <x v="1"/>
  </r>
  <r>
    <d v="2018-08-24T10:23:22"/>
    <d v="2018-06-29T00:00:00"/>
    <d v="2018-08-24T10:23:22"/>
    <x v="0"/>
    <x v="2"/>
    <s v="NF2293"/>
    <n v="4762"/>
    <x v="12"/>
    <n v="2018"/>
    <n v="6"/>
    <x v="1"/>
    <x v="11"/>
    <x v="1"/>
  </r>
  <r>
    <d v="2018-07-09T16:48:23"/>
    <d v="2018-07-02T00:00:00"/>
    <d v="2018-07-09T16:48:23"/>
    <x v="0"/>
    <x v="0"/>
    <s v="NF2933"/>
    <n v="2186"/>
    <x v="10"/>
    <n v="2018"/>
    <n v="7"/>
    <x v="1"/>
    <x v="10"/>
    <x v="1"/>
  </r>
  <r>
    <d v="2018-07-24T04:31:40"/>
    <d v="2018-07-03T00:00:00"/>
    <d v="2018-07-24T04:31:40"/>
    <x v="0"/>
    <x v="2"/>
    <s v="NF4384"/>
    <n v="3411"/>
    <x v="10"/>
    <n v="2018"/>
    <n v="7"/>
    <x v="1"/>
    <x v="10"/>
    <x v="1"/>
  </r>
  <r>
    <d v="2018-07-24T10:25:52"/>
    <d v="2018-07-08T00:00:00"/>
    <d v="2018-07-24T10:25:52"/>
    <x v="0"/>
    <x v="2"/>
    <s v="NF8316"/>
    <n v="2524"/>
    <x v="10"/>
    <n v="2018"/>
    <n v="7"/>
    <x v="1"/>
    <x v="10"/>
    <x v="1"/>
  </r>
  <r>
    <d v="2018-08-01T04:14:27"/>
    <d v="2018-07-10T00:00:00"/>
    <d v="2018-08-01T04:14:27"/>
    <x v="0"/>
    <x v="0"/>
    <s v="NF1506"/>
    <n v="1709"/>
    <x v="12"/>
    <n v="2018"/>
    <n v="7"/>
    <x v="1"/>
    <x v="11"/>
    <x v="1"/>
  </r>
  <r>
    <d v="2018-08-28T08:22:59"/>
    <d v="2018-07-15T00:00:00"/>
    <d v="2018-08-28T08:22:59"/>
    <x v="0"/>
    <x v="1"/>
    <s v="NF4913"/>
    <n v="3181"/>
    <x v="12"/>
    <n v="2018"/>
    <n v="7"/>
    <x v="1"/>
    <x v="11"/>
    <x v="1"/>
  </r>
  <r>
    <d v="2018-08-09T16:53:42"/>
    <d v="2018-07-16T00:00:00"/>
    <d v="2018-08-09T16:53:42"/>
    <x v="0"/>
    <x v="3"/>
    <s v="NF8526"/>
    <n v="1108"/>
    <x v="12"/>
    <n v="2018"/>
    <n v="7"/>
    <x v="1"/>
    <x v="11"/>
    <x v="1"/>
  </r>
  <r>
    <d v="2018-08-18T00:15:22"/>
    <d v="2018-07-17T00:00:00"/>
    <d v="2018-08-18T00:15:22"/>
    <x v="0"/>
    <x v="1"/>
    <s v="NF9873"/>
    <n v="2777"/>
    <x v="12"/>
    <n v="2018"/>
    <n v="7"/>
    <x v="1"/>
    <x v="11"/>
    <x v="1"/>
  </r>
  <r>
    <d v="2018-09-14T00:58:53"/>
    <d v="2018-07-19T00:00:00"/>
    <d v="2018-09-14T00:58:53"/>
    <x v="0"/>
    <x v="0"/>
    <s v="NF9870"/>
    <n v="3793"/>
    <x v="1"/>
    <n v="2018"/>
    <n v="7"/>
    <x v="1"/>
    <x v="1"/>
    <x v="1"/>
  </r>
  <r>
    <s v=""/>
    <d v="2018-07-21T00:00:00"/>
    <d v="2018-08-12T21:19:56"/>
    <x v="0"/>
    <x v="2"/>
    <s v="NF5563"/>
    <n v="4217"/>
    <x v="2"/>
    <n v="0"/>
    <n v="7"/>
    <x v="1"/>
    <x v="11"/>
    <x v="1"/>
  </r>
  <r>
    <d v="2018-08-30T14:57:50"/>
    <d v="2018-07-28T00:00:00"/>
    <d v="2018-08-30T14:57:50"/>
    <x v="0"/>
    <x v="1"/>
    <s v="NF5510"/>
    <n v="4850"/>
    <x v="12"/>
    <n v="2018"/>
    <n v="7"/>
    <x v="1"/>
    <x v="11"/>
    <x v="1"/>
  </r>
  <r>
    <d v="2018-09-11T23:14:03"/>
    <d v="2018-07-30T00:00:00"/>
    <d v="2018-08-19T07:55:56"/>
    <x v="0"/>
    <x v="2"/>
    <s v="NF1440"/>
    <n v="4309"/>
    <x v="1"/>
    <n v="2018"/>
    <n v="7"/>
    <x v="1"/>
    <x v="11"/>
    <x v="1"/>
  </r>
  <r>
    <d v="2018-10-01T14:46:44"/>
    <d v="2018-08-01T00:00:00"/>
    <d v="2018-08-02T13:49:34"/>
    <x v="0"/>
    <x v="3"/>
    <s v="NF2709"/>
    <n v="4462"/>
    <x v="0"/>
    <n v="2018"/>
    <n v="8"/>
    <x v="1"/>
    <x v="11"/>
    <x v="1"/>
  </r>
  <r>
    <d v="2018-10-02T11:47:41"/>
    <d v="2018-08-07T00:00:00"/>
    <d v="2018-10-02T11:47:41"/>
    <x v="0"/>
    <x v="4"/>
    <s v="NF9886"/>
    <n v="4947"/>
    <x v="0"/>
    <n v="2018"/>
    <n v="8"/>
    <x v="1"/>
    <x v="0"/>
    <x v="1"/>
  </r>
  <r>
    <d v="2018-09-25T16:55:00"/>
    <d v="2018-08-10T00:00:00"/>
    <d v="2018-09-25T16:55:00"/>
    <x v="0"/>
    <x v="0"/>
    <s v="NF6993"/>
    <n v="902"/>
    <x v="1"/>
    <n v="2018"/>
    <n v="8"/>
    <x v="1"/>
    <x v="1"/>
    <x v="1"/>
  </r>
  <r>
    <d v="2018-09-23T20:55:42"/>
    <d v="2018-08-12T00:00:00"/>
    <d v="2018-09-23T20:55:42"/>
    <x v="0"/>
    <x v="4"/>
    <s v="NF9126"/>
    <n v="432"/>
    <x v="1"/>
    <n v="2018"/>
    <n v="8"/>
    <x v="1"/>
    <x v="1"/>
    <x v="1"/>
  </r>
  <r>
    <d v="2018-09-13T22:56:48"/>
    <d v="2018-08-15T00:00:00"/>
    <d v="2018-09-13T22:56:48"/>
    <x v="0"/>
    <x v="2"/>
    <s v="NF3531"/>
    <n v="4084"/>
    <x v="1"/>
    <n v="2018"/>
    <n v="8"/>
    <x v="1"/>
    <x v="1"/>
    <x v="1"/>
  </r>
  <r>
    <d v="2018-11-29T00:17:37"/>
    <d v="2018-08-22T00:00:00"/>
    <d v="2018-09-16T00:23:57"/>
    <x v="0"/>
    <x v="1"/>
    <s v="NF6599"/>
    <n v="1054"/>
    <x v="3"/>
    <n v="2018"/>
    <n v="8"/>
    <x v="1"/>
    <x v="1"/>
    <x v="1"/>
  </r>
  <r>
    <d v="2018-09-09T01:51:27"/>
    <d v="2018-08-23T00:00:00"/>
    <d v="2018-09-09T01:51:27"/>
    <x v="0"/>
    <x v="4"/>
    <s v="NF9323"/>
    <n v="4608"/>
    <x v="1"/>
    <n v="2018"/>
    <n v="8"/>
    <x v="1"/>
    <x v="1"/>
    <x v="1"/>
  </r>
  <r>
    <d v="2018-09-20T03:35:31"/>
    <d v="2018-08-28T00:00:00"/>
    <d v="2018-09-20T03:35:31"/>
    <x v="0"/>
    <x v="0"/>
    <s v="NF3529"/>
    <n v="1238"/>
    <x v="1"/>
    <n v="2018"/>
    <n v="8"/>
    <x v="1"/>
    <x v="1"/>
    <x v="1"/>
  </r>
  <r>
    <d v="2018-09-27T17:31:08"/>
    <d v="2018-09-03T00:00:00"/>
    <d v="2018-09-27T17:31:08"/>
    <x v="0"/>
    <x v="1"/>
    <s v="NF5824"/>
    <n v="1342"/>
    <x v="1"/>
    <n v="2018"/>
    <n v="9"/>
    <x v="1"/>
    <x v="1"/>
    <x v="1"/>
  </r>
  <r>
    <d v="2018-12-04T20:10:31"/>
    <d v="2018-09-07T00:00:00"/>
    <d v="2018-10-29T18:42:30"/>
    <x v="0"/>
    <x v="4"/>
    <s v="NF3860"/>
    <n v="2936"/>
    <x v="6"/>
    <n v="2018"/>
    <n v="9"/>
    <x v="1"/>
    <x v="0"/>
    <x v="1"/>
  </r>
  <r>
    <d v="2018-10-08T03:24:37"/>
    <d v="2018-09-08T00:00:00"/>
    <d v="2018-10-08T03:24:37"/>
    <x v="0"/>
    <x v="1"/>
    <s v="NF7260"/>
    <n v="875"/>
    <x v="0"/>
    <n v="2018"/>
    <n v="9"/>
    <x v="1"/>
    <x v="0"/>
    <x v="1"/>
  </r>
  <r>
    <d v="2018-09-12T00:31:15"/>
    <d v="2018-09-10T00:00:00"/>
    <d v="2018-09-12T00:31:15"/>
    <x v="0"/>
    <x v="3"/>
    <s v="NF2238"/>
    <n v="159"/>
    <x v="1"/>
    <n v="2018"/>
    <n v="9"/>
    <x v="1"/>
    <x v="1"/>
    <x v="1"/>
  </r>
  <r>
    <d v="2018-10-09T15:23:27"/>
    <d v="2018-09-15T00:00:00"/>
    <d v="2018-10-09T15:23:27"/>
    <x v="0"/>
    <x v="1"/>
    <s v="NF7342"/>
    <n v="2933"/>
    <x v="0"/>
    <n v="2018"/>
    <n v="9"/>
    <x v="1"/>
    <x v="0"/>
    <x v="1"/>
  </r>
  <r>
    <d v="2018-11-01T03:06:41"/>
    <d v="2018-09-15T00:00:00"/>
    <d v="2018-11-01T03:06:41"/>
    <x v="0"/>
    <x v="1"/>
    <s v="NF8517"/>
    <n v="4944"/>
    <x v="3"/>
    <n v="2018"/>
    <n v="9"/>
    <x v="1"/>
    <x v="2"/>
    <x v="1"/>
  </r>
  <r>
    <d v="2018-10-04T15:50:23"/>
    <d v="2018-09-19T00:00:00"/>
    <d v="2018-10-04T15:50:23"/>
    <x v="0"/>
    <x v="0"/>
    <s v="NF9366"/>
    <n v="4173"/>
    <x v="0"/>
    <n v="2018"/>
    <n v="9"/>
    <x v="1"/>
    <x v="0"/>
    <x v="1"/>
  </r>
  <r>
    <d v="2018-10-02T04:27:54"/>
    <d v="2018-09-24T00:00:00"/>
    <d v="2018-10-02T04:27:54"/>
    <x v="0"/>
    <x v="4"/>
    <s v="NF4973"/>
    <n v="2065"/>
    <x v="0"/>
    <n v="2018"/>
    <n v="9"/>
    <x v="1"/>
    <x v="0"/>
    <x v="1"/>
  </r>
  <r>
    <d v="2018-11-18T11:16:55"/>
    <d v="2018-09-28T00:00:00"/>
    <d v="2018-11-18T11:16:55"/>
    <x v="0"/>
    <x v="2"/>
    <s v="NF1111"/>
    <n v="521"/>
    <x v="3"/>
    <n v="2018"/>
    <n v="9"/>
    <x v="1"/>
    <x v="2"/>
    <x v="1"/>
  </r>
  <r>
    <d v="2018-11-13T19:50:37"/>
    <d v="2018-10-01T00:00:00"/>
    <d v="2018-11-13T19:50:37"/>
    <x v="0"/>
    <x v="2"/>
    <s v="NF8344"/>
    <n v="819"/>
    <x v="3"/>
    <n v="2018"/>
    <n v="10"/>
    <x v="1"/>
    <x v="2"/>
    <x v="1"/>
  </r>
  <r>
    <d v="2018-11-29T03:48:33"/>
    <d v="2018-10-04T00:00:00"/>
    <d v="2018-11-29T03:48:33"/>
    <x v="0"/>
    <x v="0"/>
    <s v="NF8750"/>
    <n v="1260"/>
    <x v="3"/>
    <n v="2018"/>
    <n v="10"/>
    <x v="1"/>
    <x v="2"/>
    <x v="1"/>
  </r>
  <r>
    <d v="2018-10-16T21:21:41"/>
    <d v="2018-10-10T00:00:00"/>
    <d v="2018-10-16T21:21:41"/>
    <x v="0"/>
    <x v="4"/>
    <s v="NF7616"/>
    <n v="2998"/>
    <x v="0"/>
    <n v="2018"/>
    <n v="10"/>
    <x v="1"/>
    <x v="0"/>
    <x v="1"/>
  </r>
  <r>
    <d v="2018-10-31T01:07:14"/>
    <d v="2018-10-12T00:00:00"/>
    <d v="2018-10-31T01:07:14"/>
    <x v="0"/>
    <x v="4"/>
    <s v="NF3536"/>
    <n v="4287"/>
    <x v="0"/>
    <n v="2018"/>
    <n v="10"/>
    <x v="1"/>
    <x v="0"/>
    <x v="1"/>
  </r>
  <r>
    <d v="2019-02-11T18:08:36"/>
    <d v="2018-10-14T00:00:00"/>
    <d v="2018-11-24T03:33:56"/>
    <x v="0"/>
    <x v="3"/>
    <s v="NF9376"/>
    <n v="2015"/>
    <x v="5"/>
    <n v="2019"/>
    <n v="10"/>
    <x v="1"/>
    <x v="2"/>
    <x v="1"/>
  </r>
  <r>
    <d v="2018-12-15T05:05:06"/>
    <d v="2018-10-20T00:00:00"/>
    <d v="2018-12-15T05:05:06"/>
    <x v="0"/>
    <x v="3"/>
    <s v="NF1222"/>
    <n v="3369"/>
    <x v="6"/>
    <n v="2018"/>
    <n v="10"/>
    <x v="1"/>
    <x v="3"/>
    <x v="1"/>
  </r>
  <r>
    <d v="2018-10-31T19:28:19"/>
    <d v="2018-10-21T00:00:00"/>
    <d v="2018-10-31T19:28:19"/>
    <x v="0"/>
    <x v="1"/>
    <s v="NF3914"/>
    <n v="4851"/>
    <x v="0"/>
    <n v="2018"/>
    <n v="10"/>
    <x v="1"/>
    <x v="0"/>
    <x v="1"/>
  </r>
  <r>
    <d v="2018-12-22T00:45:32"/>
    <d v="2018-10-25T00:00:00"/>
    <d v="2018-12-15T00:19:24"/>
    <x v="0"/>
    <x v="1"/>
    <s v="NF7447"/>
    <n v="2178"/>
    <x v="6"/>
    <n v="2018"/>
    <n v="10"/>
    <x v="1"/>
    <x v="3"/>
    <x v="1"/>
  </r>
  <r>
    <d v="2018-11-20T01:29:21"/>
    <d v="2018-10-27T00:00:00"/>
    <d v="2018-11-20T01:29:21"/>
    <x v="0"/>
    <x v="3"/>
    <s v="NF5088"/>
    <n v="4052"/>
    <x v="3"/>
    <n v="2018"/>
    <n v="10"/>
    <x v="1"/>
    <x v="2"/>
    <x v="1"/>
  </r>
  <r>
    <d v="2018-11-16T14:05:40"/>
    <d v="2018-10-30T00:00:00"/>
    <d v="2018-11-16T14:05:40"/>
    <x v="0"/>
    <x v="4"/>
    <s v="NF7858"/>
    <n v="2864"/>
    <x v="3"/>
    <n v="2018"/>
    <n v="10"/>
    <x v="1"/>
    <x v="2"/>
    <x v="1"/>
  </r>
  <r>
    <d v="2018-12-27T21:24:18"/>
    <d v="2018-11-01T00:00:00"/>
    <d v="2018-12-27T21:24:18"/>
    <x v="0"/>
    <x v="1"/>
    <s v="NF7692"/>
    <n v="2425"/>
    <x v="6"/>
    <n v="2018"/>
    <n v="11"/>
    <x v="1"/>
    <x v="3"/>
    <x v="1"/>
  </r>
  <r>
    <d v="2019-01-26T03:09:35"/>
    <d v="2018-11-03T00:00:00"/>
    <d v="2019-01-01T13:15:07"/>
    <x v="0"/>
    <x v="4"/>
    <s v="NF7390"/>
    <n v="1542"/>
    <x v="4"/>
    <n v="2019"/>
    <n v="11"/>
    <x v="1"/>
    <x v="4"/>
    <x v="2"/>
  </r>
  <r>
    <d v="2018-12-12T17:38:41"/>
    <d v="2018-11-08T00:00:00"/>
    <d v="2018-12-12T17:38:41"/>
    <x v="0"/>
    <x v="1"/>
    <s v="NF6262"/>
    <n v="1736"/>
    <x v="6"/>
    <n v="2018"/>
    <n v="11"/>
    <x v="1"/>
    <x v="3"/>
    <x v="1"/>
  </r>
  <r>
    <d v="2019-01-09T16:18:40"/>
    <d v="2018-11-11T00:00:00"/>
    <d v="2019-01-09T16:18:40"/>
    <x v="0"/>
    <x v="2"/>
    <s v="NF9573"/>
    <n v="1628"/>
    <x v="4"/>
    <n v="2019"/>
    <n v="11"/>
    <x v="1"/>
    <x v="4"/>
    <x v="2"/>
  </r>
  <r>
    <d v="2018-11-16T02:35:10"/>
    <d v="2018-11-13T00:00:00"/>
    <d v="2018-11-16T02:35:10"/>
    <x v="0"/>
    <x v="1"/>
    <s v="NF8087"/>
    <n v="3853"/>
    <x v="3"/>
    <n v="2018"/>
    <n v="11"/>
    <x v="1"/>
    <x v="2"/>
    <x v="1"/>
  </r>
  <r>
    <d v="2018-12-17T04:53:47"/>
    <d v="2018-11-17T00:00:00"/>
    <d v="2018-12-17T04:53:47"/>
    <x v="0"/>
    <x v="2"/>
    <s v="NF5909"/>
    <n v="883"/>
    <x v="6"/>
    <n v="2018"/>
    <n v="11"/>
    <x v="1"/>
    <x v="3"/>
    <x v="1"/>
  </r>
  <r>
    <d v="2018-12-07T18:17:32"/>
    <d v="2018-11-17T00:00:00"/>
    <d v="2018-12-07T18:17:32"/>
    <x v="0"/>
    <x v="1"/>
    <s v="NF4172"/>
    <n v="976"/>
    <x v="6"/>
    <n v="2018"/>
    <n v="11"/>
    <x v="1"/>
    <x v="3"/>
    <x v="1"/>
  </r>
  <r>
    <d v="2018-12-31T22:37:03"/>
    <d v="2018-11-20T00:00:00"/>
    <d v="2018-12-31T22:37:03"/>
    <x v="0"/>
    <x v="2"/>
    <s v="NF8957"/>
    <n v="2663"/>
    <x v="6"/>
    <n v="2018"/>
    <n v="11"/>
    <x v="1"/>
    <x v="3"/>
    <x v="1"/>
  </r>
  <r>
    <d v="2018-11-26T22:53:14"/>
    <d v="2018-11-26T00:00:00"/>
    <d v="2018-11-26T22:53:14"/>
    <x v="0"/>
    <x v="1"/>
    <s v="NF2981"/>
    <n v="4888"/>
    <x v="3"/>
    <n v="2018"/>
    <n v="11"/>
    <x v="1"/>
    <x v="2"/>
    <x v="1"/>
  </r>
  <r>
    <d v="2019-02-21T18:19:59"/>
    <d v="2018-11-29T00:00:00"/>
    <d v="2019-01-13T19:18:14"/>
    <x v="0"/>
    <x v="2"/>
    <s v="NF5104"/>
    <n v="2030"/>
    <x v="5"/>
    <n v="2019"/>
    <n v="11"/>
    <x v="1"/>
    <x v="4"/>
    <x v="2"/>
  </r>
  <r>
    <s v=""/>
    <d v="2018-12-02T00:00:00"/>
    <d v="2019-01-20T19:42:08"/>
    <x v="0"/>
    <x v="1"/>
    <s v="NF3942"/>
    <n v="2117"/>
    <x v="2"/>
    <n v="0"/>
    <n v="12"/>
    <x v="1"/>
    <x v="4"/>
    <x v="2"/>
  </r>
  <r>
    <d v="2019-04-21T08:25:53"/>
    <d v="2018-12-04T00:00:00"/>
    <d v="2019-01-29T18:00:06"/>
    <x v="0"/>
    <x v="1"/>
    <s v="NF6376"/>
    <n v="1236"/>
    <x v="9"/>
    <n v="2019"/>
    <n v="12"/>
    <x v="1"/>
    <x v="4"/>
    <x v="2"/>
  </r>
  <r>
    <d v="2018-12-31T17:55:32"/>
    <d v="2018-12-09T00:00:00"/>
    <d v="2018-12-31T17:55:32"/>
    <x v="0"/>
    <x v="1"/>
    <s v="NF7518"/>
    <n v="426"/>
    <x v="6"/>
    <n v="2018"/>
    <n v="12"/>
    <x v="1"/>
    <x v="3"/>
    <x v="1"/>
  </r>
  <r>
    <d v="2018-12-31T02:34:29"/>
    <d v="2018-12-10T00:00:00"/>
    <d v="2018-12-24T03:51:14"/>
    <x v="0"/>
    <x v="4"/>
    <s v="NF5359"/>
    <n v="3956"/>
    <x v="6"/>
    <n v="2018"/>
    <n v="12"/>
    <x v="1"/>
    <x v="3"/>
    <x v="1"/>
  </r>
  <r>
    <s v=""/>
    <d v="2018-12-14T00:00:00"/>
    <d v="2019-01-15T17:55:39"/>
    <x v="0"/>
    <x v="1"/>
    <s v="NF5153"/>
    <n v="3042"/>
    <x v="2"/>
    <n v="0"/>
    <n v="12"/>
    <x v="1"/>
    <x v="4"/>
    <x v="2"/>
  </r>
  <r>
    <d v="2019-02-10T06:21:01"/>
    <d v="2018-12-15T00:00:00"/>
    <d v="2019-01-24T08:03:45"/>
    <x v="0"/>
    <x v="1"/>
    <s v="NF3127"/>
    <n v="1434"/>
    <x v="5"/>
    <n v="2019"/>
    <n v="12"/>
    <x v="1"/>
    <x v="4"/>
    <x v="2"/>
  </r>
  <r>
    <d v="2019-01-22T04:31:20"/>
    <d v="2018-12-18T00:00:00"/>
    <d v="2019-01-22T04:31:20"/>
    <x v="0"/>
    <x v="0"/>
    <s v="NF7641"/>
    <n v="1782"/>
    <x v="4"/>
    <n v="2019"/>
    <n v="12"/>
    <x v="1"/>
    <x v="4"/>
    <x v="2"/>
  </r>
  <r>
    <d v="2019-02-18T09:40:35"/>
    <d v="2018-12-25T00:00:00"/>
    <d v="2019-02-18T09:40:35"/>
    <x v="0"/>
    <x v="1"/>
    <s v="NF2758"/>
    <n v="365"/>
    <x v="5"/>
    <n v="2019"/>
    <n v="12"/>
    <x v="1"/>
    <x v="5"/>
    <x v="2"/>
  </r>
  <r>
    <d v="2019-01-26T16:18:05"/>
    <d v="2018-12-27T00:00:00"/>
    <d v="2019-01-26T16:18:05"/>
    <x v="0"/>
    <x v="1"/>
    <s v="NF9279"/>
    <n v="2757"/>
    <x v="4"/>
    <n v="2019"/>
    <n v="12"/>
    <x v="1"/>
    <x v="4"/>
    <x v="2"/>
  </r>
  <r>
    <d v="2019-02-19T04:57:57"/>
    <d v="2018-12-30T00:00:00"/>
    <d v="2019-02-19T04:57:57"/>
    <x v="0"/>
    <x v="0"/>
    <s v="NF2386"/>
    <n v="2112"/>
    <x v="5"/>
    <n v="2019"/>
    <n v="12"/>
    <x v="1"/>
    <x v="5"/>
    <x v="2"/>
  </r>
  <r>
    <d v="2019-04-18T04:58:30"/>
    <d v="2019-01-02T00:00:00"/>
    <d v="2019-01-18T13:55:07"/>
    <x v="0"/>
    <x v="0"/>
    <s v="NF6751"/>
    <n v="2190"/>
    <x v="9"/>
    <n v="2019"/>
    <n v="1"/>
    <x v="2"/>
    <x v="4"/>
    <x v="2"/>
  </r>
  <r>
    <d v="2019-01-20T15:24:57"/>
    <d v="2019-01-04T00:00:00"/>
    <d v="2019-01-20T15:24:57"/>
    <x v="0"/>
    <x v="1"/>
    <s v="NF9460"/>
    <n v="2998"/>
    <x v="4"/>
    <n v="2019"/>
    <n v="1"/>
    <x v="2"/>
    <x v="4"/>
    <x v="2"/>
  </r>
  <r>
    <d v="2019-02-05T00:47:03"/>
    <d v="2019-01-11T00:00:00"/>
    <d v="2019-02-05T00:47:03"/>
    <x v="0"/>
    <x v="1"/>
    <s v="NF5556"/>
    <n v="3808"/>
    <x v="5"/>
    <n v="2019"/>
    <n v="1"/>
    <x v="2"/>
    <x v="5"/>
    <x v="2"/>
  </r>
  <r>
    <d v="2019-01-30T11:29:38"/>
    <d v="2019-01-14T00:00:00"/>
    <d v="2019-01-30T11:29:38"/>
    <x v="0"/>
    <x v="1"/>
    <s v="NF4918"/>
    <n v="4928"/>
    <x v="4"/>
    <n v="2019"/>
    <n v="1"/>
    <x v="2"/>
    <x v="4"/>
    <x v="2"/>
  </r>
  <r>
    <d v="2019-03-12T00:36:53"/>
    <d v="2019-01-17T00:00:00"/>
    <d v="2019-03-12T00:36:53"/>
    <x v="0"/>
    <x v="0"/>
    <s v="NF1763"/>
    <n v="4179"/>
    <x v="7"/>
    <n v="2019"/>
    <n v="1"/>
    <x v="2"/>
    <x v="6"/>
    <x v="2"/>
  </r>
  <r>
    <d v="2019-02-03T23:50:40"/>
    <d v="2019-01-19T00:00:00"/>
    <d v="2019-02-03T23:50:40"/>
    <x v="0"/>
    <x v="4"/>
    <s v="NF2024"/>
    <n v="4896"/>
    <x v="5"/>
    <n v="2019"/>
    <n v="1"/>
    <x v="2"/>
    <x v="5"/>
    <x v="2"/>
  </r>
  <r>
    <d v="2019-02-02T03:08:46"/>
    <d v="2019-01-22T00:00:00"/>
    <d v="2019-02-02T03:08:46"/>
    <x v="0"/>
    <x v="0"/>
    <s v="NF8079"/>
    <n v="4092"/>
    <x v="5"/>
    <n v="2019"/>
    <n v="1"/>
    <x v="2"/>
    <x v="5"/>
    <x v="2"/>
  </r>
  <r>
    <d v="2019-01-31T22:24:29"/>
    <d v="2019-01-27T00:00:00"/>
    <d v="2019-01-31T22:24:29"/>
    <x v="0"/>
    <x v="1"/>
    <s v="NF6383"/>
    <n v="2956"/>
    <x v="4"/>
    <n v="2019"/>
    <n v="1"/>
    <x v="2"/>
    <x v="4"/>
    <x v="2"/>
  </r>
  <r>
    <d v="2019-02-13T18:40:14"/>
    <d v="2019-01-31T00:00:00"/>
    <d v="2019-02-13T18:40:14"/>
    <x v="0"/>
    <x v="0"/>
    <s v="NF3919"/>
    <n v="533"/>
    <x v="5"/>
    <n v="2019"/>
    <n v="1"/>
    <x v="2"/>
    <x v="5"/>
    <x v="2"/>
  </r>
  <r>
    <d v="2019-02-24T17:32:07"/>
    <d v="2019-02-01T00:00:00"/>
    <d v="2019-02-24T17:32:07"/>
    <x v="0"/>
    <x v="2"/>
    <s v="NF1390"/>
    <n v="3519"/>
    <x v="5"/>
    <n v="2019"/>
    <n v="2"/>
    <x v="2"/>
    <x v="5"/>
    <x v="2"/>
  </r>
  <r>
    <d v="2019-03-24T18:54:41"/>
    <d v="2019-02-03T00:00:00"/>
    <d v="2019-03-24T18:54:41"/>
    <x v="0"/>
    <x v="4"/>
    <s v="NF2500"/>
    <n v="757"/>
    <x v="7"/>
    <n v="2019"/>
    <n v="2"/>
    <x v="2"/>
    <x v="6"/>
    <x v="2"/>
  </r>
  <r>
    <d v="2019-03-28T05:56:28"/>
    <d v="2019-02-07T00:00:00"/>
    <d v="2019-03-28T05:56:28"/>
    <x v="0"/>
    <x v="1"/>
    <s v="NF2427"/>
    <n v="2688"/>
    <x v="7"/>
    <n v="2019"/>
    <n v="2"/>
    <x v="2"/>
    <x v="6"/>
    <x v="2"/>
  </r>
  <r>
    <d v="2019-03-30T10:37:26"/>
    <d v="2019-02-09T00:00:00"/>
    <d v="2019-03-30T10:37:26"/>
    <x v="0"/>
    <x v="3"/>
    <s v="NF4680"/>
    <n v="340"/>
    <x v="7"/>
    <n v="2019"/>
    <n v="2"/>
    <x v="2"/>
    <x v="6"/>
    <x v="2"/>
  </r>
  <r>
    <d v="2019-02-12T14:13:18"/>
    <d v="2019-02-10T00:00:00"/>
    <d v="2019-02-12T14:13:18"/>
    <x v="0"/>
    <x v="3"/>
    <s v="NF7019"/>
    <n v="4204"/>
    <x v="5"/>
    <n v="2019"/>
    <n v="2"/>
    <x v="2"/>
    <x v="5"/>
    <x v="2"/>
  </r>
  <r>
    <d v="2019-03-31T06:50:37"/>
    <d v="2019-02-12T00:00:00"/>
    <d v="2019-03-31T06:50:37"/>
    <x v="0"/>
    <x v="2"/>
    <s v="NF4961"/>
    <n v="3695"/>
    <x v="7"/>
    <n v="2019"/>
    <n v="2"/>
    <x v="2"/>
    <x v="6"/>
    <x v="2"/>
  </r>
  <r>
    <d v="2019-06-03T21:03:17"/>
    <d v="2019-02-21T00:00:00"/>
    <d v="2019-03-24T00:09:11"/>
    <x v="0"/>
    <x v="0"/>
    <s v="NF4608"/>
    <n v="4148"/>
    <x v="11"/>
    <n v="2019"/>
    <n v="2"/>
    <x v="2"/>
    <x v="6"/>
    <x v="2"/>
  </r>
  <r>
    <d v="2019-04-11T11:34:45"/>
    <d v="2019-02-25T00:00:00"/>
    <d v="2019-03-29T22:04:56"/>
    <x v="0"/>
    <x v="1"/>
    <s v="NF1913"/>
    <n v="4303"/>
    <x v="9"/>
    <n v="2019"/>
    <n v="2"/>
    <x v="2"/>
    <x v="6"/>
    <x v="2"/>
  </r>
  <r>
    <d v="2019-03-07T17:42:59"/>
    <d v="2019-02-27T00:00:00"/>
    <d v="2019-03-07T17:42:59"/>
    <x v="0"/>
    <x v="3"/>
    <s v="NF5844"/>
    <n v="2674"/>
    <x v="7"/>
    <n v="2019"/>
    <n v="2"/>
    <x v="2"/>
    <x v="6"/>
    <x v="2"/>
  </r>
  <r>
    <d v="2019-04-14T20:03:15"/>
    <d v="2019-03-02T00:00:00"/>
    <d v="2019-04-14T20:03:15"/>
    <x v="0"/>
    <x v="4"/>
    <s v="NF7813"/>
    <n v="1720"/>
    <x v="9"/>
    <n v="2019"/>
    <n v="3"/>
    <x v="2"/>
    <x v="7"/>
    <x v="2"/>
  </r>
  <r>
    <d v="2019-04-12T18:11:29"/>
    <d v="2019-03-06T00:00:00"/>
    <d v="2019-04-12T18:11:29"/>
    <x v="0"/>
    <x v="4"/>
    <s v="NF6780"/>
    <n v="1854"/>
    <x v="9"/>
    <n v="2019"/>
    <n v="3"/>
    <x v="2"/>
    <x v="7"/>
    <x v="2"/>
  </r>
  <r>
    <d v="2019-03-11T01:54:11"/>
    <d v="2019-03-08T00:00:00"/>
    <d v="2019-03-11T01:54:11"/>
    <x v="0"/>
    <x v="1"/>
    <s v="NF9599"/>
    <n v="2568"/>
    <x v="7"/>
    <n v="2019"/>
    <n v="3"/>
    <x v="2"/>
    <x v="6"/>
    <x v="2"/>
  </r>
  <r>
    <d v="2019-04-17T14:18:26"/>
    <d v="2019-03-08T00:00:00"/>
    <d v="2019-04-17T14:18:26"/>
    <x v="0"/>
    <x v="1"/>
    <s v="NF8659"/>
    <n v="3690"/>
    <x v="9"/>
    <n v="2019"/>
    <n v="3"/>
    <x v="2"/>
    <x v="7"/>
    <x v="2"/>
  </r>
  <r>
    <d v="2019-06-05T12:21:59"/>
    <d v="2019-03-10T00:00:00"/>
    <d v="2019-04-15T12:56:12"/>
    <x v="0"/>
    <x v="0"/>
    <s v="NF4652"/>
    <n v="3746"/>
    <x v="11"/>
    <n v="2019"/>
    <n v="3"/>
    <x v="2"/>
    <x v="7"/>
    <x v="2"/>
  </r>
  <r>
    <d v="2019-04-16T17:46:42"/>
    <d v="2019-03-12T00:00:00"/>
    <d v="2019-04-16T17:46:42"/>
    <x v="0"/>
    <x v="4"/>
    <s v="NF3068"/>
    <n v="4360"/>
    <x v="9"/>
    <n v="2019"/>
    <n v="3"/>
    <x v="2"/>
    <x v="7"/>
    <x v="2"/>
  </r>
  <r>
    <s v=""/>
    <d v="2019-03-13T00:00:00"/>
    <d v="2019-04-21T09:02:46"/>
    <x v="0"/>
    <x v="0"/>
    <s v="NF7141"/>
    <n v="1753"/>
    <x v="2"/>
    <n v="0"/>
    <n v="3"/>
    <x v="2"/>
    <x v="7"/>
    <x v="2"/>
  </r>
  <r>
    <d v="2019-03-19T15:46:35"/>
    <d v="2019-03-16T00:00:00"/>
    <d v="2019-03-19T15:46:35"/>
    <x v="0"/>
    <x v="4"/>
    <s v="NF3366"/>
    <n v="1421"/>
    <x v="7"/>
    <n v="2019"/>
    <n v="3"/>
    <x v="2"/>
    <x v="6"/>
    <x v="2"/>
  </r>
  <r>
    <d v="2019-04-11T07:59:33"/>
    <d v="2019-03-19T00:00:00"/>
    <d v="2019-04-11T07:59:33"/>
    <x v="0"/>
    <x v="0"/>
    <s v="NF8853"/>
    <n v="3565"/>
    <x v="9"/>
    <n v="2019"/>
    <n v="3"/>
    <x v="2"/>
    <x v="7"/>
    <x v="2"/>
  </r>
  <r>
    <d v="2019-07-17T09:11:04"/>
    <d v="2019-03-22T00:00:00"/>
    <d v="2019-05-01T11:33:58"/>
    <x v="0"/>
    <x v="1"/>
    <s v="NF7681"/>
    <n v="1961"/>
    <x v="10"/>
    <n v="2019"/>
    <n v="3"/>
    <x v="2"/>
    <x v="8"/>
    <x v="2"/>
  </r>
  <r>
    <d v="2019-04-15T02:20:04"/>
    <d v="2019-03-27T00:00:00"/>
    <d v="2019-04-02T02:00:21"/>
    <x v="0"/>
    <x v="3"/>
    <s v="NF1441"/>
    <n v="4854"/>
    <x v="9"/>
    <n v="2019"/>
    <n v="3"/>
    <x v="2"/>
    <x v="7"/>
    <x v="2"/>
  </r>
  <r>
    <d v="2019-04-23T17:40:18"/>
    <d v="2019-04-02T00:00:00"/>
    <d v="2019-04-23T17:40:18"/>
    <x v="0"/>
    <x v="4"/>
    <s v="NF9964"/>
    <n v="3453"/>
    <x v="9"/>
    <n v="2019"/>
    <n v="4"/>
    <x v="2"/>
    <x v="7"/>
    <x v="2"/>
  </r>
  <r>
    <d v="2019-04-20T02:38:51"/>
    <d v="2019-04-03T00:00:00"/>
    <d v="2019-04-05T19:38:36"/>
    <x v="0"/>
    <x v="1"/>
    <s v="NF9101"/>
    <n v="3341"/>
    <x v="9"/>
    <n v="2019"/>
    <n v="4"/>
    <x v="2"/>
    <x v="7"/>
    <x v="2"/>
  </r>
  <r>
    <d v="2019-05-20T20:46:13"/>
    <d v="2019-04-06T00:00:00"/>
    <d v="2019-05-20T20:46:13"/>
    <x v="0"/>
    <x v="3"/>
    <s v="NF3185"/>
    <n v="2707"/>
    <x v="8"/>
    <n v="2019"/>
    <n v="4"/>
    <x v="2"/>
    <x v="8"/>
    <x v="2"/>
  </r>
  <r>
    <d v="2019-05-18T16:24:37"/>
    <d v="2019-04-08T00:00:00"/>
    <d v="2019-05-18T16:24:37"/>
    <x v="0"/>
    <x v="1"/>
    <s v="NF2836"/>
    <n v="1582"/>
    <x v="8"/>
    <n v="2019"/>
    <n v="4"/>
    <x v="2"/>
    <x v="8"/>
    <x v="2"/>
  </r>
  <r>
    <d v="2019-05-14T12:12:29"/>
    <d v="2019-04-10T00:00:00"/>
    <d v="2019-05-14T12:12:29"/>
    <x v="0"/>
    <x v="1"/>
    <s v="NF7779"/>
    <n v="3889"/>
    <x v="8"/>
    <n v="2019"/>
    <n v="4"/>
    <x v="2"/>
    <x v="8"/>
    <x v="2"/>
  </r>
  <r>
    <d v="2019-04-29T13:39:41"/>
    <d v="2019-04-14T00:00:00"/>
    <d v="2019-04-29T13:39:41"/>
    <x v="0"/>
    <x v="1"/>
    <s v="NF5919"/>
    <n v="2303"/>
    <x v="9"/>
    <n v="2019"/>
    <n v="4"/>
    <x v="2"/>
    <x v="7"/>
    <x v="2"/>
  </r>
  <r>
    <d v="2019-05-19T15:44:01"/>
    <d v="2019-04-17T00:00:00"/>
    <d v="2019-05-19T15:44:01"/>
    <x v="0"/>
    <x v="2"/>
    <s v="NF1620"/>
    <n v="802"/>
    <x v="8"/>
    <n v="2019"/>
    <n v="4"/>
    <x v="2"/>
    <x v="8"/>
    <x v="2"/>
  </r>
  <r>
    <d v="2019-05-04T05:35:47"/>
    <d v="2019-04-19T00:00:00"/>
    <d v="2019-05-04T05:35:47"/>
    <x v="0"/>
    <x v="1"/>
    <s v="NF3801"/>
    <n v="4513"/>
    <x v="8"/>
    <n v="2019"/>
    <n v="4"/>
    <x v="2"/>
    <x v="8"/>
    <x v="2"/>
  </r>
  <r>
    <d v="2019-05-01T20:46:57"/>
    <d v="2019-04-21T00:00:00"/>
    <d v="2019-05-01T20:46:57"/>
    <x v="0"/>
    <x v="1"/>
    <s v="NF8086"/>
    <n v="3908"/>
    <x v="8"/>
    <n v="2019"/>
    <n v="4"/>
    <x v="2"/>
    <x v="8"/>
    <x v="2"/>
  </r>
  <r>
    <d v="2019-06-25T21:22:36"/>
    <d v="2019-04-25T00:00:00"/>
    <d v="2019-06-19T00:39:03"/>
    <x v="0"/>
    <x v="1"/>
    <s v="NF4964"/>
    <n v="156"/>
    <x v="11"/>
    <n v="2019"/>
    <n v="4"/>
    <x v="2"/>
    <x v="9"/>
    <x v="2"/>
  </r>
  <r>
    <d v="2019-06-06T02:43:25"/>
    <d v="2019-04-27T00:00:00"/>
    <d v="2019-06-06T02:43:25"/>
    <x v="0"/>
    <x v="2"/>
    <s v="NF6112"/>
    <n v="457"/>
    <x v="11"/>
    <n v="2019"/>
    <n v="4"/>
    <x v="2"/>
    <x v="9"/>
    <x v="2"/>
  </r>
  <r>
    <d v="2019-06-08T00:38:19"/>
    <d v="2019-05-03T00:00:00"/>
    <d v="2019-06-08T00:38:19"/>
    <x v="0"/>
    <x v="1"/>
    <s v="NF2333"/>
    <n v="3536"/>
    <x v="11"/>
    <n v="2019"/>
    <n v="5"/>
    <x v="2"/>
    <x v="9"/>
    <x v="2"/>
  </r>
  <r>
    <d v="2019-05-10T16:48:12"/>
    <d v="2019-05-05T00:00:00"/>
    <d v="2019-05-10T16:48:12"/>
    <x v="0"/>
    <x v="1"/>
    <s v="NF7121"/>
    <n v="1809"/>
    <x v="8"/>
    <n v="2019"/>
    <n v="5"/>
    <x v="2"/>
    <x v="8"/>
    <x v="2"/>
  </r>
  <r>
    <d v="2019-05-28T17:06:40"/>
    <d v="2019-05-06T00:00:00"/>
    <d v="2019-05-28T17:06:40"/>
    <x v="0"/>
    <x v="2"/>
    <s v="NF8208"/>
    <n v="4172"/>
    <x v="8"/>
    <n v="2019"/>
    <n v="5"/>
    <x v="2"/>
    <x v="8"/>
    <x v="2"/>
  </r>
  <r>
    <d v="2019-06-07T11:58:12"/>
    <d v="2019-05-07T00:00:00"/>
    <d v="2019-06-07T11:58:12"/>
    <x v="0"/>
    <x v="2"/>
    <s v="NF1320"/>
    <n v="3827"/>
    <x v="11"/>
    <n v="2019"/>
    <n v="5"/>
    <x v="2"/>
    <x v="9"/>
    <x v="2"/>
  </r>
  <r>
    <d v="2019-09-24T08:30:28"/>
    <d v="2019-05-09T00:00:00"/>
    <d v="2019-06-29T04:30:50"/>
    <x v="0"/>
    <x v="2"/>
    <s v="NF9162"/>
    <n v="1700"/>
    <x v="1"/>
    <n v="2019"/>
    <n v="5"/>
    <x v="2"/>
    <x v="9"/>
    <x v="2"/>
  </r>
  <r>
    <d v="2019-05-29T18:19:47"/>
    <d v="2019-05-10T00:00:00"/>
    <d v="2019-05-29T18:19:47"/>
    <x v="0"/>
    <x v="2"/>
    <s v="NF1497"/>
    <n v="2090"/>
    <x v="8"/>
    <n v="2019"/>
    <n v="5"/>
    <x v="2"/>
    <x v="8"/>
    <x v="2"/>
  </r>
  <r>
    <d v="2019-05-17T03:13:40"/>
    <d v="2019-05-13T00:00:00"/>
    <d v="2019-05-17T03:13:40"/>
    <x v="0"/>
    <x v="0"/>
    <s v="NF8398"/>
    <n v="3230"/>
    <x v="8"/>
    <n v="2019"/>
    <n v="5"/>
    <x v="2"/>
    <x v="8"/>
    <x v="2"/>
  </r>
  <r>
    <d v="2019-06-02T22:38:24"/>
    <d v="2019-05-16T00:00:00"/>
    <d v="2019-06-02T22:38:24"/>
    <x v="0"/>
    <x v="1"/>
    <s v="NF1274"/>
    <n v="4030"/>
    <x v="11"/>
    <n v="2019"/>
    <n v="5"/>
    <x v="2"/>
    <x v="9"/>
    <x v="2"/>
  </r>
  <r>
    <d v="2019-08-26T21:29:55"/>
    <d v="2019-05-19T00:00:00"/>
    <d v="2019-05-30T23:16:35"/>
    <x v="0"/>
    <x v="0"/>
    <s v="NF1599"/>
    <n v="1367"/>
    <x v="12"/>
    <n v="2019"/>
    <n v="5"/>
    <x v="2"/>
    <x v="8"/>
    <x v="2"/>
  </r>
  <r>
    <d v="2019-06-10T05:29:09"/>
    <d v="2019-05-22T00:00:00"/>
    <d v="2019-06-10T05:29:09"/>
    <x v="0"/>
    <x v="1"/>
    <s v="NF6880"/>
    <n v="3945"/>
    <x v="11"/>
    <n v="2019"/>
    <n v="5"/>
    <x v="2"/>
    <x v="9"/>
    <x v="2"/>
  </r>
  <r>
    <d v="2019-06-27T18:32:22"/>
    <d v="2019-05-25T00:00:00"/>
    <d v="2019-06-25T17:46:27"/>
    <x v="0"/>
    <x v="4"/>
    <s v="NF3246"/>
    <n v="4518"/>
    <x v="11"/>
    <n v="2019"/>
    <n v="5"/>
    <x v="2"/>
    <x v="9"/>
    <x v="2"/>
  </r>
  <r>
    <d v="2019-07-27T22:26:22"/>
    <d v="2019-05-29T00:00:00"/>
    <d v="2019-06-29T12:11:45"/>
    <x v="0"/>
    <x v="1"/>
    <s v="NF4547"/>
    <n v="3086"/>
    <x v="10"/>
    <n v="2019"/>
    <n v="5"/>
    <x v="2"/>
    <x v="9"/>
    <x v="2"/>
  </r>
  <r>
    <d v="2019-06-12T23:15:53"/>
    <d v="2019-06-03T00:00:00"/>
    <d v="2019-06-12T23:15:53"/>
    <x v="0"/>
    <x v="2"/>
    <s v="NF5900"/>
    <n v="297"/>
    <x v="11"/>
    <n v="2019"/>
    <n v="6"/>
    <x v="2"/>
    <x v="9"/>
    <x v="2"/>
  </r>
  <r>
    <d v="2019-06-23T04:37:25"/>
    <d v="2019-06-07T00:00:00"/>
    <d v="2019-06-23T04:37:25"/>
    <x v="0"/>
    <x v="0"/>
    <s v="NF2566"/>
    <n v="3226"/>
    <x v="11"/>
    <n v="2019"/>
    <n v="6"/>
    <x v="2"/>
    <x v="9"/>
    <x v="2"/>
  </r>
  <r>
    <s v=""/>
    <d v="2019-06-09T00:00:00"/>
    <d v="2019-07-26T16:06:04"/>
    <x v="0"/>
    <x v="1"/>
    <s v="NF1823"/>
    <n v="2338"/>
    <x v="2"/>
    <n v="0"/>
    <n v="6"/>
    <x v="2"/>
    <x v="10"/>
    <x v="2"/>
  </r>
  <r>
    <d v="2019-10-03T12:11:49"/>
    <d v="2019-06-16T00:00:00"/>
    <d v="2019-07-18T15:53:56"/>
    <x v="0"/>
    <x v="0"/>
    <s v="NF9109"/>
    <n v="3773"/>
    <x v="0"/>
    <n v="2019"/>
    <n v="6"/>
    <x v="2"/>
    <x v="10"/>
    <x v="2"/>
  </r>
  <r>
    <s v=""/>
    <d v="2019-06-19T00:00:00"/>
    <d v="2019-08-09T02:03:08"/>
    <x v="0"/>
    <x v="0"/>
    <s v="NF4812"/>
    <n v="2759"/>
    <x v="2"/>
    <n v="0"/>
    <n v="6"/>
    <x v="2"/>
    <x v="11"/>
    <x v="2"/>
  </r>
  <r>
    <d v="2019-08-05T12:28:50"/>
    <d v="2019-06-21T00:00:00"/>
    <d v="2019-08-05T12:28:50"/>
    <x v="0"/>
    <x v="0"/>
    <s v="NF9082"/>
    <n v="1425"/>
    <x v="12"/>
    <n v="2019"/>
    <n v="6"/>
    <x v="2"/>
    <x v="11"/>
    <x v="2"/>
  </r>
  <r>
    <d v="2019-08-20T22:17:49"/>
    <d v="2019-06-23T00:00:00"/>
    <d v="2019-08-20T22:17:49"/>
    <x v="0"/>
    <x v="0"/>
    <s v="NF3611"/>
    <n v="332"/>
    <x v="12"/>
    <n v="2019"/>
    <n v="6"/>
    <x v="2"/>
    <x v="11"/>
    <x v="2"/>
  </r>
  <r>
    <d v="2019-07-07T04:41:45"/>
    <d v="2019-06-30T00:00:00"/>
    <d v="2019-07-07T04:41:45"/>
    <x v="0"/>
    <x v="1"/>
    <s v="NF4931"/>
    <n v="2819"/>
    <x v="10"/>
    <n v="2019"/>
    <n v="6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</r>
  <r>
    <s v=""/>
    <d v="2017-09-10T00:00:00"/>
    <d v="2017-10-05T22:54:12"/>
    <x v="0"/>
    <x v="1"/>
    <s v="NF2421"/>
    <n v="4983"/>
    <x v="4"/>
    <n v="0"/>
    <x v="1"/>
    <x v="0"/>
    <x v="2"/>
    <x v="0"/>
  </r>
  <r>
    <d v="2017-09-19T13:14:44"/>
    <d v="2017-09-12T00:00:00"/>
    <d v="2017-09-19T13:14:44"/>
    <x v="0"/>
    <x v="3"/>
    <s v="NF9787"/>
    <n v="2502"/>
    <x v="0"/>
    <n v="2017"/>
    <x v="1"/>
    <x v="0"/>
    <x v="1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</r>
  <r>
    <s v=""/>
    <d v="2017-10-09T00:00:00"/>
    <d v="2017-11-04T07:09:50"/>
    <x v="0"/>
    <x v="0"/>
    <s v="NF5012"/>
    <n v="1171"/>
    <x v="4"/>
    <n v="0"/>
    <x v="2"/>
    <x v="0"/>
    <x v="3"/>
    <x v="0"/>
  </r>
  <r>
    <d v="2018-02-03T23:03:18"/>
    <d v="2017-10-11T00:00:00"/>
    <d v="2017-11-21T21:49:29"/>
    <x v="0"/>
    <x v="1"/>
    <s v="NF7669"/>
    <n v="2587"/>
    <x v="5"/>
    <n v="2018"/>
    <x v="2"/>
    <x v="0"/>
    <x v="3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</r>
  <r>
    <s v=""/>
    <d v="2017-11-29T00:00:00"/>
    <d v="2018-01-26T12:01:24"/>
    <x v="0"/>
    <x v="3"/>
    <s v="NF4129"/>
    <n v="1284"/>
    <x v="4"/>
    <n v="0"/>
    <x v="3"/>
    <x v="0"/>
    <x v="5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</r>
  <r>
    <s v=""/>
    <d v="2018-03-23T00:00:00"/>
    <d v="2018-04-09T01:30:48"/>
    <x v="0"/>
    <x v="0"/>
    <s v="NF2814"/>
    <n v="2388"/>
    <x v="4"/>
    <n v="0"/>
    <x v="7"/>
    <x v="1"/>
    <x v="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</r>
  <r>
    <s v=""/>
    <d v="2018-04-19T00:00:00"/>
    <d v="2018-06-15T08:09:46"/>
    <x v="0"/>
    <x v="1"/>
    <s v="NF9381"/>
    <n v="2224"/>
    <x v="4"/>
    <n v="0"/>
    <x v="8"/>
    <x v="1"/>
    <x v="10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</r>
  <r>
    <s v=""/>
    <d v="2018-05-24T00:00:00"/>
    <d v="2018-06-24T10:58:45"/>
    <x v="0"/>
    <x v="3"/>
    <s v="NF7741"/>
    <n v="3878"/>
    <x v="4"/>
    <n v="0"/>
    <x v="9"/>
    <x v="1"/>
    <x v="10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</r>
  <r>
    <s v=""/>
    <d v="2018-06-24T00:00:00"/>
    <d v="2018-08-01T15:18:17"/>
    <x v="0"/>
    <x v="2"/>
    <s v="NF1725"/>
    <n v="770"/>
    <x v="4"/>
    <n v="0"/>
    <x v="10"/>
    <x v="1"/>
    <x v="0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</r>
  <r>
    <s v=""/>
    <d v="2018-10-05T00:00:00"/>
    <d v="2018-10-26T19:35:25"/>
    <x v="0"/>
    <x v="3"/>
    <s v="NF3137"/>
    <n v="4922"/>
    <x v="4"/>
    <n v="0"/>
    <x v="2"/>
    <x v="1"/>
    <x v="2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</r>
  <r>
    <s v=""/>
    <d v="2018-11-23T00:00:00"/>
    <d v="2018-12-31T01:31:16"/>
    <x v="0"/>
    <x v="1"/>
    <s v="NF5107"/>
    <n v="1414"/>
    <x v="4"/>
    <n v="0"/>
    <x v="3"/>
    <x v="1"/>
    <x v="4"/>
    <x v="1"/>
  </r>
  <r>
    <s v=""/>
    <d v="2018-11-26T00:00:00"/>
    <d v="2018-12-13T21:21:29"/>
    <x v="0"/>
    <x v="3"/>
    <s v="NF4367"/>
    <n v="919"/>
    <x v="4"/>
    <n v="0"/>
    <x v="3"/>
    <x v="1"/>
    <x v="4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</r>
  <r>
    <s v=""/>
    <d v="2018-11-30T00:00:00"/>
    <d v="2018-12-21T06:25:18"/>
    <x v="0"/>
    <x v="2"/>
    <s v="NF5922"/>
    <n v="4639"/>
    <x v="4"/>
    <n v="0"/>
    <x v="3"/>
    <x v="1"/>
    <x v="4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</r>
  <r>
    <s v=""/>
    <d v="2018-12-10T00:00:00"/>
    <d v="2019-01-12T04:05:06"/>
    <x v="0"/>
    <x v="2"/>
    <s v="NF1938"/>
    <n v="483"/>
    <x v="4"/>
    <n v="0"/>
    <x v="4"/>
    <x v="1"/>
    <x v="5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</r>
  <r>
    <d v="2018-12-25T16:39:40"/>
    <d v="2018-12-20T00:00:00"/>
    <d v="2018-12-25T16:39:40"/>
    <x v="0"/>
    <x v="0"/>
    <s v="NF9932"/>
    <n v="2088"/>
    <x v="3"/>
    <n v="2018"/>
    <x v="4"/>
    <x v="1"/>
    <x v="4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</r>
  <r>
    <d v="2019-03-26T21:47:46"/>
    <d v="2018-12-23T00:00:00"/>
    <d v="2019-01-28T21:24:55"/>
    <x v="0"/>
    <x v="2"/>
    <s v="NF4423"/>
    <n v="4429"/>
    <x v="7"/>
    <n v="2019"/>
    <x v="4"/>
    <x v="1"/>
    <x v="5"/>
    <x v="2"/>
  </r>
  <r>
    <d v="2019-02-23T16:37:34"/>
    <d v="2018-12-28T00:00:00"/>
    <d v="2019-02-23T16:37:34"/>
    <x v="0"/>
    <x v="1"/>
    <s v="NF9682"/>
    <n v="4955"/>
    <x v="5"/>
    <n v="2019"/>
    <x v="4"/>
    <x v="1"/>
    <x v="6"/>
    <x v="2"/>
  </r>
  <r>
    <d v="2019-01-19T02:05:23"/>
    <d v="2018-12-31T00:00:00"/>
    <d v="2019-01-18T02:10:28"/>
    <x v="0"/>
    <x v="1"/>
    <s v="NF7840"/>
    <n v="3201"/>
    <x v="6"/>
    <n v="2019"/>
    <x v="4"/>
    <x v="1"/>
    <x v="5"/>
    <x v="2"/>
  </r>
  <r>
    <d v="2019-02-15T16:37:04"/>
    <d v="2019-01-04T00:00:00"/>
    <d v="2019-02-15T16:37:04"/>
    <x v="0"/>
    <x v="4"/>
    <s v="NF4946"/>
    <n v="3007"/>
    <x v="5"/>
    <n v="2019"/>
    <x v="5"/>
    <x v="2"/>
    <x v="6"/>
    <x v="2"/>
  </r>
  <r>
    <d v="2019-02-15T02:44:50"/>
    <d v="2019-01-08T00:00:00"/>
    <d v="2019-02-15T02:44:50"/>
    <x v="0"/>
    <x v="2"/>
    <s v="NF6806"/>
    <n v="900"/>
    <x v="5"/>
    <n v="2019"/>
    <x v="5"/>
    <x v="2"/>
    <x v="6"/>
    <x v="2"/>
  </r>
  <r>
    <d v="2019-02-13T05:18:28"/>
    <d v="2019-01-13T00:00:00"/>
    <d v="2019-02-13T05:18:28"/>
    <x v="0"/>
    <x v="1"/>
    <s v="NF3882"/>
    <n v="2970"/>
    <x v="5"/>
    <n v="2019"/>
    <x v="5"/>
    <x v="2"/>
    <x v="6"/>
    <x v="2"/>
  </r>
  <r>
    <d v="2019-05-16T18:46:13"/>
    <d v="2019-01-17T00:00:00"/>
    <d v="2019-03-14T13:02:36"/>
    <x v="0"/>
    <x v="3"/>
    <s v="NF1850"/>
    <n v="4993"/>
    <x v="8"/>
    <n v="2019"/>
    <x v="5"/>
    <x v="2"/>
    <x v="7"/>
    <x v="2"/>
  </r>
  <r>
    <d v="2019-01-20T22:55:55"/>
    <d v="2019-01-20T00:00:00"/>
    <d v="2019-01-20T22:55:55"/>
    <x v="0"/>
    <x v="2"/>
    <s v="NF7979"/>
    <n v="1664"/>
    <x v="6"/>
    <n v="2019"/>
    <x v="5"/>
    <x v="2"/>
    <x v="5"/>
    <x v="2"/>
  </r>
  <r>
    <d v="2019-02-26T14:45:57"/>
    <d v="2019-01-21T00:00:00"/>
    <d v="2019-02-26T14:45:57"/>
    <x v="0"/>
    <x v="1"/>
    <s v="NF1547"/>
    <n v="1815"/>
    <x v="5"/>
    <n v="2019"/>
    <x v="5"/>
    <x v="2"/>
    <x v="6"/>
    <x v="2"/>
  </r>
  <r>
    <d v="2019-02-09T01:03:10"/>
    <d v="2019-01-23T00:00:00"/>
    <d v="2019-02-09T01:03:10"/>
    <x v="0"/>
    <x v="4"/>
    <s v="NF2309"/>
    <n v="3752"/>
    <x v="5"/>
    <n v="2019"/>
    <x v="5"/>
    <x v="2"/>
    <x v="6"/>
    <x v="2"/>
  </r>
  <r>
    <d v="2019-02-17T10:09:23"/>
    <d v="2019-01-27T00:00:00"/>
    <d v="2019-02-17T10:09:23"/>
    <x v="0"/>
    <x v="1"/>
    <s v="NF5791"/>
    <n v="177"/>
    <x v="5"/>
    <n v="2019"/>
    <x v="5"/>
    <x v="2"/>
    <x v="6"/>
    <x v="2"/>
  </r>
  <r>
    <d v="2019-02-17T09:41:51"/>
    <d v="2019-01-29T00:00:00"/>
    <d v="2019-02-17T09:41:51"/>
    <x v="0"/>
    <x v="1"/>
    <s v="NF2982"/>
    <n v="3619"/>
    <x v="5"/>
    <n v="2019"/>
    <x v="5"/>
    <x v="2"/>
    <x v="6"/>
    <x v="2"/>
  </r>
  <r>
    <d v="2019-03-10T23:45:15"/>
    <d v="2019-02-02T00:00:00"/>
    <d v="2019-03-10T23:45:15"/>
    <x v="0"/>
    <x v="4"/>
    <s v="NF1796"/>
    <n v="4030"/>
    <x v="7"/>
    <n v="2019"/>
    <x v="6"/>
    <x v="2"/>
    <x v="7"/>
    <x v="2"/>
  </r>
  <r>
    <d v="2019-02-16T21:15:54"/>
    <d v="2019-02-05T00:00:00"/>
    <d v="2019-02-16T21:15:54"/>
    <x v="0"/>
    <x v="4"/>
    <s v="NF2396"/>
    <n v="4157"/>
    <x v="5"/>
    <n v="2019"/>
    <x v="6"/>
    <x v="2"/>
    <x v="6"/>
    <x v="2"/>
  </r>
  <r>
    <d v="2019-03-08T19:47:59"/>
    <d v="2019-02-06T00:00:00"/>
    <d v="2019-03-08T19:47:59"/>
    <x v="0"/>
    <x v="0"/>
    <s v="NF8281"/>
    <n v="1417"/>
    <x v="7"/>
    <n v="2019"/>
    <x v="6"/>
    <x v="2"/>
    <x v="7"/>
    <x v="2"/>
  </r>
  <r>
    <d v="2019-03-16T07:28:02"/>
    <d v="2019-02-09T00:00:00"/>
    <d v="2019-03-16T07:28:02"/>
    <x v="0"/>
    <x v="2"/>
    <s v="NF3155"/>
    <n v="1117"/>
    <x v="7"/>
    <n v="2019"/>
    <x v="6"/>
    <x v="2"/>
    <x v="7"/>
    <x v="2"/>
  </r>
  <r>
    <d v="2019-03-17T15:39:40"/>
    <d v="2019-02-10T00:00:00"/>
    <d v="2019-03-17T15:39:40"/>
    <x v="0"/>
    <x v="3"/>
    <s v="NF4849"/>
    <n v="4461"/>
    <x v="7"/>
    <n v="2019"/>
    <x v="6"/>
    <x v="2"/>
    <x v="7"/>
    <x v="2"/>
  </r>
  <r>
    <d v="2019-04-05T01:14:25"/>
    <d v="2019-02-12T00:00:00"/>
    <d v="2019-03-30T02:17:21"/>
    <x v="0"/>
    <x v="1"/>
    <s v="NF4647"/>
    <n v="3732"/>
    <x v="9"/>
    <n v="2019"/>
    <x v="6"/>
    <x v="2"/>
    <x v="7"/>
    <x v="2"/>
  </r>
  <r>
    <d v="2019-02-16T10:14:23"/>
    <d v="2019-02-13T00:00:00"/>
    <d v="2019-02-16T10:14:23"/>
    <x v="0"/>
    <x v="2"/>
    <s v="NF9056"/>
    <n v="2024"/>
    <x v="5"/>
    <n v="2019"/>
    <x v="6"/>
    <x v="2"/>
    <x v="6"/>
    <x v="2"/>
  </r>
  <r>
    <s v=""/>
    <d v="2019-02-16T00:00:00"/>
    <d v="2019-04-15T04:56:28"/>
    <x v="0"/>
    <x v="1"/>
    <s v="NF4097"/>
    <n v="928"/>
    <x v="4"/>
    <n v="0"/>
    <x v="6"/>
    <x v="2"/>
    <x v="8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</r>
  <r>
    <d v="2019-03-16T19:41:49"/>
    <d v="2019-02-18T00:00:00"/>
    <d v="2019-03-16T19:41:49"/>
    <x v="0"/>
    <x v="2"/>
    <s v="NF1943"/>
    <n v="741"/>
    <x v="7"/>
    <n v="2019"/>
    <x v="6"/>
    <x v="2"/>
    <x v="7"/>
    <x v="2"/>
  </r>
  <r>
    <d v="2019-03-24T05:21:02"/>
    <d v="2019-02-21T00:00:00"/>
    <d v="2019-03-24T05:21:02"/>
    <x v="0"/>
    <x v="2"/>
    <s v="NF5598"/>
    <n v="850"/>
    <x v="7"/>
    <n v="2019"/>
    <x v="6"/>
    <x v="2"/>
    <x v="7"/>
    <x v="2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</r>
  <r>
    <d v="2019-04-16T11:01:03"/>
    <d v="2019-03-01T00:00:00"/>
    <d v="2019-04-16T11:01:03"/>
    <x v="0"/>
    <x v="0"/>
    <s v="NF3500"/>
    <n v="471"/>
    <x v="9"/>
    <n v="2019"/>
    <x v="7"/>
    <x v="2"/>
    <x v="8"/>
    <x v="2"/>
  </r>
  <r>
    <d v="2019-05-05T00:09:47"/>
    <d v="2019-03-03T00:00:00"/>
    <d v="2019-04-13T17:11:44"/>
    <x v="0"/>
    <x v="0"/>
    <s v="NF3489"/>
    <n v="517"/>
    <x v="8"/>
    <n v="2019"/>
    <x v="7"/>
    <x v="2"/>
    <x v="8"/>
    <x v="2"/>
  </r>
  <r>
    <d v="2019-04-08T05:18:52"/>
    <d v="2019-03-10T00:00:00"/>
    <d v="2019-04-08T05:18:52"/>
    <x v="0"/>
    <x v="0"/>
    <s v="NF8682"/>
    <n v="3034"/>
    <x v="9"/>
    <n v="2019"/>
    <x v="7"/>
    <x v="2"/>
    <x v="8"/>
    <x v="2"/>
  </r>
  <r>
    <d v="2019-04-23T13:50:46"/>
    <d v="2019-03-13T00:00:00"/>
    <d v="2019-04-23T13:50:46"/>
    <x v="0"/>
    <x v="1"/>
    <s v="NF8525"/>
    <n v="3172"/>
    <x v="9"/>
    <n v="2019"/>
    <x v="7"/>
    <x v="2"/>
    <x v="8"/>
    <x v="2"/>
  </r>
  <r>
    <d v="2019-03-31T16:25:16"/>
    <d v="2019-03-19T00:00:00"/>
    <d v="2019-03-31T16:25:16"/>
    <x v="0"/>
    <x v="4"/>
    <s v="NF2006"/>
    <n v="2069"/>
    <x v="7"/>
    <n v="2019"/>
    <x v="7"/>
    <x v="2"/>
    <x v="7"/>
    <x v="2"/>
  </r>
  <r>
    <d v="2019-05-29T08:20:09"/>
    <d v="2019-03-21T00:00:00"/>
    <d v="2019-04-04T11:22:30"/>
    <x v="0"/>
    <x v="4"/>
    <s v="NF7648"/>
    <n v="3849"/>
    <x v="8"/>
    <n v="2019"/>
    <x v="7"/>
    <x v="2"/>
    <x v="8"/>
    <x v="2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</r>
  <r>
    <s v=""/>
    <d v="2019-03-28T00:00:00"/>
    <d v="2019-05-01T21:23:18"/>
    <x v="0"/>
    <x v="2"/>
    <s v="NF2352"/>
    <n v="1348"/>
    <x v="4"/>
    <n v="0"/>
    <x v="7"/>
    <x v="2"/>
    <x v="9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</r>
  <r>
    <d v="2019-05-31T22:15:59"/>
    <d v="2019-04-06T00:00:00"/>
    <d v="2019-05-31T22:15:59"/>
    <x v="0"/>
    <x v="1"/>
    <s v="NF9108"/>
    <n v="732"/>
    <x v="8"/>
    <n v="2019"/>
    <x v="8"/>
    <x v="2"/>
    <x v="9"/>
    <x v="2"/>
  </r>
  <r>
    <d v="2019-06-09T19:48:45"/>
    <d v="2019-04-07T00:00:00"/>
    <d v="2019-05-01T16:38:34"/>
    <x v="0"/>
    <x v="2"/>
    <s v="NF1934"/>
    <n v="373"/>
    <x v="10"/>
    <n v="2019"/>
    <x v="8"/>
    <x v="2"/>
    <x v="9"/>
    <x v="2"/>
  </r>
  <r>
    <d v="2019-08-03T02:13:16"/>
    <d v="2019-04-09T00:00:00"/>
    <d v="2019-05-24T04:50:10"/>
    <x v="0"/>
    <x v="0"/>
    <s v="NF5748"/>
    <n v="609"/>
    <x v="12"/>
    <n v="2019"/>
    <x v="8"/>
    <x v="2"/>
    <x v="9"/>
    <x v="2"/>
  </r>
  <r>
    <d v="2019-05-30T01:49:11"/>
    <d v="2019-04-12T00:00:00"/>
    <d v="2019-05-30T01:49:11"/>
    <x v="0"/>
    <x v="1"/>
    <s v="NF3443"/>
    <n v="2883"/>
    <x v="8"/>
    <n v="2019"/>
    <x v="8"/>
    <x v="2"/>
    <x v="9"/>
    <x v="2"/>
  </r>
  <r>
    <d v="2019-04-15T18:28:04"/>
    <d v="2019-04-14T00:00:00"/>
    <d v="2019-04-15T18:28:04"/>
    <x v="0"/>
    <x v="0"/>
    <s v="NF4433"/>
    <n v="4651"/>
    <x v="9"/>
    <n v="2019"/>
    <x v="8"/>
    <x v="2"/>
    <x v="8"/>
    <x v="2"/>
  </r>
  <r>
    <d v="2019-04-24T22:21:53"/>
    <d v="2019-04-18T00:00:00"/>
    <d v="2019-04-24T22:21:53"/>
    <x v="0"/>
    <x v="0"/>
    <s v="NF7700"/>
    <n v="4797"/>
    <x v="9"/>
    <n v="2019"/>
    <x v="8"/>
    <x v="2"/>
    <x v="8"/>
    <x v="2"/>
  </r>
  <r>
    <d v="2019-05-13T22:29:22"/>
    <d v="2019-04-20T00:00:00"/>
    <d v="2019-05-13T22:29:22"/>
    <x v="0"/>
    <x v="4"/>
    <s v="NF8475"/>
    <n v="1620"/>
    <x v="8"/>
    <n v="2019"/>
    <x v="8"/>
    <x v="2"/>
    <x v="9"/>
    <x v="2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</r>
  <r>
    <d v="2019-05-10T23:40:58"/>
    <d v="2019-04-29T00:00:00"/>
    <d v="2019-05-10T23:40:58"/>
    <x v="0"/>
    <x v="1"/>
    <s v="NF5571"/>
    <n v="2091"/>
    <x v="8"/>
    <n v="2019"/>
    <x v="8"/>
    <x v="2"/>
    <x v="9"/>
    <x v="2"/>
  </r>
  <r>
    <d v="2019-05-09T10:26:18"/>
    <d v="2019-04-30T00:00:00"/>
    <d v="2019-05-09T10:26:18"/>
    <x v="0"/>
    <x v="1"/>
    <s v="NF7836"/>
    <n v="3200"/>
    <x v="8"/>
    <n v="2019"/>
    <x v="8"/>
    <x v="2"/>
    <x v="9"/>
    <x v="2"/>
  </r>
  <r>
    <d v="2019-05-19T01:37:55"/>
    <d v="2019-05-02T00:00:00"/>
    <d v="2019-05-19T01:37:55"/>
    <x v="0"/>
    <x v="2"/>
    <s v="NF7705"/>
    <n v="583"/>
    <x v="8"/>
    <n v="2019"/>
    <x v="9"/>
    <x v="2"/>
    <x v="9"/>
    <x v="2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</r>
  <r>
    <d v="2019-06-08T12:57:32"/>
    <d v="2019-05-07T00:00:00"/>
    <d v="2019-05-24T02:45:41"/>
    <x v="0"/>
    <x v="1"/>
    <s v="NF4027"/>
    <n v="343"/>
    <x v="10"/>
    <n v="2019"/>
    <x v="9"/>
    <x v="2"/>
    <x v="9"/>
    <x v="2"/>
  </r>
  <r>
    <d v="2019-05-18T16:19:11"/>
    <d v="2019-05-08T00:00:00"/>
    <d v="2019-05-18T16:19:11"/>
    <x v="0"/>
    <x v="0"/>
    <s v="NF7582"/>
    <n v="4510"/>
    <x v="8"/>
    <n v="2019"/>
    <x v="9"/>
    <x v="2"/>
    <x v="9"/>
    <x v="2"/>
  </r>
  <r>
    <s v=""/>
    <d v="2019-05-12T00:00:00"/>
    <d v="2019-05-20T09:30:20"/>
    <x v="0"/>
    <x v="1"/>
    <s v="NF7868"/>
    <n v="667"/>
    <x v="4"/>
    <n v="0"/>
    <x v="9"/>
    <x v="2"/>
    <x v="9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</r>
  <r>
    <d v="2019-05-26T20:19:16"/>
    <d v="2019-05-26T00:00:00"/>
    <d v="2019-05-26T20:19:16"/>
    <x v="0"/>
    <x v="1"/>
    <s v="NF1516"/>
    <n v="2531"/>
    <x v="8"/>
    <n v="2019"/>
    <x v="9"/>
    <x v="2"/>
    <x v="9"/>
    <x v="2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</r>
  <r>
    <s v=""/>
    <d v="2019-06-13T00:00:00"/>
    <d v="2019-07-22T22:11:49"/>
    <x v="0"/>
    <x v="3"/>
    <s v="NF8169"/>
    <n v="508"/>
    <x v="4"/>
    <n v="0"/>
    <x v="10"/>
    <x v="2"/>
    <x v="11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</r>
  <r>
    <s v=""/>
    <d v="2019-06-28T00:00:00"/>
    <d v="2019-07-16T06:26:47"/>
    <x v="0"/>
    <x v="1"/>
    <s v="NF6344"/>
    <n v="1479"/>
    <x v="4"/>
    <n v="0"/>
    <x v="10"/>
    <x v="2"/>
    <x v="11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DDetalhamentoReceita" cacheId="38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4"/>
  </dataFields>
  <formats count="3">
    <format dxfId="41">
      <pivotArea dataOnly="0" labelOnly="1" grandCol="1" outline="0" fieldPosition="0"/>
    </format>
    <format dxfId="40">
      <pivotArea dataOnly="0" labelOnly="1" grandCol="1" outline="0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s" cacheId="28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0" name="[TbRegistrosSaida].[Ano  Competência].[All]" cap="All"/>
  </pageFields>
  <dataFields count="1">
    <dataField name="Soma de Valor" fld="4" baseField="2" baseItem="1" numFmtId="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-de-dados-1.xlsx!TbRegistrosSaida">
        <x15:activeTabTopLevelEntity name="[TbRegistrosSaida]"/>
      </x15:pivotTableUISettings>
    </ext>
  </extLst>
</pivotTableDefinition>
</file>

<file path=xl/pivotTables/pivotTable3.xml><?xml version="1.0" encoding="utf-8"?>
<pivotTableDefinition xmlns="http://schemas.openxmlformats.org/spreadsheetml/2006/main" name="TDContasA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" fld="6" baseField="3" baseItem="0" numFmtId="4"/>
  </dataFields>
  <formats count="4">
    <format dxfId="36">
      <pivotArea field="12" type="button" dataOnly="0" labelOnly="1" outline="0" axis="axisPage" fieldPosition="0"/>
    </format>
    <format dxfId="35">
      <pivotArea field="12" type="button" dataOnly="0" labelOnly="1" outline="0" axis="axisPage" fieldPosition="0"/>
    </format>
    <format dxfId="34">
      <pivotArea dataOnly="0" outline="0" fieldPosition="0">
        <references count="1">
          <reference field="12" count="0"/>
        </references>
      </pivotArea>
    </format>
    <format dxfId="33">
      <pivotArea dataOnly="0" outline="0" fieldPosition="0">
        <references count="1">
          <reference field="1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AReceber" cacheId="38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5:M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" sourceName="Mês _x000a_Competência">
  <pivotTables>
    <pivotTable tabId="12" name="TDDetalhamento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" sourceName="Ano _x000a_Competência">
  <pivotTables>
    <pivotTable tabId="12" name="TDDetalhamento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1" sourceName="[TbRegistrosSaida].[Ano  Competência]">
  <pivotTables>
    <pivotTable tabId="13" name="TdDetalhaDespesas"/>
  </pivotTables>
  <data>
    <olap pivotCacheId="2">
      <levels count="2">
        <level uniqueName="[TbRegistrosSaida].[Ano  Competência].[(All)]" sourceCaption="(All)" count="0"/>
        <level uniqueName="[TbRegistrosSaida].[Ano  Competência].[Ano  Competência]" sourceCaption="Ano  Competência" count="3">
          <ranges>
            <range startItem="0">
              <i n="[TbRegistrosSaida].[Ano  Competência].&amp;[2017]" c="2017"/>
              <i n="[TbRegistrosSaida].[Ano  Competência].&amp;[2018]" c="2018"/>
              <i n="[TbRegistrosSaida].[Ano  Competência].&amp;[2019]" c="2019"/>
            </range>
          </ranges>
        </level>
      </levels>
      <selections count="1">
        <selection n="[TbRegistrosSaida].[Ano  Competênci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1" sourceName="[TbRegistrosSaida].[Mês  Competência]">
  <pivotTables>
    <pivotTable tabId="13" name="TdDetalhaDespesas"/>
  </pivotTables>
  <data>
    <olap pivotCacheId="2">
      <levels count="2">
        <level uniqueName="[TbRegistrosSaida].[Mês  Competência].[(All)]" sourceCaption="(All)" count="0"/>
        <level uniqueName="[TbRegistrosSaida].[Mês  Competência].[Mês  Competência]" sourceCaption="Mês  Competência" count="12">
          <ranges>
            <range startItem="0">
              <i n="[TbRegistrosSaida].[Mês  Competência].&amp;[1]" c="1"/>
              <i n="[TbRegistrosSaida].[Mês  Competência].&amp;[2]" c="2"/>
              <i n="[TbRegistrosSaida].[Mês  Competência].&amp;[3]" c="3"/>
              <i n="[TbRegistrosSaida].[Mês  Competência].&amp;[4]" c="4"/>
              <i n="[TbRegistrosSaida].[Mês  Competência].&amp;[5]" c="5"/>
              <i n="[TbRegistrosSaida].[Mês  Competência].&amp;[6]" c="6"/>
              <i n="[TbRegistrosSaida].[Mês  Competência].&amp;[7]" c="7"/>
              <i n="[TbRegistrosSaida].[Mês  Competência].&amp;[8]" c="8"/>
              <i n="[TbRegistrosSaida].[Mês  Competência].&amp;[9]" c="9"/>
              <i n="[TbRegistrosSaida].[Mês  Competência].&amp;[10]" c="10"/>
              <i n="[TbRegistrosSaida].[Mês  Competência].&amp;[11]" c="11"/>
              <i n="[TbRegistrosSaida].[Mês  Competência].&amp;[12]" c="12"/>
            </range>
          </ranges>
        </level>
      </levels>
      <selections count="1">
        <selection n="[TbRegistrosSaida].[Mês  Competê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bRegistrosSaida].[Mês  Competência].[Mês  Competência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4" name="TDContasAPagar"/>
  </pivotTables>
  <data>
    <tabular pivotCacheId="3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4" name="TDContasAPagar"/>
  </pivotTables>
  <data>
    <tabular pivotCacheId="3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5" name="TDContasAReceber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5" name="TDContasAReceber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_x000a_Competência" cache="SegmentaçãodeDados_Mês__Competência" caption="Mês _x000a_Competência" columnCount="6" style="SlicerStyleOther2" rowHeight="241300"/>
  <slicer name="Ano _x000a_Competência" cache="SegmentaçãodeDados_Ano__Competência" caption="Ano _x000a_Competência" columnCount="3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 Competência" cache="SegmentaçãodeDados_Ano__Competência1" caption="Ano  Competência" columnCount="3" level="1" rowHeight="241300"/>
  <slicer name="Mês  Competência" cache="SegmentaçãodeDados_Mês__Competência1" caption="Mês  Competência" columnCount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rowHeight="241300"/>
</slicers>
</file>

<file path=xl/tables/table1.xml><?xml version="1.0" encoding="utf-8"?>
<table xmlns="http://schemas.openxmlformats.org/spreadsheetml/2006/main" id="2" name="TbPCEntradasN1" displayName="TbPCEntradasN1" ref="B4:B10" totalsRowShown="0" headerRowDxfId="7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N236" totalsRowShown="0" headerRowDxfId="69" dataDxfId="68">
  <autoFilter ref="B5:N236">
    <filterColumn colId="0">
      <filters blank="1"/>
    </filterColumn>
    <filterColumn colId="2">
      <filters>
        <dateGroupItem year="2019" dateTimeGrouping="year"/>
      </filters>
    </filterColumn>
  </autoFilter>
  <tableColumns count="13">
    <tableColumn id="1" name="Data do Caixa Realizado" dataDxfId="67"/>
    <tableColumn id="2" name="Data da Competência" dataDxfId="66"/>
    <tableColumn id="3" name="Data do Caixa Previsto" dataDxfId="65"/>
    <tableColumn id="4" name="Conta Nível 1" dataDxfId="64"/>
    <tableColumn id="5" name="Conta Nível 2" dataDxfId="63"/>
    <tableColumn id="6" name="Histórico" dataDxfId="62"/>
    <tableColumn id="7" name="Valor" dataDxfId="61"/>
    <tableColumn id="8" name="Mês Caixa" dataDxfId="60">
      <calculatedColumnFormula>IF(TbRegistroEntradas[[#This Row],[Data do Caixa Realizado]]="",0,MONTH(TbRegistroEntradas[[#This Row],[Data do Caixa Realizado]]))</calculatedColumnFormula>
    </tableColumn>
    <tableColumn id="9" name="Ano Caixa" dataDxfId="59">
      <calculatedColumnFormula>IF(TbRegistroEntradas[[#This Row],[Data do Caixa Realizado]]="",0,YEAR(TbRegistroEntradas[[#This Row],[Data do Caixa Realizado]]))</calculatedColumnFormula>
    </tableColumn>
    <tableColumn id="10" name="Mês _x000a_Competência" dataDxfId="58">
      <calculatedColumnFormula>IF(TbRegistroEntradas[[#This Row],[Data da Competência]]="",0,MONTH(TbRegistroEntradas[[#This Row],[Data da Competência]]))</calculatedColumnFormula>
    </tableColumn>
    <tableColumn id="11" name="Ano _x000a_Competência" dataDxfId="57">
      <calculatedColumnFormula>IF(TbRegistroEntradas[[#This Row],[Data da Competência]]="",0,YEAR(TbRegistroEntradas[[#This Row],[Data da Competência]]))</calculatedColumnFormula>
    </tableColumn>
    <tableColumn id="12" name="Mês previsto" dataDxfId="4">
      <calculatedColumnFormula>IF(TbRegistroEntradas[[#This Row],[Data do Caixa Previsto]]="",0,MONTH(TbRegistroEntradas[[#This Row],[Data do Caixa Previsto]]))</calculatedColumnFormula>
    </tableColumn>
    <tableColumn id="13" name="Ano Previsto" dataDxfId="3">
      <calculatedColumnFormula>IF(TbRegistroEntradas[[#This Row],[Data do Caixa Previsto]]="",0,YEAR(TbRegistroEntradas[[#This Row],[Data do Caixa Previsto]]))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N234" totalsRowShown="0" headerRowDxfId="56" dataDxfId="54" headerRowBorderDxfId="55" tableBorderDxfId="53">
  <autoFilter ref="B5:N234">
    <filterColumn colId="0">
      <filters blank="1"/>
    </filterColumn>
    <filterColumn colId="1">
      <filters>
        <dateGroupItem year="2019" dateTimeGrouping="year"/>
      </filters>
    </filterColumn>
  </autoFilter>
  <tableColumns count="13">
    <tableColumn id="1" name="Data do Caixa Realizado" dataDxfId="52"/>
    <tableColumn id="2" name="Data da Competência" dataDxfId="51"/>
    <tableColumn id="3" name="Data do Caixa Previsto" dataDxfId="50"/>
    <tableColumn id="4" name="Conta Nível 1" dataDxfId="49"/>
    <tableColumn id="5" name="Conta Nível 2" dataDxfId="48"/>
    <tableColumn id="6" name="Histórico" dataDxfId="47"/>
    <tableColumn id="7" name="Valor" dataDxfId="46"/>
    <tableColumn id="8" name="Mês Caixa" dataDxfId="45">
      <calculatedColumnFormula>IF(TbRegistrosSaida[[#This Row],[Data do Caixa Realizado]]="",0,MONTH(TbRegistrosSaida[[#This Row],[Data do Caixa Realizado]]))</calculatedColumnFormula>
    </tableColumn>
    <tableColumn id="9" name="Ano Caixa" dataDxfId="44">
      <calculatedColumnFormula>IF(TbRegistrosSaida[[#This Row],[Data do Caixa Realizado]]="",0,YEAR(TbRegistrosSaida[[#This Row],[Data do Caixa Realizado]]))</calculatedColumnFormula>
    </tableColumn>
    <tableColumn id="10" name="Mês _x000a_Competência" dataDxfId="43">
      <calculatedColumnFormula>IF(TbRegistrosSaida[[#This Row],[Data da Competência]]="",0,MONTH(TbRegistrosSaida[[#This Row],[Data da Competência]]))</calculatedColumnFormula>
    </tableColumn>
    <tableColumn id="11" name="Ano _x000a_Competência" dataDxfId="42">
      <calculatedColumnFormula>IF(TbRegistrosSaida[[#This Row],[Data da Competência]]="",0,YEAR(TbRegistrosSaida[[#This Row],[Data da Competência]]))</calculatedColumnFormula>
    </tableColumn>
    <tableColumn id="12" name="Mês previsto" dataDxfId="38">
      <calculatedColumnFormula>IF(TbRegistrosSaida[[#This Row],[Data do Caixa Previsto]]="",0,MONTH(TbRegistrosSaida[[#This Row],[Data do Caixa Previsto]]))</calculatedColumnFormula>
    </tableColumn>
    <tableColumn id="13" name="Ano Previsto" dataDxfId="37">
      <calculatedColumnFormula>IF(TbRegistrosSaida[[#This Row],[Data do Caixa Previsto]]="",0,YEAR(TbRegistrosSaida[[#This Row],[Data do Caixa Previsto]]))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workbookViewId="0">
      <selection activeCell="E10" sqref="E10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5.7109375" customWidth="1"/>
    <col min="16" max="16383" width="9.140625" hidden="1"/>
    <col min="16384" max="16384" width="1.85546875" hidden="1" customWidth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33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565</v>
      </c>
      <c r="C3" t="s">
        <v>566</v>
      </c>
    </row>
    <row r="4" spans="2:15" ht="20.100000000000001" customHeight="1" x14ac:dyDescent="0.25"/>
    <row r="5" spans="2:15" ht="20.100000000000001" customHeight="1" x14ac:dyDescent="0.25">
      <c r="B5" s="53" t="s">
        <v>570</v>
      </c>
      <c r="C5" s="53" t="s">
        <v>569</v>
      </c>
    </row>
    <row r="6" spans="2:15" ht="20.100000000000001" customHeight="1" x14ac:dyDescent="0.25">
      <c r="B6" s="53" t="s">
        <v>567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s="56" t="s">
        <v>568</v>
      </c>
    </row>
    <row r="7" spans="2:15" ht="20.100000000000001" customHeight="1" x14ac:dyDescent="0.25">
      <c r="B7" s="54" t="s">
        <v>0</v>
      </c>
      <c r="C7" s="57">
        <v>43479</v>
      </c>
      <c r="D7" s="57">
        <v>56516</v>
      </c>
      <c r="E7" s="57">
        <v>56059</v>
      </c>
      <c r="F7" s="57">
        <v>53165</v>
      </c>
      <c r="G7" s="57">
        <v>41611</v>
      </c>
      <c r="H7" s="57">
        <v>40576</v>
      </c>
      <c r="I7" s="57">
        <v>33298</v>
      </c>
      <c r="J7" s="57">
        <v>32438</v>
      </c>
      <c r="K7" s="57">
        <v>57887</v>
      </c>
      <c r="L7" s="57">
        <v>60137</v>
      </c>
      <c r="M7" s="57">
        <v>62513</v>
      </c>
      <c r="N7" s="57">
        <v>50431</v>
      </c>
      <c r="O7" s="57">
        <v>588110</v>
      </c>
    </row>
    <row r="8" spans="2:15" ht="20.100000000000001" customHeight="1" x14ac:dyDescent="0.25">
      <c r="B8" s="55" t="s">
        <v>17</v>
      </c>
      <c r="C8" s="57">
        <v>6857</v>
      </c>
      <c r="D8" s="57">
        <v>4461</v>
      </c>
      <c r="E8" s="57">
        <v>4800</v>
      </c>
      <c r="F8" s="57"/>
      <c r="G8" s="57">
        <v>10875</v>
      </c>
      <c r="H8" s="57">
        <v>9700</v>
      </c>
      <c r="I8" s="57">
        <v>2713</v>
      </c>
      <c r="J8" s="57">
        <v>3080</v>
      </c>
      <c r="K8" s="57">
        <v>2502</v>
      </c>
      <c r="L8" s="57">
        <v>7137</v>
      </c>
      <c r="M8" s="57">
        <v>7046</v>
      </c>
      <c r="N8" s="57">
        <v>4559</v>
      </c>
      <c r="O8" s="57">
        <v>63730</v>
      </c>
    </row>
    <row r="9" spans="2:15" ht="20.100000000000001" customHeight="1" x14ac:dyDescent="0.25">
      <c r="B9" s="55" t="s">
        <v>3</v>
      </c>
      <c r="C9" s="57">
        <v>3843</v>
      </c>
      <c r="D9" s="57">
        <v>11762</v>
      </c>
      <c r="E9" s="57">
        <v>9651</v>
      </c>
      <c r="F9" s="57">
        <v>14524</v>
      </c>
      <c r="G9" s="57">
        <v>5167</v>
      </c>
      <c r="H9" s="57">
        <v>2114</v>
      </c>
      <c r="I9" s="57">
        <v>8337</v>
      </c>
      <c r="J9" s="57">
        <v>7817</v>
      </c>
      <c r="K9" s="57">
        <v>14528</v>
      </c>
      <c r="L9" s="57">
        <v>10422</v>
      </c>
      <c r="M9" s="57">
        <v>10619</v>
      </c>
      <c r="N9" s="57">
        <v>16304</v>
      </c>
      <c r="O9" s="57">
        <v>115088</v>
      </c>
    </row>
    <row r="10" spans="2:15" ht="20.100000000000001" customHeight="1" x14ac:dyDescent="0.25">
      <c r="B10" s="55" t="s">
        <v>5</v>
      </c>
      <c r="C10" s="57">
        <v>6759</v>
      </c>
      <c r="D10" s="57">
        <v>13905</v>
      </c>
      <c r="E10" s="57">
        <v>10836</v>
      </c>
      <c r="F10" s="57">
        <v>5066</v>
      </c>
      <c r="G10" s="57">
        <v>2805</v>
      </c>
      <c r="H10" s="57">
        <v>4706</v>
      </c>
      <c r="I10" s="57">
        <v>1306</v>
      </c>
      <c r="J10" s="57"/>
      <c r="K10" s="57">
        <v>10681</v>
      </c>
      <c r="L10" s="57">
        <v>6465</v>
      </c>
      <c r="M10" s="57">
        <v>7373</v>
      </c>
      <c r="N10" s="57"/>
      <c r="O10" s="57">
        <v>69902</v>
      </c>
    </row>
    <row r="11" spans="2:15" ht="20.100000000000001" customHeight="1" x14ac:dyDescent="0.25">
      <c r="B11" s="55" t="s">
        <v>24</v>
      </c>
      <c r="C11" s="57">
        <v>18745</v>
      </c>
      <c r="D11" s="57">
        <v>20692</v>
      </c>
      <c r="E11" s="57">
        <v>13156</v>
      </c>
      <c r="F11" s="57">
        <v>32957</v>
      </c>
      <c r="G11" s="57">
        <v>13902</v>
      </c>
      <c r="H11" s="57">
        <v>19226</v>
      </c>
      <c r="I11" s="57">
        <v>12594</v>
      </c>
      <c r="J11" s="57">
        <v>11590</v>
      </c>
      <c r="K11" s="57">
        <v>27785</v>
      </c>
      <c r="L11" s="57">
        <v>20341</v>
      </c>
      <c r="M11" s="57">
        <v>28005</v>
      </c>
      <c r="N11" s="57">
        <v>17080</v>
      </c>
      <c r="O11" s="57">
        <v>236073</v>
      </c>
    </row>
    <row r="12" spans="2:15" ht="20.100000000000001" customHeight="1" x14ac:dyDescent="0.25">
      <c r="B12" s="55" t="s">
        <v>51</v>
      </c>
      <c r="C12" s="57">
        <v>7275</v>
      </c>
      <c r="D12" s="57">
        <v>5696</v>
      </c>
      <c r="E12" s="57">
        <v>17616</v>
      </c>
      <c r="F12" s="57">
        <v>618</v>
      </c>
      <c r="G12" s="57">
        <v>8862</v>
      </c>
      <c r="H12" s="57">
        <v>4830</v>
      </c>
      <c r="I12" s="57">
        <v>8348</v>
      </c>
      <c r="J12" s="57">
        <v>9951</v>
      </c>
      <c r="K12" s="57">
        <v>2391</v>
      </c>
      <c r="L12" s="57">
        <v>15772</v>
      </c>
      <c r="M12" s="57">
        <v>9470</v>
      </c>
      <c r="N12" s="57">
        <v>12488</v>
      </c>
      <c r="O12" s="57">
        <v>103317</v>
      </c>
    </row>
    <row r="13" spans="2:15" ht="20.100000000000001" customHeight="1" x14ac:dyDescent="0.25">
      <c r="B13" s="54" t="s">
        <v>568</v>
      </c>
      <c r="C13" s="57">
        <v>43479</v>
      </c>
      <c r="D13" s="57">
        <v>56516</v>
      </c>
      <c r="E13" s="57">
        <v>56059</v>
      </c>
      <c r="F13" s="57">
        <v>53165</v>
      </c>
      <c r="G13" s="57">
        <v>41611</v>
      </c>
      <c r="H13" s="57">
        <v>40576</v>
      </c>
      <c r="I13" s="57">
        <v>33298</v>
      </c>
      <c r="J13" s="57">
        <v>32438</v>
      </c>
      <c r="K13" s="57">
        <v>57887</v>
      </c>
      <c r="L13" s="57">
        <v>60137</v>
      </c>
      <c r="M13" s="57">
        <v>62513</v>
      </c>
      <c r="N13" s="57">
        <v>50431</v>
      </c>
      <c r="O13" s="57">
        <v>588110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6" sqref="J6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4.8554687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32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571</v>
      </c>
      <c r="C3" t="s" vm="1">
        <v>572</v>
      </c>
    </row>
    <row r="4" spans="2:15" ht="20.100000000000001" customHeight="1" x14ac:dyDescent="0.25"/>
    <row r="5" spans="2:15" ht="20.100000000000001" customHeight="1" x14ac:dyDescent="0.25">
      <c r="B5" s="53" t="s">
        <v>570</v>
      </c>
      <c r="C5" s="53" t="s">
        <v>569</v>
      </c>
    </row>
    <row r="6" spans="2:15" ht="20.100000000000001" customHeight="1" x14ac:dyDescent="0.25">
      <c r="B6" s="53" t="s">
        <v>567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568</v>
      </c>
    </row>
    <row r="7" spans="2:15" ht="20.100000000000001" customHeight="1" x14ac:dyDescent="0.25">
      <c r="B7" s="54" t="s">
        <v>16</v>
      </c>
      <c r="C7" s="57">
        <v>72353</v>
      </c>
      <c r="D7" s="57">
        <v>51906</v>
      </c>
      <c r="E7" s="57">
        <v>55619</v>
      </c>
      <c r="F7" s="57">
        <v>41790</v>
      </c>
      <c r="G7" s="57">
        <v>62092</v>
      </c>
      <c r="H7" s="57">
        <v>41896</v>
      </c>
      <c r="I7" s="57">
        <v>34065</v>
      </c>
      <c r="J7" s="57">
        <v>32710</v>
      </c>
      <c r="K7" s="57">
        <v>42011</v>
      </c>
      <c r="L7" s="57">
        <v>46262</v>
      </c>
      <c r="M7" s="57">
        <v>48607</v>
      </c>
      <c r="N7" s="57">
        <v>55563</v>
      </c>
      <c r="O7" s="57">
        <v>584874</v>
      </c>
    </row>
    <row r="8" spans="2:15" ht="20.100000000000001" customHeight="1" x14ac:dyDescent="0.25">
      <c r="B8" s="55" t="s">
        <v>17</v>
      </c>
      <c r="C8" s="57">
        <v>7953</v>
      </c>
      <c r="D8" s="57">
        <v>4012</v>
      </c>
      <c r="E8" s="57">
        <v>15192</v>
      </c>
      <c r="F8" s="57">
        <v>6213</v>
      </c>
      <c r="G8" s="57">
        <v>6400</v>
      </c>
      <c r="H8" s="57">
        <v>1613</v>
      </c>
      <c r="I8" s="57"/>
      <c r="J8" s="57">
        <v>9987</v>
      </c>
      <c r="K8" s="57">
        <v>5001</v>
      </c>
      <c r="L8" s="57">
        <v>13446</v>
      </c>
      <c r="M8" s="57">
        <v>1542</v>
      </c>
      <c r="N8" s="57">
        <v>16042</v>
      </c>
      <c r="O8" s="57">
        <v>87401</v>
      </c>
    </row>
    <row r="9" spans="2:15" ht="20.100000000000001" customHeight="1" x14ac:dyDescent="0.25">
      <c r="B9" s="55" t="s">
        <v>3</v>
      </c>
      <c r="C9" s="57">
        <v>6054</v>
      </c>
      <c r="D9" s="57">
        <v>15916</v>
      </c>
      <c r="E9" s="57">
        <v>474</v>
      </c>
      <c r="F9" s="57">
        <v>3722</v>
      </c>
      <c r="G9" s="57">
        <v>18195</v>
      </c>
      <c r="H9" s="57">
        <v>10540</v>
      </c>
      <c r="I9" s="57">
        <v>14461</v>
      </c>
      <c r="J9" s="57">
        <v>4383</v>
      </c>
      <c r="K9" s="57">
        <v>3022</v>
      </c>
      <c r="L9" s="57">
        <v>1158</v>
      </c>
      <c r="M9" s="57">
        <v>7204</v>
      </c>
      <c r="N9" s="57">
        <v>5768</v>
      </c>
      <c r="O9" s="57">
        <v>90897</v>
      </c>
    </row>
    <row r="10" spans="2:15" ht="20.100000000000001" customHeight="1" x14ac:dyDescent="0.25">
      <c r="B10" s="55" t="s">
        <v>5</v>
      </c>
      <c r="C10" s="57">
        <v>2247</v>
      </c>
      <c r="D10" s="57">
        <v>10721</v>
      </c>
      <c r="E10" s="57">
        <v>8747</v>
      </c>
      <c r="F10" s="57">
        <v>7574</v>
      </c>
      <c r="G10" s="57"/>
      <c r="H10" s="57"/>
      <c r="I10" s="57">
        <v>1108</v>
      </c>
      <c r="J10" s="57">
        <v>4462</v>
      </c>
      <c r="K10" s="57">
        <v>7143</v>
      </c>
      <c r="L10" s="57">
        <v>14837</v>
      </c>
      <c r="M10" s="57">
        <v>5208</v>
      </c>
      <c r="N10" s="57">
        <v>8248</v>
      </c>
      <c r="O10" s="57">
        <v>70295</v>
      </c>
    </row>
    <row r="11" spans="2:15" ht="20.100000000000001" customHeight="1" x14ac:dyDescent="0.25">
      <c r="B11" s="55" t="s">
        <v>51</v>
      </c>
      <c r="C11" s="57">
        <v>23815</v>
      </c>
      <c r="D11" s="57">
        <v>4148</v>
      </c>
      <c r="E11" s="57">
        <v>9064</v>
      </c>
      <c r="F11" s="57"/>
      <c r="G11" s="57">
        <v>9140</v>
      </c>
      <c r="H11" s="57">
        <v>15271</v>
      </c>
      <c r="I11" s="57">
        <v>7688</v>
      </c>
      <c r="J11" s="57">
        <v>7095</v>
      </c>
      <c r="K11" s="57">
        <v>9665</v>
      </c>
      <c r="L11" s="57">
        <v>1260</v>
      </c>
      <c r="M11" s="57">
        <v>5147</v>
      </c>
      <c r="N11" s="57">
        <v>6405</v>
      </c>
      <c r="O11" s="57">
        <v>98698</v>
      </c>
    </row>
    <row r="12" spans="2:15" ht="20.100000000000001" customHeight="1" x14ac:dyDescent="0.25">
      <c r="B12" s="55" t="s">
        <v>79</v>
      </c>
      <c r="C12" s="57">
        <v>32284</v>
      </c>
      <c r="D12" s="57">
        <v>17109</v>
      </c>
      <c r="E12" s="57">
        <v>22142</v>
      </c>
      <c r="F12" s="57">
        <v>24281</v>
      </c>
      <c r="G12" s="57">
        <v>28357</v>
      </c>
      <c r="H12" s="57">
        <v>14472</v>
      </c>
      <c r="I12" s="57">
        <v>10808</v>
      </c>
      <c r="J12" s="57">
        <v>6783</v>
      </c>
      <c r="K12" s="57">
        <v>17180</v>
      </c>
      <c r="L12" s="57">
        <v>15561</v>
      </c>
      <c r="M12" s="57">
        <v>29506</v>
      </c>
      <c r="N12" s="57">
        <v>19100</v>
      </c>
      <c r="O12" s="57">
        <v>237583</v>
      </c>
    </row>
    <row r="13" spans="2:15" ht="20.100000000000001" customHeight="1" x14ac:dyDescent="0.25">
      <c r="B13" s="54" t="s">
        <v>568</v>
      </c>
      <c r="C13" s="57">
        <v>72353</v>
      </c>
      <c r="D13" s="57">
        <v>51906</v>
      </c>
      <c r="E13" s="57">
        <v>55619</v>
      </c>
      <c r="F13" s="57">
        <v>41790</v>
      </c>
      <c r="G13" s="57">
        <v>62092</v>
      </c>
      <c r="H13" s="57">
        <v>41896</v>
      </c>
      <c r="I13" s="57">
        <v>34065</v>
      </c>
      <c r="J13" s="57">
        <v>32710</v>
      </c>
      <c r="K13" s="57">
        <v>42011</v>
      </c>
      <c r="L13" s="57">
        <v>46262</v>
      </c>
      <c r="M13" s="57">
        <v>48607</v>
      </c>
      <c r="N13" s="57">
        <v>55563</v>
      </c>
      <c r="O13" s="57">
        <v>584874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F8" sqref="F8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11.57031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34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67" t="s">
        <v>574</v>
      </c>
      <c r="C4" s="22" t="s">
        <v>566</v>
      </c>
    </row>
    <row r="5" spans="2:15" ht="20.100000000000001" customHeight="1" x14ac:dyDescent="0.25"/>
    <row r="6" spans="2:15" ht="20.100000000000001" customHeight="1" x14ac:dyDescent="0.25">
      <c r="B6" s="53" t="s">
        <v>570</v>
      </c>
      <c r="C6" s="53" t="s">
        <v>569</v>
      </c>
    </row>
    <row r="7" spans="2:15" ht="20.100000000000001" customHeight="1" x14ac:dyDescent="0.25">
      <c r="C7">
        <v>0</v>
      </c>
      <c r="L7" t="s">
        <v>575</v>
      </c>
    </row>
    <row r="8" spans="2:15" ht="20.100000000000001" customHeight="1" x14ac:dyDescent="0.25">
      <c r="B8" s="53" t="s">
        <v>567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</row>
    <row r="9" spans="2:15" ht="20.100000000000001" customHeight="1" x14ac:dyDescent="0.25">
      <c r="B9" s="54" t="s">
        <v>16</v>
      </c>
      <c r="C9" s="68">
        <v>6314</v>
      </c>
      <c r="D9" s="68">
        <v>4438</v>
      </c>
      <c r="E9" s="68">
        <v>1753</v>
      </c>
      <c r="F9" s="68">
        <v>701</v>
      </c>
      <c r="G9" s="68">
        <v>2338</v>
      </c>
      <c r="H9" s="68">
        <v>6976</v>
      </c>
      <c r="I9" s="68">
        <v>1565</v>
      </c>
      <c r="J9" s="68">
        <v>5873</v>
      </c>
      <c r="K9" s="68">
        <v>1967</v>
      </c>
      <c r="L9" s="68">
        <v>31925</v>
      </c>
    </row>
    <row r="10" spans="2:15" ht="20.100000000000001" customHeight="1" x14ac:dyDescent="0.25">
      <c r="B10" s="55" t="s">
        <v>3</v>
      </c>
      <c r="C10" s="68"/>
      <c r="D10" s="68"/>
      <c r="E10" s="68"/>
      <c r="F10" s="68"/>
      <c r="G10" s="68"/>
      <c r="H10" s="68">
        <v>4217</v>
      </c>
      <c r="I10" s="68">
        <v>1565</v>
      </c>
      <c r="J10" s="68"/>
      <c r="K10" s="68"/>
      <c r="L10" s="68">
        <v>5782</v>
      </c>
    </row>
    <row r="11" spans="2:15" ht="20.100000000000001" customHeight="1" x14ac:dyDescent="0.25">
      <c r="B11" s="55" t="s">
        <v>5</v>
      </c>
      <c r="C11" s="68"/>
      <c r="D11" s="68"/>
      <c r="E11" s="68"/>
      <c r="F11" s="68"/>
      <c r="G11" s="68"/>
      <c r="H11" s="68"/>
      <c r="I11" s="68"/>
      <c r="J11" s="68">
        <v>5873</v>
      </c>
      <c r="K11" s="68"/>
      <c r="L11" s="68">
        <v>5873</v>
      </c>
    </row>
    <row r="12" spans="2:15" ht="20.100000000000001" customHeight="1" x14ac:dyDescent="0.25">
      <c r="B12" s="55" t="s">
        <v>51</v>
      </c>
      <c r="C12" s="68"/>
      <c r="D12" s="68"/>
      <c r="E12" s="68">
        <v>1753</v>
      </c>
      <c r="F12" s="68"/>
      <c r="G12" s="68"/>
      <c r="H12" s="68">
        <v>2759</v>
      </c>
      <c r="I12" s="68"/>
      <c r="J12" s="68"/>
      <c r="K12" s="68"/>
      <c r="L12" s="68">
        <v>4512</v>
      </c>
    </row>
    <row r="13" spans="2:15" ht="20.100000000000001" customHeight="1" x14ac:dyDescent="0.25">
      <c r="B13" s="55" t="s">
        <v>79</v>
      </c>
      <c r="C13" s="68">
        <v>6314</v>
      </c>
      <c r="D13" s="68">
        <v>4438</v>
      </c>
      <c r="E13" s="68"/>
      <c r="F13" s="68">
        <v>701</v>
      </c>
      <c r="G13" s="68">
        <v>2338</v>
      </c>
      <c r="H13" s="68"/>
      <c r="I13" s="68"/>
      <c r="J13" s="68"/>
      <c r="K13" s="68">
        <v>1967</v>
      </c>
      <c r="L13" s="68">
        <v>15758</v>
      </c>
    </row>
    <row r="14" spans="2:15" ht="20.100000000000001" customHeight="1" x14ac:dyDescent="0.25">
      <c r="B14" s="54" t="s">
        <v>568</v>
      </c>
      <c r="C14" s="68">
        <v>6314</v>
      </c>
      <c r="D14" s="68">
        <v>4438</v>
      </c>
      <c r="E14" s="68">
        <v>1753</v>
      </c>
      <c r="F14" s="68">
        <v>701</v>
      </c>
      <c r="G14" s="68">
        <v>2338</v>
      </c>
      <c r="H14" s="68">
        <v>6976</v>
      </c>
      <c r="I14" s="68">
        <v>1565</v>
      </c>
      <c r="J14" s="68">
        <v>5873</v>
      </c>
      <c r="K14" s="68">
        <v>1967</v>
      </c>
      <c r="L14" s="68">
        <v>31925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selection activeCell="J7" sqref="J7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35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574</v>
      </c>
      <c r="C3" t="s">
        <v>566</v>
      </c>
    </row>
    <row r="4" spans="2:15" ht="20.100000000000001" customHeight="1" x14ac:dyDescent="0.25"/>
    <row r="5" spans="2:15" ht="20.100000000000001" customHeight="1" x14ac:dyDescent="0.25">
      <c r="B5" s="53" t="s">
        <v>570</v>
      </c>
      <c r="C5" s="53" t="s">
        <v>569</v>
      </c>
    </row>
    <row r="6" spans="2:15" ht="20.100000000000001" customHeight="1" x14ac:dyDescent="0.25">
      <c r="C6">
        <v>0</v>
      </c>
      <c r="M6" t="s">
        <v>575</v>
      </c>
    </row>
    <row r="7" spans="2:15" ht="20.100000000000001" customHeight="1" x14ac:dyDescent="0.25">
      <c r="B7" s="53" t="s">
        <v>567</v>
      </c>
      <c r="C7">
        <v>1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</row>
    <row r="8" spans="2:15" ht="20.100000000000001" customHeight="1" x14ac:dyDescent="0.25">
      <c r="B8" s="54" t="s">
        <v>0</v>
      </c>
      <c r="C8" s="57">
        <v>1767</v>
      </c>
      <c r="D8" s="57">
        <v>3316</v>
      </c>
      <c r="E8" s="57">
        <v>2015</v>
      </c>
      <c r="F8" s="57">
        <v>6102</v>
      </c>
      <c r="G8" s="57">
        <v>1987</v>
      </c>
      <c r="H8" s="57">
        <v>770</v>
      </c>
      <c r="I8" s="57">
        <v>4253</v>
      </c>
      <c r="J8" s="57">
        <v>9905</v>
      </c>
      <c r="K8" s="57">
        <v>1171</v>
      </c>
      <c r="L8" s="57">
        <v>6972</v>
      </c>
      <c r="M8" s="57">
        <v>38258</v>
      </c>
    </row>
    <row r="9" spans="2:15" ht="20.100000000000001" customHeight="1" x14ac:dyDescent="0.25">
      <c r="B9" s="55" t="s">
        <v>17</v>
      </c>
      <c r="C9" s="57">
        <v>1284</v>
      </c>
      <c r="D9" s="57"/>
      <c r="E9" s="57"/>
      <c r="F9" s="57">
        <v>3878</v>
      </c>
      <c r="G9" s="57">
        <v>508</v>
      </c>
      <c r="H9" s="57"/>
      <c r="I9" s="57"/>
      <c r="J9" s="57">
        <v>4922</v>
      </c>
      <c r="K9" s="57"/>
      <c r="L9" s="57">
        <v>919</v>
      </c>
      <c r="M9" s="57">
        <v>11511</v>
      </c>
    </row>
    <row r="10" spans="2:15" ht="20.100000000000001" customHeight="1" x14ac:dyDescent="0.25">
      <c r="B10" s="55" t="s">
        <v>3</v>
      </c>
      <c r="C10" s="57"/>
      <c r="D10" s="57">
        <v>2388</v>
      </c>
      <c r="E10" s="57"/>
      <c r="F10" s="57"/>
      <c r="G10" s="57"/>
      <c r="H10" s="57"/>
      <c r="I10" s="57"/>
      <c r="J10" s="57"/>
      <c r="K10" s="57">
        <v>1171</v>
      </c>
      <c r="L10" s="57"/>
      <c r="M10" s="57">
        <v>3559</v>
      </c>
    </row>
    <row r="11" spans="2:15" ht="20.100000000000001" customHeight="1" x14ac:dyDescent="0.25">
      <c r="B11" s="55" t="s">
        <v>24</v>
      </c>
      <c r="C11" s="57"/>
      <c r="D11" s="57">
        <v>928</v>
      </c>
      <c r="E11" s="57">
        <v>667</v>
      </c>
      <c r="F11" s="57">
        <v>2224</v>
      </c>
      <c r="G11" s="57">
        <v>1479</v>
      </c>
      <c r="H11" s="57"/>
      <c r="I11" s="57">
        <v>4253</v>
      </c>
      <c r="J11" s="57">
        <v>4983</v>
      </c>
      <c r="K11" s="57"/>
      <c r="L11" s="57">
        <v>1414</v>
      </c>
      <c r="M11" s="57">
        <v>15948</v>
      </c>
    </row>
    <row r="12" spans="2:15" ht="20.100000000000001" customHeight="1" x14ac:dyDescent="0.25">
      <c r="B12" s="55" t="s">
        <v>51</v>
      </c>
      <c r="C12" s="57">
        <v>483</v>
      </c>
      <c r="D12" s="57"/>
      <c r="E12" s="57">
        <v>1348</v>
      </c>
      <c r="F12" s="57"/>
      <c r="G12" s="57"/>
      <c r="H12" s="57">
        <v>770</v>
      </c>
      <c r="I12" s="57"/>
      <c r="J12" s="57"/>
      <c r="K12" s="57"/>
      <c r="L12" s="57">
        <v>4639</v>
      </c>
      <c r="M12" s="57">
        <v>7240</v>
      </c>
    </row>
    <row r="13" spans="2:15" ht="20.100000000000001" customHeight="1" x14ac:dyDescent="0.25">
      <c r="B13" s="54" t="s">
        <v>568</v>
      </c>
      <c r="C13" s="57">
        <v>1767</v>
      </c>
      <c r="D13" s="57">
        <v>3316</v>
      </c>
      <c r="E13" s="57">
        <v>2015</v>
      </c>
      <c r="F13" s="57">
        <v>6102</v>
      </c>
      <c r="G13" s="57">
        <v>1987</v>
      </c>
      <c r="H13" s="57">
        <v>770</v>
      </c>
      <c r="I13" s="57">
        <v>4253</v>
      </c>
      <c r="J13" s="57">
        <v>9905</v>
      </c>
      <c r="K13" s="57">
        <v>1171</v>
      </c>
      <c r="L13" s="57">
        <v>6972</v>
      </c>
      <c r="M13" s="57">
        <v>38258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43</v>
      </c>
    </row>
    <row r="5" spans="2:14" ht="20.100000000000001" customHeight="1" x14ac:dyDescent="0.25">
      <c r="B5" t="s">
        <v>44</v>
      </c>
    </row>
    <row r="6" spans="2:14" ht="20.100000000000001" customHeight="1" x14ac:dyDescent="0.25">
      <c r="B6" t="s">
        <v>45</v>
      </c>
    </row>
    <row r="7" spans="2:14" ht="20.100000000000001" customHeight="1" x14ac:dyDescent="0.25">
      <c r="B7" t="s">
        <v>46</v>
      </c>
    </row>
    <row r="8" spans="2:14" ht="20.100000000000001" customHeight="1" x14ac:dyDescent="0.25"/>
    <row r="9" spans="2:14" ht="20.100000000000001" customHeight="1" x14ac:dyDescent="0.25">
      <c r="B9" t="s">
        <v>52</v>
      </c>
      <c r="G9" t="s">
        <v>53</v>
      </c>
      <c r="J9" t="s">
        <v>59</v>
      </c>
    </row>
    <row r="10" spans="2:14" ht="20.100000000000001" customHeight="1" x14ac:dyDescent="0.25">
      <c r="D10" t="s">
        <v>60</v>
      </c>
    </row>
    <row r="11" spans="2:14" ht="20.100000000000001" customHeight="1" x14ac:dyDescent="0.25">
      <c r="B11" t="s">
        <v>47</v>
      </c>
      <c r="G11" t="s">
        <v>54</v>
      </c>
    </row>
    <row r="12" spans="2:14" ht="20.100000000000001" customHeight="1" x14ac:dyDescent="0.25">
      <c r="B12" t="s">
        <v>48</v>
      </c>
      <c r="G12" t="s">
        <v>14</v>
      </c>
      <c r="J12" t="s">
        <v>57</v>
      </c>
    </row>
    <row r="13" spans="2:14" ht="20.100000000000001" customHeight="1" x14ac:dyDescent="0.25">
      <c r="B13" t="s">
        <v>49</v>
      </c>
      <c r="G13" t="s">
        <v>19</v>
      </c>
      <c r="J13" t="s">
        <v>58</v>
      </c>
    </row>
    <row r="14" spans="2:14" ht="20.100000000000001" customHeight="1" x14ac:dyDescent="0.25">
      <c r="B14" t="s">
        <v>50</v>
      </c>
      <c r="G14" t="s">
        <v>55</v>
      </c>
    </row>
    <row r="15" spans="2:14" ht="20.100000000000001" customHeight="1" x14ac:dyDescent="0.25">
      <c r="B15" t="s">
        <v>0</v>
      </c>
      <c r="D15" t="s">
        <v>17</v>
      </c>
      <c r="G15" t="s">
        <v>56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1" sqref="B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62</v>
      </c>
    </row>
    <row r="5" spans="2:14" ht="20.100000000000001" customHeight="1" x14ac:dyDescent="0.25">
      <c r="B5" t="s">
        <v>47</v>
      </c>
    </row>
    <row r="6" spans="2:14" ht="20.100000000000001" customHeight="1" x14ac:dyDescent="0.25">
      <c r="B6" t="s">
        <v>63</v>
      </c>
    </row>
    <row r="7" spans="2:14" ht="20.100000000000001" customHeight="1" x14ac:dyDescent="0.25">
      <c r="B7" t="s">
        <v>64</v>
      </c>
    </row>
    <row r="8" spans="2:14" ht="20.100000000000001" customHeight="1" x14ac:dyDescent="0.25">
      <c r="B8" t="s">
        <v>50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65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12" sqref="C12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58" t="s">
        <v>66</v>
      </c>
      <c r="C3" s="59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47</v>
      </c>
      <c r="C5" t="s">
        <v>68</v>
      </c>
      <c r="D5" t="s">
        <v>63</v>
      </c>
      <c r="H5" t="s">
        <v>17</v>
      </c>
    </row>
    <row r="6" spans="2:14" ht="20.100000000000001" customHeight="1" x14ac:dyDescent="0.25">
      <c r="B6" t="s">
        <v>49</v>
      </c>
      <c r="C6" t="s">
        <v>69</v>
      </c>
    </row>
    <row r="7" spans="2:14" ht="20.100000000000001" customHeight="1" x14ac:dyDescent="0.25">
      <c r="B7" t="s">
        <v>50</v>
      </c>
      <c r="C7" t="s">
        <v>70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51</v>
      </c>
    </row>
    <row r="13" spans="2:14" ht="20.100000000000001" customHeight="1" x14ac:dyDescent="0.25">
      <c r="B13" t="s">
        <v>63</v>
      </c>
      <c r="C13" t="s">
        <v>80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72</v>
      </c>
    </row>
    <row r="9" spans="2:14" ht="20.100000000000001" customHeight="1" x14ac:dyDescent="0.25">
      <c r="B9" t="s">
        <v>73</v>
      </c>
    </row>
    <row r="10" spans="2:14" ht="20.100000000000001" customHeight="1" x14ac:dyDescent="0.25">
      <c r="B10" t="s">
        <v>74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60" t="s">
        <v>75</v>
      </c>
      <c r="C3" s="6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54</v>
      </c>
      <c r="C5" t="s">
        <v>17</v>
      </c>
    </row>
    <row r="6" spans="2:14" ht="20.100000000000001" customHeight="1" x14ac:dyDescent="0.25">
      <c r="B6" s="10" t="s">
        <v>54</v>
      </c>
      <c r="C6" t="s">
        <v>3</v>
      </c>
    </row>
    <row r="7" spans="2:14" ht="20.100000000000001" customHeight="1" x14ac:dyDescent="0.25">
      <c r="B7" t="s">
        <v>54</v>
      </c>
      <c r="C7" t="s">
        <v>5</v>
      </c>
    </row>
    <row r="8" spans="2:14" ht="20.100000000000001" customHeight="1" x14ac:dyDescent="0.25">
      <c r="B8" t="s">
        <v>54</v>
      </c>
      <c r="C8" t="s">
        <v>51</v>
      </c>
      <c r="J8" t="s">
        <v>81</v>
      </c>
    </row>
    <row r="9" spans="2:14" ht="20.100000000000001" customHeight="1" x14ac:dyDescent="0.25">
      <c r="B9" t="s">
        <v>16</v>
      </c>
      <c r="C9" t="s">
        <v>79</v>
      </c>
      <c r="J9" t="s">
        <v>82</v>
      </c>
    </row>
    <row r="10" spans="2:14" ht="20.100000000000001" customHeight="1" x14ac:dyDescent="0.25">
      <c r="B10" t="s">
        <v>14</v>
      </c>
      <c r="C10" t="s">
        <v>76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72</v>
      </c>
      <c r="C14" t="s">
        <v>77</v>
      </c>
    </row>
    <row r="15" spans="2:14" ht="20.100000000000001" customHeight="1" x14ac:dyDescent="0.25">
      <c r="B15" t="s">
        <v>72</v>
      </c>
      <c r="C15" t="s">
        <v>78</v>
      </c>
    </row>
    <row r="16" spans="2:14" ht="20.100000000000001" customHeight="1" x14ac:dyDescent="0.25">
      <c r="B16" t="s">
        <v>74</v>
      </c>
      <c r="C16" t="s">
        <v>80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showGridLines="0" workbookViewId="0">
      <pane ySplit="5" topLeftCell="A6" activePane="bottomLeft" state="frozen"/>
      <selection pane="bottomLeft" activeCell="B221" sqref="B221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bestFit="1" customWidth="1"/>
    <col min="10" max="10" width="12.42578125" bestFit="1" customWidth="1"/>
    <col min="11" max="12" width="15" bestFit="1" customWidth="1"/>
    <col min="13" max="14" width="7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</row>
    <row r="3" spans="2:14" ht="20.100000000000001" customHeight="1" x14ac:dyDescent="0.25"/>
    <row r="4" spans="2:14" ht="20.100000000000001" customHeight="1" x14ac:dyDescent="0.25"/>
    <row r="5" spans="2:14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  <c r="I5" s="19" t="s">
        <v>562</v>
      </c>
      <c r="J5" s="19" t="s">
        <v>563</v>
      </c>
      <c r="K5" s="18" t="s">
        <v>564</v>
      </c>
      <c r="L5" s="18" t="s">
        <v>565</v>
      </c>
      <c r="M5" s="18" t="s">
        <v>573</v>
      </c>
      <c r="N5" s="18" t="s">
        <v>574</v>
      </c>
    </row>
    <row r="6" spans="2:14" ht="20.100000000000001" hidden="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85</v>
      </c>
      <c r="H6" s="16">
        <v>1133</v>
      </c>
      <c r="I6" s="15">
        <f>IF(TbRegistroEntradas[[#This Row],[Data do Caixa Realizado]]="",0,MONTH(TbRegistroEntradas[[#This Row],[Data do Caixa Realizado]]))</f>
        <v>9</v>
      </c>
      <c r="J6" s="15">
        <f>IF(TbRegistroEntradas[[#This Row],[Data do Caixa Realizado]]="",0,YEAR(TbRegistroEntradas[[#This Row],[Data do Caixa Realizado]]))</f>
        <v>2017</v>
      </c>
      <c r="K6" s="15">
        <f>IF(TbRegistroEntradas[[#This Row],[Data da Competência]]="",0,MONTH(TbRegistroEntradas[[#This Row],[Data da Competência]]))</f>
        <v>8</v>
      </c>
      <c r="L6" s="15">
        <f>IF(TbRegistroEntradas[[#This Row],[Data da Competência]]="",0,YEAR(TbRegistroEntradas[[#This Row],[Data da Competência]]))</f>
        <v>2017</v>
      </c>
      <c r="M6" s="15">
        <f>IF(TbRegistroEntradas[[#This Row],[Data do Caixa Previsto]]="",0,MONTH(TbRegistroEntradas[[#This Row],[Data do Caixa Previsto]]))</f>
        <v>8</v>
      </c>
      <c r="N6" s="15">
        <f>IF(TbRegistroEntradas[[#This Row],[Data do Caixa Previsto]]="",0,YEAR(TbRegistroEntradas[[#This Row],[Data do Caixa Previsto]]))</f>
        <v>2017</v>
      </c>
    </row>
    <row r="7" spans="2:14" ht="20.100000000000001" hidden="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86</v>
      </c>
      <c r="H7" s="16">
        <v>164</v>
      </c>
      <c r="I7" s="15">
        <f>IF(TbRegistroEntradas[[#This Row],[Data do Caixa Realizado]]="",0,MONTH(TbRegistroEntradas[[#This Row],[Data do Caixa Realizado]]))</f>
        <v>9</v>
      </c>
      <c r="J7" s="15">
        <f>IF(TbRegistroEntradas[[#This Row],[Data do Caixa Realizado]]="",0,YEAR(TbRegistroEntradas[[#This Row],[Data do Caixa Realizado]]))</f>
        <v>2017</v>
      </c>
      <c r="K7" s="15">
        <f>IF(TbRegistroEntradas[[#This Row],[Data da Competência]]="",0,MONTH(TbRegistroEntradas[[#This Row],[Data da Competência]]))</f>
        <v>8</v>
      </c>
      <c r="L7" s="15">
        <f>IF(TbRegistroEntradas[[#This Row],[Data da Competência]]="",0,YEAR(TbRegistroEntradas[[#This Row],[Data da Competência]]))</f>
        <v>2017</v>
      </c>
      <c r="M7" s="15">
        <f>IF(TbRegistroEntradas[[#This Row],[Data do Caixa Previsto]]="",0,MONTH(TbRegistroEntradas[[#This Row],[Data do Caixa Previsto]]))</f>
        <v>9</v>
      </c>
      <c r="N7" s="15">
        <f>IF(TbRegistroEntradas[[#This Row],[Data do Caixa Previsto]]="",0,YEAR(TbRegistroEntradas[[#This Row],[Data do Caixa Previsto]]))</f>
        <v>2017</v>
      </c>
    </row>
    <row r="8" spans="2:14" ht="20.100000000000001" hidden="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87</v>
      </c>
      <c r="H8" s="16">
        <v>2937</v>
      </c>
      <c r="I8" s="15">
        <f>IF(TbRegistroEntradas[[#This Row],[Data do Caixa Realizado]]="",0,MONTH(TbRegistroEntradas[[#This Row],[Data do Caixa Realizado]]))</f>
        <v>9</v>
      </c>
      <c r="J8" s="15">
        <f>IF(TbRegistroEntradas[[#This Row],[Data do Caixa Realizado]]="",0,YEAR(TbRegistroEntradas[[#This Row],[Data do Caixa Realizado]]))</f>
        <v>2017</v>
      </c>
      <c r="K8" s="15">
        <f>IF(TbRegistroEntradas[[#This Row],[Data da Competência]]="",0,MONTH(TbRegistroEntradas[[#This Row],[Data da Competência]]))</f>
        <v>8</v>
      </c>
      <c r="L8" s="15">
        <f>IF(TbRegistroEntradas[[#This Row],[Data da Competência]]="",0,YEAR(TbRegistroEntradas[[#This Row],[Data da Competência]]))</f>
        <v>2017</v>
      </c>
      <c r="M8" s="15">
        <f>IF(TbRegistroEntradas[[#This Row],[Data do Caixa Previsto]]="",0,MONTH(TbRegistroEntradas[[#This Row],[Data do Caixa Previsto]]))</f>
        <v>9</v>
      </c>
      <c r="N8" s="15">
        <f>IF(TbRegistroEntradas[[#This Row],[Data do Caixa Previsto]]="",0,YEAR(TbRegistroEntradas[[#This Row],[Data do Caixa Previsto]]))</f>
        <v>2017</v>
      </c>
    </row>
    <row r="9" spans="2:14" ht="20.100000000000001" hidden="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51</v>
      </c>
      <c r="G9" s="15" t="s">
        <v>88</v>
      </c>
      <c r="H9" s="16">
        <v>807</v>
      </c>
      <c r="I9" s="15">
        <f>IF(TbRegistroEntradas[[#This Row],[Data do Caixa Realizado]]="",0,MONTH(TbRegistroEntradas[[#This Row],[Data do Caixa Realizado]]))</f>
        <v>10</v>
      </c>
      <c r="J9" s="15">
        <f>IF(TbRegistroEntradas[[#This Row],[Data do Caixa Realizado]]="",0,YEAR(TbRegistroEntradas[[#This Row],[Data do Caixa Realizado]]))</f>
        <v>2017</v>
      </c>
      <c r="K9" s="15">
        <f>IF(TbRegistroEntradas[[#This Row],[Data da Competência]]="",0,MONTH(TbRegistroEntradas[[#This Row],[Data da Competência]]))</f>
        <v>8</v>
      </c>
      <c r="L9" s="15">
        <f>IF(TbRegistroEntradas[[#This Row],[Data da Competência]]="",0,YEAR(TbRegistroEntradas[[#This Row],[Data da Competência]]))</f>
        <v>2017</v>
      </c>
      <c r="M9" s="15">
        <f>IF(TbRegistroEntradas[[#This Row],[Data do Caixa Previsto]]="",0,MONTH(TbRegistroEntradas[[#This Row],[Data do Caixa Previsto]]))</f>
        <v>10</v>
      </c>
      <c r="N9" s="15">
        <f>IF(TbRegistroEntradas[[#This Row],[Data do Caixa Previsto]]="",0,YEAR(TbRegistroEntradas[[#This Row],[Data do Caixa Previsto]]))</f>
        <v>2017</v>
      </c>
    </row>
    <row r="10" spans="2:14" ht="20.100000000000001" hidden="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89</v>
      </c>
      <c r="H10" s="16">
        <v>2612</v>
      </c>
      <c r="I10" s="15">
        <f>IF(TbRegistroEntradas[[#This Row],[Data do Caixa Realizado]]="",0,MONTH(TbRegistroEntradas[[#This Row],[Data do Caixa Realizado]]))</f>
        <v>10</v>
      </c>
      <c r="J10" s="15">
        <f>IF(TbRegistroEntradas[[#This Row],[Data do Caixa Realizado]]="",0,YEAR(TbRegistroEntradas[[#This Row],[Data do Caixa Realizado]]))</f>
        <v>2017</v>
      </c>
      <c r="K10" s="15">
        <f>IF(TbRegistroEntradas[[#This Row],[Data da Competência]]="",0,MONTH(TbRegistroEntradas[[#This Row],[Data da Competência]]))</f>
        <v>8</v>
      </c>
      <c r="L10" s="15">
        <f>IF(TbRegistroEntradas[[#This Row],[Data da Competência]]="",0,YEAR(TbRegistroEntradas[[#This Row],[Data da Competência]]))</f>
        <v>2017</v>
      </c>
      <c r="M10" s="15">
        <f>IF(TbRegistroEntradas[[#This Row],[Data do Caixa Previsto]]="",0,MONTH(TbRegistroEntradas[[#This Row],[Data do Caixa Previsto]]))</f>
        <v>10</v>
      </c>
      <c r="N10" s="15">
        <f>IF(TbRegistroEntradas[[#This Row],[Data do Caixa Previsto]]="",0,YEAR(TbRegistroEntradas[[#This Row],[Data do Caixa Previsto]]))</f>
        <v>2017</v>
      </c>
    </row>
    <row r="11" spans="2:14" ht="20.100000000000001" hidden="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90</v>
      </c>
      <c r="H11" s="16">
        <v>2483</v>
      </c>
      <c r="I11" s="15">
        <f>IF(TbRegistroEntradas[[#This Row],[Data do Caixa Realizado]]="",0,MONTH(TbRegistroEntradas[[#This Row],[Data do Caixa Realizado]]))</f>
        <v>11</v>
      </c>
      <c r="J11" s="15">
        <f>IF(TbRegistroEntradas[[#This Row],[Data do Caixa Realizado]]="",0,YEAR(TbRegistroEntradas[[#This Row],[Data do Caixa Realizado]]))</f>
        <v>2017</v>
      </c>
      <c r="K11" s="15">
        <f>IF(TbRegistroEntradas[[#This Row],[Data da Competência]]="",0,MONTH(TbRegistroEntradas[[#This Row],[Data da Competência]]))</f>
        <v>8</v>
      </c>
      <c r="L11" s="15">
        <f>IF(TbRegistroEntradas[[#This Row],[Data da Competência]]="",0,YEAR(TbRegistroEntradas[[#This Row],[Data da Competência]]))</f>
        <v>2017</v>
      </c>
      <c r="M11" s="15">
        <f>IF(TbRegistroEntradas[[#This Row],[Data do Caixa Previsto]]="",0,MONTH(TbRegistroEntradas[[#This Row],[Data do Caixa Previsto]]))</f>
        <v>10</v>
      </c>
      <c r="N11" s="15">
        <f>IF(TbRegistroEntradas[[#This Row],[Data do Caixa Previsto]]="",0,YEAR(TbRegistroEntradas[[#This Row],[Data do Caixa Previsto]]))</f>
        <v>2017</v>
      </c>
    </row>
    <row r="12" spans="2:14" ht="20.100000000000001" hidden="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91</v>
      </c>
      <c r="H12" s="16">
        <v>4387</v>
      </c>
      <c r="I12" s="15">
        <f>IF(TbRegistroEntradas[[#This Row],[Data do Caixa Realizado]]="",0,MONTH(TbRegistroEntradas[[#This Row],[Data do Caixa Realizado]]))</f>
        <v>12</v>
      </c>
      <c r="J12" s="15">
        <f>IF(TbRegistroEntradas[[#This Row],[Data do Caixa Realizado]]="",0,YEAR(TbRegistroEntradas[[#This Row],[Data do Caixa Realizado]]))</f>
        <v>2017</v>
      </c>
      <c r="K12" s="15">
        <f>IF(TbRegistroEntradas[[#This Row],[Data da Competência]]="",0,MONTH(TbRegistroEntradas[[#This Row],[Data da Competência]]))</f>
        <v>9</v>
      </c>
      <c r="L12" s="15">
        <f>IF(TbRegistroEntradas[[#This Row],[Data da Competência]]="",0,YEAR(TbRegistroEntradas[[#This Row],[Data da Competência]]))</f>
        <v>2017</v>
      </c>
      <c r="M12" s="15">
        <f>IF(TbRegistroEntradas[[#This Row],[Data do Caixa Previsto]]="",0,MONTH(TbRegistroEntradas[[#This Row],[Data do Caixa Previsto]]))</f>
        <v>10</v>
      </c>
      <c r="N12" s="15">
        <f>IF(TbRegistroEntradas[[#This Row],[Data do Caixa Previsto]]="",0,YEAR(TbRegistroEntradas[[#This Row],[Data do Caixa Previsto]]))</f>
        <v>2017</v>
      </c>
    </row>
    <row r="13" spans="2:14" ht="20.100000000000001" hidden="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92</v>
      </c>
      <c r="H13" s="16">
        <v>4268</v>
      </c>
      <c r="I13" s="15">
        <f>IF(TbRegistroEntradas[[#This Row],[Data do Caixa Realizado]]="",0,MONTH(TbRegistroEntradas[[#This Row],[Data do Caixa Realizado]]))</f>
        <v>9</v>
      </c>
      <c r="J13" s="15">
        <f>IF(TbRegistroEntradas[[#This Row],[Data do Caixa Realizado]]="",0,YEAR(TbRegistroEntradas[[#This Row],[Data do Caixa Realizado]]))</f>
        <v>2017</v>
      </c>
      <c r="K13" s="15">
        <f>IF(TbRegistroEntradas[[#This Row],[Data da Competência]]="",0,MONTH(TbRegistroEntradas[[#This Row],[Data da Competência]]))</f>
        <v>9</v>
      </c>
      <c r="L13" s="15">
        <f>IF(TbRegistroEntradas[[#This Row],[Data da Competência]]="",0,YEAR(TbRegistroEntradas[[#This Row],[Data da Competência]]))</f>
        <v>2017</v>
      </c>
      <c r="M13" s="15">
        <f>IF(TbRegistroEntradas[[#This Row],[Data do Caixa Previsto]]="",0,MONTH(TbRegistroEntradas[[#This Row],[Data do Caixa Previsto]]))</f>
        <v>9</v>
      </c>
      <c r="N13" s="15">
        <f>IF(TbRegistroEntradas[[#This Row],[Data do Caixa Previsto]]="",0,YEAR(TbRegistroEntradas[[#This Row],[Data do Caixa Previsto]]))</f>
        <v>2017</v>
      </c>
    </row>
    <row r="14" spans="2:14" ht="20.100000000000001" hidden="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93</v>
      </c>
      <c r="H14" s="16">
        <v>3761</v>
      </c>
      <c r="I14" s="15">
        <f>IF(TbRegistroEntradas[[#This Row],[Data do Caixa Realizado]]="",0,MONTH(TbRegistroEntradas[[#This Row],[Data do Caixa Realizado]]))</f>
        <v>10</v>
      </c>
      <c r="J14" s="15">
        <f>IF(TbRegistroEntradas[[#This Row],[Data do Caixa Realizado]]="",0,YEAR(TbRegistroEntradas[[#This Row],[Data do Caixa Realizado]]))</f>
        <v>2017</v>
      </c>
      <c r="K14" s="15">
        <f>IF(TbRegistroEntradas[[#This Row],[Data da Competência]]="",0,MONTH(TbRegistroEntradas[[#This Row],[Data da Competência]]))</f>
        <v>9</v>
      </c>
      <c r="L14" s="15">
        <f>IF(TbRegistroEntradas[[#This Row],[Data da Competência]]="",0,YEAR(TbRegistroEntradas[[#This Row],[Data da Competência]]))</f>
        <v>2017</v>
      </c>
      <c r="M14" s="15">
        <f>IF(TbRegistroEntradas[[#This Row],[Data do Caixa Previsto]]="",0,MONTH(TbRegistroEntradas[[#This Row],[Data do Caixa Previsto]]))</f>
        <v>10</v>
      </c>
      <c r="N14" s="15">
        <f>IF(TbRegistroEntradas[[#This Row],[Data do Caixa Previsto]]="",0,YEAR(TbRegistroEntradas[[#This Row],[Data do Caixa Previsto]]))</f>
        <v>2017</v>
      </c>
    </row>
    <row r="15" spans="2:14" ht="20.100000000000001" hidden="1" customHeight="1" x14ac:dyDescent="0.25">
      <c r="B15" s="14" t="s">
        <v>94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95</v>
      </c>
      <c r="H15" s="16">
        <v>4983</v>
      </c>
      <c r="I15" s="15">
        <f>IF(TbRegistroEntradas[[#This Row],[Data do Caixa Realizado]]="",0,MONTH(TbRegistroEntradas[[#This Row],[Data do Caixa Realizado]]))</f>
        <v>0</v>
      </c>
      <c r="J15" s="15">
        <f>IF(TbRegistroEntradas[[#This Row],[Data do Caixa Realizado]]="",0,YEAR(TbRegistroEntradas[[#This Row],[Data do Caixa Realizado]]))</f>
        <v>0</v>
      </c>
      <c r="K15" s="15">
        <f>IF(TbRegistroEntradas[[#This Row],[Data da Competência]]="",0,MONTH(TbRegistroEntradas[[#This Row],[Data da Competência]]))</f>
        <v>9</v>
      </c>
      <c r="L15" s="15">
        <f>IF(TbRegistroEntradas[[#This Row],[Data da Competência]]="",0,YEAR(TbRegistroEntradas[[#This Row],[Data da Competência]]))</f>
        <v>2017</v>
      </c>
      <c r="M15" s="15">
        <f>IF(TbRegistroEntradas[[#This Row],[Data do Caixa Previsto]]="",0,MONTH(TbRegistroEntradas[[#This Row],[Data do Caixa Previsto]]))</f>
        <v>10</v>
      </c>
      <c r="N15" s="15">
        <f>IF(TbRegistroEntradas[[#This Row],[Data do Caixa Previsto]]="",0,YEAR(TbRegistroEntradas[[#This Row],[Data do Caixa Previsto]]))</f>
        <v>2017</v>
      </c>
    </row>
    <row r="16" spans="2:14" ht="20.100000000000001" hidden="1" customHeight="1" x14ac:dyDescent="0.25">
      <c r="B16" s="14">
        <v>42997.551902670813</v>
      </c>
      <c r="C16" s="14">
        <v>42990</v>
      </c>
      <c r="D16" s="14">
        <v>42997.551902670813</v>
      </c>
      <c r="E16" s="15" t="s">
        <v>0</v>
      </c>
      <c r="F16" s="15" t="s">
        <v>17</v>
      </c>
      <c r="G16" s="15" t="s">
        <v>96</v>
      </c>
      <c r="H16" s="16">
        <v>2502</v>
      </c>
      <c r="I16" s="15">
        <f>IF(TbRegistroEntradas[[#This Row],[Data do Caixa Realizado]]="",0,MONTH(TbRegistroEntradas[[#This Row],[Data do Caixa Realizado]]))</f>
        <v>9</v>
      </c>
      <c r="J16" s="15">
        <f>IF(TbRegistroEntradas[[#This Row],[Data do Caixa Realizado]]="",0,YEAR(TbRegistroEntradas[[#This Row],[Data do Caixa Realizado]]))</f>
        <v>2017</v>
      </c>
      <c r="K16" s="15">
        <f>IF(TbRegistroEntradas[[#This Row],[Data da Competência]]="",0,MONTH(TbRegistroEntradas[[#This Row],[Data da Competência]]))</f>
        <v>9</v>
      </c>
      <c r="L16" s="15">
        <f>IF(TbRegistroEntradas[[#This Row],[Data da Competência]]="",0,YEAR(TbRegistroEntradas[[#This Row],[Data da Competência]]))</f>
        <v>2017</v>
      </c>
      <c r="M16" s="15">
        <f>IF(TbRegistroEntradas[[#This Row],[Data do Caixa Previsto]]="",0,MONTH(TbRegistroEntradas[[#This Row],[Data do Caixa Previsto]]))</f>
        <v>9</v>
      </c>
      <c r="N16" s="15">
        <f>IF(TbRegistroEntradas[[#This Row],[Data do Caixa Previsto]]="",0,YEAR(TbRegistroEntradas[[#This Row],[Data do Caixa Previsto]]))</f>
        <v>2017</v>
      </c>
    </row>
    <row r="17" spans="2:14" hidden="1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97</v>
      </c>
      <c r="H17" s="16">
        <v>2337</v>
      </c>
      <c r="I17" s="15">
        <f>IF(TbRegistroEntradas[[#This Row],[Data do Caixa Realizado]]="",0,MONTH(TbRegistroEntradas[[#This Row],[Data do Caixa Realizado]]))</f>
        <v>9</v>
      </c>
      <c r="J17" s="15">
        <f>IF(TbRegistroEntradas[[#This Row],[Data do Caixa Realizado]]="",0,YEAR(TbRegistroEntradas[[#This Row],[Data do Caixa Realizado]]))</f>
        <v>2017</v>
      </c>
      <c r="K17" s="15">
        <f>IF(TbRegistroEntradas[[#This Row],[Data da Competência]]="",0,MONTH(TbRegistroEntradas[[#This Row],[Data da Competência]]))</f>
        <v>9</v>
      </c>
      <c r="L17" s="15">
        <f>IF(TbRegistroEntradas[[#This Row],[Data da Competência]]="",0,YEAR(TbRegistroEntradas[[#This Row],[Data da Competência]]))</f>
        <v>2017</v>
      </c>
      <c r="M17" s="15">
        <f>IF(TbRegistroEntradas[[#This Row],[Data do Caixa Previsto]]="",0,MONTH(TbRegistroEntradas[[#This Row],[Data do Caixa Previsto]]))</f>
        <v>9</v>
      </c>
      <c r="N17" s="15">
        <f>IF(TbRegistroEntradas[[#This Row],[Data do Caixa Previsto]]="",0,YEAR(TbRegistroEntradas[[#This Row],[Data do Caixa Previsto]]))</f>
        <v>2017</v>
      </c>
    </row>
    <row r="18" spans="2:14" hidden="1" x14ac:dyDescent="0.25">
      <c r="B18" s="14">
        <v>43010.987674560682</v>
      </c>
      <c r="C18" s="14">
        <v>43001</v>
      </c>
      <c r="D18" s="14">
        <v>43010.987674560682</v>
      </c>
      <c r="E18" s="15" t="s">
        <v>0</v>
      </c>
      <c r="F18" s="15" t="s">
        <v>5</v>
      </c>
      <c r="G18" s="15" t="s">
        <v>98</v>
      </c>
      <c r="H18" s="16">
        <v>3125</v>
      </c>
      <c r="I18" s="15">
        <f>IF(TbRegistroEntradas[[#This Row],[Data do Caixa Realizado]]="",0,MONTH(TbRegistroEntradas[[#This Row],[Data do Caixa Realizado]]))</f>
        <v>10</v>
      </c>
      <c r="J18" s="15">
        <f>IF(TbRegistroEntradas[[#This Row],[Data do Caixa Realizado]]="",0,YEAR(TbRegistroEntradas[[#This Row],[Data do Caixa Realizado]]))</f>
        <v>2017</v>
      </c>
      <c r="K18" s="15">
        <f>IF(TbRegistroEntradas[[#This Row],[Data da Competência]]="",0,MONTH(TbRegistroEntradas[[#This Row],[Data da Competência]]))</f>
        <v>9</v>
      </c>
      <c r="L18" s="15">
        <f>IF(TbRegistroEntradas[[#This Row],[Data da Competência]]="",0,YEAR(TbRegistroEntradas[[#This Row],[Data da Competência]]))</f>
        <v>2017</v>
      </c>
      <c r="M18" s="15">
        <f>IF(TbRegistroEntradas[[#This Row],[Data do Caixa Previsto]]="",0,MONTH(TbRegistroEntradas[[#This Row],[Data do Caixa Previsto]]))</f>
        <v>10</v>
      </c>
      <c r="N18" s="15">
        <f>IF(TbRegistroEntradas[[#This Row],[Data do Caixa Previsto]]="",0,YEAR(TbRegistroEntradas[[#This Row],[Data do Caixa Previsto]]))</f>
        <v>2017</v>
      </c>
    </row>
    <row r="19" spans="2:14" hidden="1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99</v>
      </c>
      <c r="H19" s="16">
        <v>1201</v>
      </c>
      <c r="I19" s="15">
        <f>IF(TbRegistroEntradas[[#This Row],[Data do Caixa Realizado]]="",0,MONTH(TbRegistroEntradas[[#This Row],[Data do Caixa Realizado]]))</f>
        <v>11</v>
      </c>
      <c r="J19" s="15">
        <f>IF(TbRegistroEntradas[[#This Row],[Data do Caixa Realizado]]="",0,YEAR(TbRegistroEntradas[[#This Row],[Data do Caixa Realizado]]))</f>
        <v>2017</v>
      </c>
      <c r="K19" s="15">
        <f>IF(TbRegistroEntradas[[#This Row],[Data da Competência]]="",0,MONTH(TbRegistroEntradas[[#This Row],[Data da Competência]]))</f>
        <v>9</v>
      </c>
      <c r="L19" s="15">
        <f>IF(TbRegistroEntradas[[#This Row],[Data da Competência]]="",0,YEAR(TbRegistroEntradas[[#This Row],[Data da Competência]]))</f>
        <v>2017</v>
      </c>
      <c r="M19" s="15">
        <f>IF(TbRegistroEntradas[[#This Row],[Data do Caixa Previsto]]="",0,MONTH(TbRegistroEntradas[[#This Row],[Data do Caixa Previsto]]))</f>
        <v>11</v>
      </c>
      <c r="N19" s="15">
        <f>IF(TbRegistroEntradas[[#This Row],[Data do Caixa Previsto]]="",0,YEAR(TbRegistroEntradas[[#This Row],[Data do Caixa Previsto]]))</f>
        <v>2017</v>
      </c>
    </row>
    <row r="20" spans="2:14" hidden="1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100</v>
      </c>
      <c r="H20" s="16">
        <v>4380</v>
      </c>
      <c r="I20" s="15">
        <f>IF(TbRegistroEntradas[[#This Row],[Data do Caixa Realizado]]="",0,MONTH(TbRegistroEntradas[[#This Row],[Data do Caixa Realizado]]))</f>
        <v>10</v>
      </c>
      <c r="J20" s="15">
        <f>IF(TbRegistroEntradas[[#This Row],[Data do Caixa Realizado]]="",0,YEAR(TbRegistroEntradas[[#This Row],[Data do Caixa Realizado]]))</f>
        <v>2017</v>
      </c>
      <c r="K20" s="15">
        <f>IF(TbRegistroEntradas[[#This Row],[Data da Competência]]="",0,MONTH(TbRegistroEntradas[[#This Row],[Data da Competência]]))</f>
        <v>9</v>
      </c>
      <c r="L20" s="15">
        <f>IF(TbRegistroEntradas[[#This Row],[Data da Competência]]="",0,YEAR(TbRegistroEntradas[[#This Row],[Data da Competência]]))</f>
        <v>2017</v>
      </c>
      <c r="M20" s="15">
        <f>IF(TbRegistroEntradas[[#This Row],[Data do Caixa Previsto]]="",0,MONTH(TbRegistroEntradas[[#This Row],[Data do Caixa Previsto]]))</f>
        <v>10</v>
      </c>
      <c r="N20" s="15">
        <f>IF(TbRegistroEntradas[[#This Row],[Data do Caixa Previsto]]="",0,YEAR(TbRegistroEntradas[[#This Row],[Data do Caixa Previsto]]))</f>
        <v>2017</v>
      </c>
    </row>
    <row r="21" spans="2:14" hidden="1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101</v>
      </c>
      <c r="H21" s="16">
        <v>919</v>
      </c>
      <c r="I21" s="15">
        <f>IF(TbRegistroEntradas[[#This Row],[Data do Caixa Realizado]]="",0,MONTH(TbRegistroEntradas[[#This Row],[Data do Caixa Realizado]]))</f>
        <v>10</v>
      </c>
      <c r="J21" s="15">
        <f>IF(TbRegistroEntradas[[#This Row],[Data do Caixa Realizado]]="",0,YEAR(TbRegistroEntradas[[#This Row],[Data do Caixa Realizado]]))</f>
        <v>2017</v>
      </c>
      <c r="K21" s="15">
        <f>IF(TbRegistroEntradas[[#This Row],[Data da Competência]]="",0,MONTH(TbRegistroEntradas[[#This Row],[Data da Competência]]))</f>
        <v>9</v>
      </c>
      <c r="L21" s="15">
        <f>IF(TbRegistroEntradas[[#This Row],[Data da Competência]]="",0,YEAR(TbRegistroEntradas[[#This Row],[Data da Competência]]))</f>
        <v>2017</v>
      </c>
      <c r="M21" s="15">
        <f>IF(TbRegistroEntradas[[#This Row],[Data do Caixa Previsto]]="",0,MONTH(TbRegistroEntradas[[#This Row],[Data do Caixa Previsto]]))</f>
        <v>10</v>
      </c>
      <c r="N21" s="15">
        <f>IF(TbRegistroEntradas[[#This Row],[Data do Caixa Previsto]]="",0,YEAR(TbRegistroEntradas[[#This Row],[Data do Caixa Previsto]]))</f>
        <v>2017</v>
      </c>
    </row>
    <row r="22" spans="2:14" hidden="1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51</v>
      </c>
      <c r="G22" s="15" t="s">
        <v>102</v>
      </c>
      <c r="H22" s="16">
        <v>4590</v>
      </c>
      <c r="I22" s="15">
        <f>IF(TbRegistroEntradas[[#This Row],[Data do Caixa Realizado]]="",0,MONTH(TbRegistroEntradas[[#This Row],[Data do Caixa Realizado]]))</f>
        <v>10</v>
      </c>
      <c r="J22" s="15">
        <f>IF(TbRegistroEntradas[[#This Row],[Data do Caixa Realizado]]="",0,YEAR(TbRegistroEntradas[[#This Row],[Data do Caixa Realizado]]))</f>
        <v>2017</v>
      </c>
      <c r="K22" s="15">
        <f>IF(TbRegistroEntradas[[#This Row],[Data da Competência]]="",0,MONTH(TbRegistroEntradas[[#This Row],[Data da Competência]]))</f>
        <v>10</v>
      </c>
      <c r="L22" s="15">
        <f>IF(TbRegistroEntradas[[#This Row],[Data da Competência]]="",0,YEAR(TbRegistroEntradas[[#This Row],[Data da Competência]]))</f>
        <v>2017</v>
      </c>
      <c r="M22" s="15">
        <f>IF(TbRegistroEntradas[[#This Row],[Data do Caixa Previsto]]="",0,MONTH(TbRegistroEntradas[[#This Row],[Data do Caixa Previsto]]))</f>
        <v>10</v>
      </c>
      <c r="N22" s="15">
        <f>IF(TbRegistroEntradas[[#This Row],[Data do Caixa Previsto]]="",0,YEAR(TbRegistroEntradas[[#This Row],[Data do Caixa Previsto]]))</f>
        <v>2017</v>
      </c>
    </row>
    <row r="23" spans="2:14" hidden="1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103</v>
      </c>
      <c r="H23" s="16">
        <v>1958</v>
      </c>
      <c r="I23" s="15">
        <f>IF(TbRegistroEntradas[[#This Row],[Data do Caixa Realizado]]="",0,MONTH(TbRegistroEntradas[[#This Row],[Data do Caixa Realizado]]))</f>
        <v>11</v>
      </c>
      <c r="J23" s="15">
        <f>IF(TbRegistroEntradas[[#This Row],[Data do Caixa Realizado]]="",0,YEAR(TbRegistroEntradas[[#This Row],[Data do Caixa Realizado]]))</f>
        <v>2017</v>
      </c>
      <c r="K23" s="15">
        <f>IF(TbRegistroEntradas[[#This Row],[Data da Competência]]="",0,MONTH(TbRegistroEntradas[[#This Row],[Data da Competência]]))</f>
        <v>10</v>
      </c>
      <c r="L23" s="15">
        <f>IF(TbRegistroEntradas[[#This Row],[Data da Competência]]="",0,YEAR(TbRegistroEntradas[[#This Row],[Data da Competência]]))</f>
        <v>2017</v>
      </c>
      <c r="M23" s="15">
        <f>IF(TbRegistroEntradas[[#This Row],[Data do Caixa Previsto]]="",0,MONTH(TbRegistroEntradas[[#This Row],[Data do Caixa Previsto]]))</f>
        <v>11</v>
      </c>
      <c r="N23" s="15">
        <f>IF(TbRegistroEntradas[[#This Row],[Data do Caixa Previsto]]="",0,YEAR(TbRegistroEntradas[[#This Row],[Data do Caixa Previsto]]))</f>
        <v>2017</v>
      </c>
    </row>
    <row r="24" spans="2:14" hidden="1" x14ac:dyDescent="0.25">
      <c r="B24" s="14" t="s">
        <v>94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104</v>
      </c>
      <c r="H24" s="16">
        <v>1171</v>
      </c>
      <c r="I24" s="15">
        <f>IF(TbRegistroEntradas[[#This Row],[Data do Caixa Realizado]]="",0,MONTH(TbRegistroEntradas[[#This Row],[Data do Caixa Realizado]]))</f>
        <v>0</v>
      </c>
      <c r="J24" s="15">
        <f>IF(TbRegistroEntradas[[#This Row],[Data do Caixa Realizado]]="",0,YEAR(TbRegistroEntradas[[#This Row],[Data do Caixa Realizado]]))</f>
        <v>0</v>
      </c>
      <c r="K24" s="15">
        <f>IF(TbRegistroEntradas[[#This Row],[Data da Competência]]="",0,MONTH(TbRegistroEntradas[[#This Row],[Data da Competência]]))</f>
        <v>10</v>
      </c>
      <c r="L24" s="15">
        <f>IF(TbRegistroEntradas[[#This Row],[Data da Competência]]="",0,YEAR(TbRegistroEntradas[[#This Row],[Data da Competência]]))</f>
        <v>2017</v>
      </c>
      <c r="M24" s="15">
        <f>IF(TbRegistroEntradas[[#This Row],[Data do Caixa Previsto]]="",0,MONTH(TbRegistroEntradas[[#This Row],[Data do Caixa Previsto]]))</f>
        <v>11</v>
      </c>
      <c r="N24" s="15">
        <f>IF(TbRegistroEntradas[[#This Row],[Data do Caixa Previsto]]="",0,YEAR(TbRegistroEntradas[[#This Row],[Data do Caixa Previsto]]))</f>
        <v>2017</v>
      </c>
    </row>
    <row r="25" spans="2:14" hidden="1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105</v>
      </c>
      <c r="H25" s="16">
        <v>2587</v>
      </c>
      <c r="I25" s="15">
        <f>IF(TbRegistroEntradas[[#This Row],[Data do Caixa Realizado]]="",0,MONTH(TbRegistroEntradas[[#This Row],[Data do Caixa Realizado]]))</f>
        <v>2</v>
      </c>
      <c r="J25" s="15">
        <f>IF(TbRegistroEntradas[[#This Row],[Data do Caixa Realizado]]="",0,YEAR(TbRegistroEntradas[[#This Row],[Data do Caixa Realizado]]))</f>
        <v>2018</v>
      </c>
      <c r="K25" s="15">
        <f>IF(TbRegistroEntradas[[#This Row],[Data da Competência]]="",0,MONTH(TbRegistroEntradas[[#This Row],[Data da Competência]]))</f>
        <v>10</v>
      </c>
      <c r="L25" s="15">
        <f>IF(TbRegistroEntradas[[#This Row],[Data da Competência]]="",0,YEAR(TbRegistroEntradas[[#This Row],[Data da Competência]]))</f>
        <v>2017</v>
      </c>
      <c r="M25" s="15">
        <f>IF(TbRegistroEntradas[[#This Row],[Data do Caixa Previsto]]="",0,MONTH(TbRegistroEntradas[[#This Row],[Data do Caixa Previsto]]))</f>
        <v>11</v>
      </c>
      <c r="N25" s="15">
        <f>IF(TbRegistroEntradas[[#This Row],[Data do Caixa Previsto]]="",0,YEAR(TbRegistroEntradas[[#This Row],[Data do Caixa Previsto]]))</f>
        <v>2017</v>
      </c>
    </row>
    <row r="26" spans="2:14" hidden="1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106</v>
      </c>
      <c r="H26" s="16">
        <v>3425</v>
      </c>
      <c r="I26" s="15">
        <f>IF(TbRegistroEntradas[[#This Row],[Data do Caixa Realizado]]="",0,MONTH(TbRegistroEntradas[[#This Row],[Data do Caixa Realizado]]))</f>
        <v>11</v>
      </c>
      <c r="J26" s="15">
        <f>IF(TbRegistroEntradas[[#This Row],[Data do Caixa Realizado]]="",0,YEAR(TbRegistroEntradas[[#This Row],[Data do Caixa Realizado]]))</f>
        <v>2017</v>
      </c>
      <c r="K26" s="15">
        <f>IF(TbRegistroEntradas[[#This Row],[Data da Competência]]="",0,MONTH(TbRegistroEntradas[[#This Row],[Data da Competência]]))</f>
        <v>10</v>
      </c>
      <c r="L26" s="15">
        <f>IF(TbRegistroEntradas[[#This Row],[Data da Competência]]="",0,YEAR(TbRegistroEntradas[[#This Row],[Data da Competência]]))</f>
        <v>2017</v>
      </c>
      <c r="M26" s="15">
        <f>IF(TbRegistroEntradas[[#This Row],[Data do Caixa Previsto]]="",0,MONTH(TbRegistroEntradas[[#This Row],[Data do Caixa Previsto]]))</f>
        <v>11</v>
      </c>
      <c r="N26" s="15">
        <f>IF(TbRegistroEntradas[[#This Row],[Data do Caixa Previsto]]="",0,YEAR(TbRegistroEntradas[[#This Row],[Data do Caixa Previsto]]))</f>
        <v>2017</v>
      </c>
    </row>
    <row r="27" spans="2:14" hidden="1" x14ac:dyDescent="0.25">
      <c r="B27" s="14">
        <v>43057.775638731524</v>
      </c>
      <c r="C27" s="14">
        <v>43026</v>
      </c>
      <c r="D27" s="14">
        <v>43057.775638731524</v>
      </c>
      <c r="E27" s="15" t="s">
        <v>0</v>
      </c>
      <c r="F27" s="15" t="s">
        <v>51</v>
      </c>
      <c r="G27" s="15" t="s">
        <v>107</v>
      </c>
      <c r="H27" s="16">
        <v>4454</v>
      </c>
      <c r="I27" s="15">
        <f>IF(TbRegistroEntradas[[#This Row],[Data do Caixa Realizado]]="",0,MONTH(TbRegistroEntradas[[#This Row],[Data do Caixa Realizado]]))</f>
        <v>11</v>
      </c>
      <c r="J27" s="15">
        <f>IF(TbRegistroEntradas[[#This Row],[Data do Caixa Realizado]]="",0,YEAR(TbRegistroEntradas[[#This Row],[Data do Caixa Realizado]]))</f>
        <v>2017</v>
      </c>
      <c r="K27" s="15">
        <f>IF(TbRegistroEntradas[[#This Row],[Data da Competência]]="",0,MONTH(TbRegistroEntradas[[#This Row],[Data da Competência]]))</f>
        <v>10</v>
      </c>
      <c r="L27" s="15">
        <f>IF(TbRegistroEntradas[[#This Row],[Data da Competência]]="",0,YEAR(TbRegistroEntradas[[#This Row],[Data da Competência]]))</f>
        <v>2017</v>
      </c>
      <c r="M27" s="15">
        <f>IF(TbRegistroEntradas[[#This Row],[Data do Caixa Previsto]]="",0,MONTH(TbRegistroEntradas[[#This Row],[Data do Caixa Previsto]]))</f>
        <v>11</v>
      </c>
      <c r="N27" s="15">
        <f>IF(TbRegistroEntradas[[#This Row],[Data do Caixa Previsto]]="",0,YEAR(TbRegistroEntradas[[#This Row],[Data do Caixa Previsto]]))</f>
        <v>2017</v>
      </c>
    </row>
    <row r="28" spans="2:14" hidden="1" x14ac:dyDescent="0.25">
      <c r="B28" s="14">
        <v>43037.453877289088</v>
      </c>
      <c r="C28" s="14">
        <v>43030</v>
      </c>
      <c r="D28" s="14">
        <v>43037.453877289088</v>
      </c>
      <c r="E28" s="15" t="s">
        <v>0</v>
      </c>
      <c r="F28" s="15" t="s">
        <v>3</v>
      </c>
      <c r="G28" s="15" t="s">
        <v>108</v>
      </c>
      <c r="H28" s="16">
        <v>2134</v>
      </c>
      <c r="I28" s="15">
        <f>IF(TbRegistroEntradas[[#This Row],[Data do Caixa Realizado]]="",0,MONTH(TbRegistroEntradas[[#This Row],[Data do Caixa Realizado]]))</f>
        <v>10</v>
      </c>
      <c r="J28" s="15">
        <f>IF(TbRegistroEntradas[[#This Row],[Data do Caixa Realizado]]="",0,YEAR(TbRegistroEntradas[[#This Row],[Data do Caixa Realizado]]))</f>
        <v>2017</v>
      </c>
      <c r="K28" s="15">
        <f>IF(TbRegistroEntradas[[#This Row],[Data da Competência]]="",0,MONTH(TbRegistroEntradas[[#This Row],[Data da Competência]]))</f>
        <v>10</v>
      </c>
      <c r="L28" s="15">
        <f>IF(TbRegistroEntradas[[#This Row],[Data da Competência]]="",0,YEAR(TbRegistroEntradas[[#This Row],[Data da Competência]]))</f>
        <v>2017</v>
      </c>
      <c r="M28" s="15">
        <f>IF(TbRegistroEntradas[[#This Row],[Data do Caixa Previsto]]="",0,MONTH(TbRegistroEntradas[[#This Row],[Data do Caixa Previsto]]))</f>
        <v>10</v>
      </c>
      <c r="N28" s="15">
        <f>IF(TbRegistroEntradas[[#This Row],[Data do Caixa Previsto]]="",0,YEAR(TbRegistroEntradas[[#This Row],[Data do Caixa Previsto]]))</f>
        <v>2017</v>
      </c>
    </row>
    <row r="29" spans="2:14" hidden="1" x14ac:dyDescent="0.25">
      <c r="B29" s="14">
        <v>43086.43235653804</v>
      </c>
      <c r="C29" s="14">
        <v>43032</v>
      </c>
      <c r="D29" s="14">
        <v>43058.598248659349</v>
      </c>
      <c r="E29" s="15" t="s">
        <v>0</v>
      </c>
      <c r="F29" s="15" t="s">
        <v>17</v>
      </c>
      <c r="G29" s="15" t="s">
        <v>109</v>
      </c>
      <c r="H29" s="16">
        <v>257</v>
      </c>
      <c r="I29" s="15">
        <f>IF(TbRegistroEntradas[[#This Row],[Data do Caixa Realizado]]="",0,MONTH(TbRegistroEntradas[[#This Row],[Data do Caixa Realizado]]))</f>
        <v>12</v>
      </c>
      <c r="J29" s="15">
        <f>IF(TbRegistroEntradas[[#This Row],[Data do Caixa Realizado]]="",0,YEAR(TbRegistroEntradas[[#This Row],[Data do Caixa Realizado]]))</f>
        <v>2017</v>
      </c>
      <c r="K29" s="15">
        <f>IF(TbRegistroEntradas[[#This Row],[Data da Competência]]="",0,MONTH(TbRegistroEntradas[[#This Row],[Data da Competência]]))</f>
        <v>10</v>
      </c>
      <c r="L29" s="15">
        <f>IF(TbRegistroEntradas[[#This Row],[Data da Competência]]="",0,YEAR(TbRegistroEntradas[[#This Row],[Data da Competência]]))</f>
        <v>2017</v>
      </c>
      <c r="M29" s="15">
        <f>IF(TbRegistroEntradas[[#This Row],[Data do Caixa Previsto]]="",0,MONTH(TbRegistroEntradas[[#This Row],[Data do Caixa Previsto]]))</f>
        <v>11</v>
      </c>
      <c r="N29" s="15">
        <f>IF(TbRegistroEntradas[[#This Row],[Data do Caixa Previsto]]="",0,YEAR(TbRegistroEntradas[[#This Row],[Data do Caixa Previsto]]))</f>
        <v>2017</v>
      </c>
    </row>
    <row r="30" spans="2:14" hidden="1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110</v>
      </c>
      <c r="H30" s="16">
        <v>2019</v>
      </c>
      <c r="I30" s="15">
        <f>IF(TbRegistroEntradas[[#This Row],[Data do Caixa Realizado]]="",0,MONTH(TbRegistroEntradas[[#This Row],[Data do Caixa Realizado]]))</f>
        <v>11</v>
      </c>
      <c r="J30" s="15">
        <f>IF(TbRegistroEntradas[[#This Row],[Data do Caixa Realizado]]="",0,YEAR(TbRegistroEntradas[[#This Row],[Data do Caixa Realizado]]))</f>
        <v>2017</v>
      </c>
      <c r="K30" s="15">
        <f>IF(TbRegistroEntradas[[#This Row],[Data da Competência]]="",0,MONTH(TbRegistroEntradas[[#This Row],[Data da Competência]]))</f>
        <v>10</v>
      </c>
      <c r="L30" s="15">
        <f>IF(TbRegistroEntradas[[#This Row],[Data da Competência]]="",0,YEAR(TbRegistroEntradas[[#This Row],[Data da Competência]]))</f>
        <v>2017</v>
      </c>
      <c r="M30" s="15">
        <f>IF(TbRegistroEntradas[[#This Row],[Data do Caixa Previsto]]="",0,MONTH(TbRegistroEntradas[[#This Row],[Data do Caixa Previsto]]))</f>
        <v>11</v>
      </c>
      <c r="N30" s="15">
        <f>IF(TbRegistroEntradas[[#This Row],[Data do Caixa Previsto]]="",0,YEAR(TbRegistroEntradas[[#This Row],[Data do Caixa Previsto]]))</f>
        <v>2017</v>
      </c>
    </row>
    <row r="31" spans="2:14" hidden="1" x14ac:dyDescent="0.25">
      <c r="B31" s="14">
        <v>43091.729186681107</v>
      </c>
      <c r="C31" s="14">
        <v>43034</v>
      </c>
      <c r="D31" s="14">
        <v>43091.729186681107</v>
      </c>
      <c r="E31" s="15" t="s">
        <v>0</v>
      </c>
      <c r="F31" s="15" t="s">
        <v>24</v>
      </c>
      <c r="G31" s="15" t="s">
        <v>111</v>
      </c>
      <c r="H31" s="16">
        <v>3696</v>
      </c>
      <c r="I31" s="15">
        <f>IF(TbRegistroEntradas[[#This Row],[Data do Caixa Realizado]]="",0,MONTH(TbRegistroEntradas[[#This Row],[Data do Caixa Realizado]]))</f>
        <v>12</v>
      </c>
      <c r="J31" s="15">
        <f>IF(TbRegistroEntradas[[#This Row],[Data do Caixa Realizado]]="",0,YEAR(TbRegistroEntradas[[#This Row],[Data do Caixa Realizado]]))</f>
        <v>2017</v>
      </c>
      <c r="K31" s="15">
        <f>IF(TbRegistroEntradas[[#This Row],[Data da Competência]]="",0,MONTH(TbRegistroEntradas[[#This Row],[Data da Competência]]))</f>
        <v>10</v>
      </c>
      <c r="L31" s="15">
        <f>IF(TbRegistroEntradas[[#This Row],[Data da Competência]]="",0,YEAR(TbRegistroEntradas[[#This Row],[Data da Competência]]))</f>
        <v>2017</v>
      </c>
      <c r="M31" s="15">
        <f>IF(TbRegistroEntradas[[#This Row],[Data do Caixa Previsto]]="",0,MONTH(TbRegistroEntradas[[#This Row],[Data do Caixa Previsto]]))</f>
        <v>12</v>
      </c>
      <c r="N31" s="15">
        <f>IF(TbRegistroEntradas[[#This Row],[Data do Caixa Previsto]]="",0,YEAR(TbRegistroEntradas[[#This Row],[Data do Caixa Previsto]]))</f>
        <v>2017</v>
      </c>
    </row>
    <row r="32" spans="2:14" hidden="1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112</v>
      </c>
      <c r="H32" s="16">
        <v>4446</v>
      </c>
      <c r="I32" s="15">
        <f>IF(TbRegistroEntradas[[#This Row],[Data do Caixa Realizado]]="",0,MONTH(TbRegistroEntradas[[#This Row],[Data do Caixa Realizado]]))</f>
        <v>11</v>
      </c>
      <c r="J32" s="15">
        <f>IF(TbRegistroEntradas[[#This Row],[Data do Caixa Realizado]]="",0,YEAR(TbRegistroEntradas[[#This Row],[Data do Caixa Realizado]]))</f>
        <v>2017</v>
      </c>
      <c r="K32" s="15">
        <f>IF(TbRegistroEntradas[[#This Row],[Data da Competência]]="",0,MONTH(TbRegistroEntradas[[#This Row],[Data da Competência]]))</f>
        <v>10</v>
      </c>
      <c r="L32" s="15">
        <f>IF(TbRegistroEntradas[[#This Row],[Data da Competência]]="",0,YEAR(TbRegistroEntradas[[#This Row],[Data da Competência]]))</f>
        <v>2017</v>
      </c>
      <c r="M32" s="15">
        <f>IF(TbRegistroEntradas[[#This Row],[Data do Caixa Previsto]]="",0,MONTH(TbRegistroEntradas[[#This Row],[Data do Caixa Previsto]]))</f>
        <v>11</v>
      </c>
      <c r="N32" s="15">
        <f>IF(TbRegistroEntradas[[#This Row],[Data do Caixa Previsto]]="",0,YEAR(TbRegistroEntradas[[#This Row],[Data do Caixa Previsto]]))</f>
        <v>2017</v>
      </c>
    </row>
    <row r="33" spans="2:14" hidden="1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113</v>
      </c>
      <c r="H33" s="16">
        <v>1445</v>
      </c>
      <c r="I33" s="15">
        <f>IF(TbRegistroEntradas[[#This Row],[Data do Caixa Realizado]]="",0,MONTH(TbRegistroEntradas[[#This Row],[Data do Caixa Realizado]]))</f>
        <v>11</v>
      </c>
      <c r="J33" s="15">
        <f>IF(TbRegistroEntradas[[#This Row],[Data do Caixa Realizado]]="",0,YEAR(TbRegistroEntradas[[#This Row],[Data do Caixa Realizado]]))</f>
        <v>2017</v>
      </c>
      <c r="K33" s="15">
        <f>IF(TbRegistroEntradas[[#This Row],[Data da Competência]]="",0,MONTH(TbRegistroEntradas[[#This Row],[Data da Competência]]))</f>
        <v>11</v>
      </c>
      <c r="L33" s="15">
        <f>IF(TbRegistroEntradas[[#This Row],[Data da Competência]]="",0,YEAR(TbRegistroEntradas[[#This Row],[Data da Competência]]))</f>
        <v>2017</v>
      </c>
      <c r="M33" s="15">
        <f>IF(TbRegistroEntradas[[#This Row],[Data do Caixa Previsto]]="",0,MONTH(TbRegistroEntradas[[#This Row],[Data do Caixa Previsto]]))</f>
        <v>11</v>
      </c>
      <c r="N33" s="15">
        <f>IF(TbRegistroEntradas[[#This Row],[Data do Caixa Previsto]]="",0,YEAR(TbRegistroEntradas[[#This Row],[Data do Caixa Previsto]]))</f>
        <v>2017</v>
      </c>
    </row>
    <row r="34" spans="2:14" hidden="1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114</v>
      </c>
      <c r="H34" s="16">
        <v>3559</v>
      </c>
      <c r="I34" s="15">
        <f>IF(TbRegistroEntradas[[#This Row],[Data do Caixa Realizado]]="",0,MONTH(TbRegistroEntradas[[#This Row],[Data do Caixa Realizado]]))</f>
        <v>12</v>
      </c>
      <c r="J34" s="15">
        <f>IF(TbRegistroEntradas[[#This Row],[Data do Caixa Realizado]]="",0,YEAR(TbRegistroEntradas[[#This Row],[Data do Caixa Realizado]]))</f>
        <v>2017</v>
      </c>
      <c r="K34" s="15">
        <f>IF(TbRegistroEntradas[[#This Row],[Data da Competência]]="",0,MONTH(TbRegistroEntradas[[#This Row],[Data da Competência]]))</f>
        <v>11</v>
      </c>
      <c r="L34" s="15">
        <f>IF(TbRegistroEntradas[[#This Row],[Data da Competência]]="",0,YEAR(TbRegistroEntradas[[#This Row],[Data da Competência]]))</f>
        <v>2017</v>
      </c>
      <c r="M34" s="15">
        <f>IF(TbRegistroEntradas[[#This Row],[Data do Caixa Previsto]]="",0,MONTH(TbRegistroEntradas[[#This Row],[Data do Caixa Previsto]]))</f>
        <v>11</v>
      </c>
      <c r="N34" s="15">
        <f>IF(TbRegistroEntradas[[#This Row],[Data do Caixa Previsto]]="",0,YEAR(TbRegistroEntradas[[#This Row],[Data do Caixa Previsto]]))</f>
        <v>2017</v>
      </c>
    </row>
    <row r="35" spans="2:14" hidden="1" x14ac:dyDescent="0.25">
      <c r="B35" s="14">
        <v>43073.038025931273</v>
      </c>
      <c r="C35" s="14">
        <v>43047</v>
      </c>
      <c r="D35" s="14">
        <v>43053.702992393824</v>
      </c>
      <c r="E35" s="15" t="s">
        <v>0</v>
      </c>
      <c r="F35" s="15" t="s">
        <v>24</v>
      </c>
      <c r="G35" s="15" t="s">
        <v>115</v>
      </c>
      <c r="H35" s="16">
        <v>547</v>
      </c>
      <c r="I35" s="15">
        <f>IF(TbRegistroEntradas[[#This Row],[Data do Caixa Realizado]]="",0,MONTH(TbRegistroEntradas[[#This Row],[Data do Caixa Realizado]]))</f>
        <v>12</v>
      </c>
      <c r="J35" s="15">
        <f>IF(TbRegistroEntradas[[#This Row],[Data do Caixa Realizado]]="",0,YEAR(TbRegistroEntradas[[#This Row],[Data do Caixa Realizado]]))</f>
        <v>2017</v>
      </c>
      <c r="K35" s="15">
        <f>IF(TbRegistroEntradas[[#This Row],[Data da Competência]]="",0,MONTH(TbRegistroEntradas[[#This Row],[Data da Competência]]))</f>
        <v>11</v>
      </c>
      <c r="L35" s="15">
        <f>IF(TbRegistroEntradas[[#This Row],[Data da Competência]]="",0,YEAR(TbRegistroEntradas[[#This Row],[Data da Competência]]))</f>
        <v>2017</v>
      </c>
      <c r="M35" s="15">
        <f>IF(TbRegistroEntradas[[#This Row],[Data do Caixa Previsto]]="",0,MONTH(TbRegistroEntradas[[#This Row],[Data do Caixa Previsto]]))</f>
        <v>11</v>
      </c>
      <c r="N35" s="15">
        <f>IF(TbRegistroEntradas[[#This Row],[Data do Caixa Previsto]]="",0,YEAR(TbRegistroEntradas[[#This Row],[Data do Caixa Previsto]]))</f>
        <v>2017</v>
      </c>
    </row>
    <row r="36" spans="2:14" hidden="1" x14ac:dyDescent="0.25">
      <c r="B36" s="14">
        <v>43090.51661478445</v>
      </c>
      <c r="C36" s="14">
        <v>43051</v>
      </c>
      <c r="D36" s="14">
        <v>43090.51661478445</v>
      </c>
      <c r="E36" s="15" t="s">
        <v>0</v>
      </c>
      <c r="F36" s="15" t="s">
        <v>24</v>
      </c>
      <c r="G36" s="15" t="s">
        <v>116</v>
      </c>
      <c r="H36" s="16">
        <v>1221</v>
      </c>
      <c r="I36" s="15">
        <f>IF(TbRegistroEntradas[[#This Row],[Data do Caixa Realizado]]="",0,MONTH(TbRegistroEntradas[[#This Row],[Data do Caixa Realizado]]))</f>
        <v>12</v>
      </c>
      <c r="J36" s="15">
        <f>IF(TbRegistroEntradas[[#This Row],[Data do Caixa Realizado]]="",0,YEAR(TbRegistroEntradas[[#This Row],[Data do Caixa Realizado]]))</f>
        <v>2017</v>
      </c>
      <c r="K36" s="15">
        <f>IF(TbRegistroEntradas[[#This Row],[Data da Competência]]="",0,MONTH(TbRegistroEntradas[[#This Row],[Data da Competência]]))</f>
        <v>11</v>
      </c>
      <c r="L36" s="15">
        <f>IF(TbRegistroEntradas[[#This Row],[Data da Competência]]="",0,YEAR(TbRegistroEntradas[[#This Row],[Data da Competência]]))</f>
        <v>2017</v>
      </c>
      <c r="M36" s="15">
        <f>IF(TbRegistroEntradas[[#This Row],[Data do Caixa Previsto]]="",0,MONTH(TbRegistroEntradas[[#This Row],[Data do Caixa Previsto]]))</f>
        <v>12</v>
      </c>
      <c r="N36" s="15">
        <f>IF(TbRegistroEntradas[[#This Row],[Data do Caixa Previsto]]="",0,YEAR(TbRegistroEntradas[[#This Row],[Data do Caixa Previsto]]))</f>
        <v>2017</v>
      </c>
    </row>
    <row r="37" spans="2:14" hidden="1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117</v>
      </c>
      <c r="H37" s="16">
        <v>4108</v>
      </c>
      <c r="I37" s="15">
        <f>IF(TbRegistroEntradas[[#This Row],[Data do Caixa Realizado]]="",0,MONTH(TbRegistroEntradas[[#This Row],[Data do Caixa Realizado]]))</f>
        <v>1</v>
      </c>
      <c r="J37" s="15">
        <f>IF(TbRegistroEntradas[[#This Row],[Data do Caixa Realizado]]="",0,YEAR(TbRegistroEntradas[[#This Row],[Data do Caixa Realizado]]))</f>
        <v>2018</v>
      </c>
      <c r="K37" s="15">
        <f>IF(TbRegistroEntradas[[#This Row],[Data da Competência]]="",0,MONTH(TbRegistroEntradas[[#This Row],[Data da Competência]]))</f>
        <v>11</v>
      </c>
      <c r="L37" s="15">
        <f>IF(TbRegistroEntradas[[#This Row],[Data da Competência]]="",0,YEAR(TbRegistroEntradas[[#This Row],[Data da Competência]]))</f>
        <v>2017</v>
      </c>
      <c r="M37" s="15">
        <f>IF(TbRegistroEntradas[[#This Row],[Data do Caixa Previsto]]="",0,MONTH(TbRegistroEntradas[[#This Row],[Data do Caixa Previsto]]))</f>
        <v>1</v>
      </c>
      <c r="N37" s="15">
        <f>IF(TbRegistroEntradas[[#This Row],[Data do Caixa Previsto]]="",0,YEAR(TbRegistroEntradas[[#This Row],[Data do Caixa Previsto]]))</f>
        <v>2018</v>
      </c>
    </row>
    <row r="38" spans="2:14" hidden="1" x14ac:dyDescent="0.25">
      <c r="B38" s="14">
        <v>43081.249044856137</v>
      </c>
      <c r="C38" s="14">
        <v>43055</v>
      </c>
      <c r="D38" s="14">
        <v>43081.249044856137</v>
      </c>
      <c r="E38" s="15" t="s">
        <v>0</v>
      </c>
      <c r="F38" s="15" t="s">
        <v>24</v>
      </c>
      <c r="G38" s="15" t="s">
        <v>118</v>
      </c>
      <c r="H38" s="16">
        <v>3714</v>
      </c>
      <c r="I38" s="15">
        <f>IF(TbRegistroEntradas[[#This Row],[Data do Caixa Realizado]]="",0,MONTH(TbRegistroEntradas[[#This Row],[Data do Caixa Realizado]]))</f>
        <v>12</v>
      </c>
      <c r="J38" s="15">
        <f>IF(TbRegistroEntradas[[#This Row],[Data do Caixa Realizado]]="",0,YEAR(TbRegistroEntradas[[#This Row],[Data do Caixa Realizado]]))</f>
        <v>2017</v>
      </c>
      <c r="K38" s="15">
        <f>IF(TbRegistroEntradas[[#This Row],[Data da Competência]]="",0,MONTH(TbRegistroEntradas[[#This Row],[Data da Competência]]))</f>
        <v>11</v>
      </c>
      <c r="L38" s="15">
        <f>IF(TbRegistroEntradas[[#This Row],[Data da Competência]]="",0,YEAR(TbRegistroEntradas[[#This Row],[Data da Competência]]))</f>
        <v>2017</v>
      </c>
      <c r="M38" s="15">
        <f>IF(TbRegistroEntradas[[#This Row],[Data do Caixa Previsto]]="",0,MONTH(TbRegistroEntradas[[#This Row],[Data do Caixa Previsto]]))</f>
        <v>12</v>
      </c>
      <c r="N38" s="15">
        <f>IF(TbRegistroEntradas[[#This Row],[Data do Caixa Previsto]]="",0,YEAR(TbRegistroEntradas[[#This Row],[Data do Caixa Previsto]]))</f>
        <v>2017</v>
      </c>
    </row>
    <row r="39" spans="2:14" hidden="1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119</v>
      </c>
      <c r="H39" s="16">
        <v>4843</v>
      </c>
      <c r="I39" s="15">
        <f>IF(TbRegistroEntradas[[#This Row],[Data do Caixa Realizado]]="",0,MONTH(TbRegistroEntradas[[#This Row],[Data do Caixa Realizado]]))</f>
        <v>1</v>
      </c>
      <c r="J39" s="15">
        <f>IF(TbRegistroEntradas[[#This Row],[Data do Caixa Realizado]]="",0,YEAR(TbRegistroEntradas[[#This Row],[Data do Caixa Realizado]]))</f>
        <v>2018</v>
      </c>
      <c r="K39" s="15">
        <f>IF(TbRegistroEntradas[[#This Row],[Data da Competência]]="",0,MONTH(TbRegistroEntradas[[#This Row],[Data da Competência]]))</f>
        <v>11</v>
      </c>
      <c r="L39" s="15">
        <f>IF(TbRegistroEntradas[[#This Row],[Data da Competência]]="",0,YEAR(TbRegistroEntradas[[#This Row],[Data da Competência]]))</f>
        <v>2017</v>
      </c>
      <c r="M39" s="15">
        <f>IF(TbRegistroEntradas[[#This Row],[Data do Caixa Previsto]]="",0,MONTH(TbRegistroEntradas[[#This Row],[Data do Caixa Previsto]]))</f>
        <v>1</v>
      </c>
      <c r="N39" s="15">
        <f>IF(TbRegistroEntradas[[#This Row],[Data do Caixa Previsto]]="",0,YEAR(TbRegistroEntradas[[#This Row],[Data do Caixa Previsto]]))</f>
        <v>2018</v>
      </c>
    </row>
    <row r="40" spans="2:14" hidden="1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51</v>
      </c>
      <c r="G40" s="15" t="s">
        <v>120</v>
      </c>
      <c r="H40" s="16">
        <v>4831</v>
      </c>
      <c r="I40" s="15">
        <f>IF(TbRegistroEntradas[[#This Row],[Data do Caixa Realizado]]="",0,MONTH(TbRegistroEntradas[[#This Row],[Data do Caixa Realizado]]))</f>
        <v>2</v>
      </c>
      <c r="J40" s="15">
        <f>IF(TbRegistroEntradas[[#This Row],[Data do Caixa Realizado]]="",0,YEAR(TbRegistroEntradas[[#This Row],[Data do Caixa Realizado]]))</f>
        <v>2018</v>
      </c>
      <c r="K40" s="15">
        <f>IF(TbRegistroEntradas[[#This Row],[Data da Competência]]="",0,MONTH(TbRegistroEntradas[[#This Row],[Data da Competência]]))</f>
        <v>11</v>
      </c>
      <c r="L40" s="15">
        <f>IF(TbRegistroEntradas[[#This Row],[Data da Competência]]="",0,YEAR(TbRegistroEntradas[[#This Row],[Data da Competência]]))</f>
        <v>2017</v>
      </c>
      <c r="M40" s="15">
        <f>IF(TbRegistroEntradas[[#This Row],[Data do Caixa Previsto]]="",0,MONTH(TbRegistroEntradas[[#This Row],[Data do Caixa Previsto]]))</f>
        <v>12</v>
      </c>
      <c r="N40" s="15">
        <f>IF(TbRegistroEntradas[[#This Row],[Data do Caixa Previsto]]="",0,YEAR(TbRegistroEntradas[[#This Row],[Data do Caixa Previsto]]))</f>
        <v>2017</v>
      </c>
    </row>
    <row r="41" spans="2:14" hidden="1" x14ac:dyDescent="0.25">
      <c r="B41" s="14">
        <v>43188.080050119235</v>
      </c>
      <c r="C41" s="14">
        <v>43059</v>
      </c>
      <c r="D41" s="14">
        <v>43105.942043921394</v>
      </c>
      <c r="E41" s="15" t="s">
        <v>0</v>
      </c>
      <c r="F41" s="15" t="s">
        <v>24</v>
      </c>
      <c r="G41" s="15" t="s">
        <v>121</v>
      </c>
      <c r="H41" s="16">
        <v>2072</v>
      </c>
      <c r="I41" s="15">
        <f>IF(TbRegistroEntradas[[#This Row],[Data do Caixa Realizado]]="",0,MONTH(TbRegistroEntradas[[#This Row],[Data do Caixa Realizado]]))</f>
        <v>3</v>
      </c>
      <c r="J41" s="15">
        <f>IF(TbRegistroEntradas[[#This Row],[Data do Caixa Realizado]]="",0,YEAR(TbRegistroEntradas[[#This Row],[Data do Caixa Realizado]]))</f>
        <v>2018</v>
      </c>
      <c r="K41" s="15">
        <f>IF(TbRegistroEntradas[[#This Row],[Data da Competência]]="",0,MONTH(TbRegistroEntradas[[#This Row],[Data da Competência]]))</f>
        <v>11</v>
      </c>
      <c r="L41" s="15">
        <f>IF(TbRegistroEntradas[[#This Row],[Data da Competência]]="",0,YEAR(TbRegistroEntradas[[#This Row],[Data da Competência]]))</f>
        <v>2017</v>
      </c>
      <c r="M41" s="15">
        <f>IF(TbRegistroEntradas[[#This Row],[Data do Caixa Previsto]]="",0,MONTH(TbRegistroEntradas[[#This Row],[Data do Caixa Previsto]]))</f>
        <v>1</v>
      </c>
      <c r="N41" s="15">
        <f>IF(TbRegistroEntradas[[#This Row],[Data do Caixa Previsto]]="",0,YEAR(TbRegistroEntradas[[#This Row],[Data do Caixa Previsto]]))</f>
        <v>2018</v>
      </c>
    </row>
    <row r="42" spans="2:14" hidden="1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122</v>
      </c>
      <c r="H42" s="16">
        <v>3992</v>
      </c>
      <c r="I42" s="15">
        <f>IF(TbRegistroEntradas[[#This Row],[Data do Caixa Realizado]]="",0,MONTH(TbRegistroEntradas[[#This Row],[Data do Caixa Realizado]]))</f>
        <v>1</v>
      </c>
      <c r="J42" s="15">
        <f>IF(TbRegistroEntradas[[#This Row],[Data do Caixa Realizado]]="",0,YEAR(TbRegistroEntradas[[#This Row],[Data do Caixa Realizado]]))</f>
        <v>2018</v>
      </c>
      <c r="K42" s="15">
        <f>IF(TbRegistroEntradas[[#This Row],[Data da Competência]]="",0,MONTH(TbRegistroEntradas[[#This Row],[Data da Competência]]))</f>
        <v>11</v>
      </c>
      <c r="L42" s="15">
        <f>IF(TbRegistroEntradas[[#This Row],[Data da Competência]]="",0,YEAR(TbRegistroEntradas[[#This Row],[Data da Competência]]))</f>
        <v>2017</v>
      </c>
      <c r="M42" s="15">
        <f>IF(TbRegistroEntradas[[#This Row],[Data do Caixa Previsto]]="",0,MONTH(TbRegistroEntradas[[#This Row],[Data do Caixa Previsto]]))</f>
        <v>1</v>
      </c>
      <c r="N42" s="15">
        <f>IF(TbRegistroEntradas[[#This Row],[Data do Caixa Previsto]]="",0,YEAR(TbRegistroEntradas[[#This Row],[Data do Caixa Previsto]]))</f>
        <v>2018</v>
      </c>
    </row>
    <row r="43" spans="2:14" hidden="1" x14ac:dyDescent="0.25">
      <c r="B43" s="14" t="s">
        <v>94</v>
      </c>
      <c r="C43" s="14">
        <v>43068</v>
      </c>
      <c r="D43" s="14">
        <v>43126.500969843044</v>
      </c>
      <c r="E43" s="15" t="s">
        <v>0</v>
      </c>
      <c r="F43" s="15" t="s">
        <v>17</v>
      </c>
      <c r="G43" s="15" t="s">
        <v>123</v>
      </c>
      <c r="H43" s="16">
        <v>1284</v>
      </c>
      <c r="I43" s="15">
        <f>IF(TbRegistroEntradas[[#This Row],[Data do Caixa Realizado]]="",0,MONTH(TbRegistroEntradas[[#This Row],[Data do Caixa Realizado]]))</f>
        <v>0</v>
      </c>
      <c r="J43" s="15">
        <f>IF(TbRegistroEntradas[[#This Row],[Data do Caixa Realizado]]="",0,YEAR(TbRegistroEntradas[[#This Row],[Data do Caixa Realizado]]))</f>
        <v>0</v>
      </c>
      <c r="K43" s="15">
        <f>IF(TbRegistroEntradas[[#This Row],[Data da Competência]]="",0,MONTH(TbRegistroEntradas[[#This Row],[Data da Competência]]))</f>
        <v>11</v>
      </c>
      <c r="L43" s="15">
        <f>IF(TbRegistroEntradas[[#This Row],[Data da Competência]]="",0,YEAR(TbRegistroEntradas[[#This Row],[Data da Competência]]))</f>
        <v>2017</v>
      </c>
      <c r="M43" s="15">
        <f>IF(TbRegistroEntradas[[#This Row],[Data do Caixa Previsto]]="",0,MONTH(TbRegistroEntradas[[#This Row],[Data do Caixa Previsto]]))</f>
        <v>1</v>
      </c>
      <c r="N43" s="15">
        <f>IF(TbRegistroEntradas[[#This Row],[Data do Caixa Previsto]]="",0,YEAR(TbRegistroEntradas[[#This Row],[Data do Caixa Previsto]]))</f>
        <v>2018</v>
      </c>
    </row>
    <row r="44" spans="2:14" hidden="1" x14ac:dyDescent="0.25">
      <c r="B44" s="14">
        <v>43121.095142901788</v>
      </c>
      <c r="C44" s="14">
        <v>43073</v>
      </c>
      <c r="D44" s="14">
        <v>43121.095142901788</v>
      </c>
      <c r="E44" s="15" t="s">
        <v>0</v>
      </c>
      <c r="F44" s="15" t="s">
        <v>3</v>
      </c>
      <c r="G44" s="15" t="s">
        <v>124</v>
      </c>
      <c r="H44" s="16">
        <v>4073</v>
      </c>
      <c r="I44" s="15">
        <f>IF(TbRegistroEntradas[[#This Row],[Data do Caixa Realizado]]="",0,MONTH(TbRegistroEntradas[[#This Row],[Data do Caixa Realizado]]))</f>
        <v>1</v>
      </c>
      <c r="J44" s="15">
        <f>IF(TbRegistroEntradas[[#This Row],[Data do Caixa Realizado]]="",0,YEAR(TbRegistroEntradas[[#This Row],[Data do Caixa Realizado]]))</f>
        <v>2018</v>
      </c>
      <c r="K44" s="15">
        <f>IF(TbRegistroEntradas[[#This Row],[Data da Competência]]="",0,MONTH(TbRegistroEntradas[[#This Row],[Data da Competência]]))</f>
        <v>12</v>
      </c>
      <c r="L44" s="15">
        <f>IF(TbRegistroEntradas[[#This Row],[Data da Competência]]="",0,YEAR(TbRegistroEntradas[[#This Row],[Data da Competência]]))</f>
        <v>2017</v>
      </c>
      <c r="M44" s="15">
        <f>IF(TbRegistroEntradas[[#This Row],[Data do Caixa Previsto]]="",0,MONTH(TbRegistroEntradas[[#This Row],[Data do Caixa Previsto]]))</f>
        <v>1</v>
      </c>
      <c r="N44" s="15">
        <f>IF(TbRegistroEntradas[[#This Row],[Data do Caixa Previsto]]="",0,YEAR(TbRegistroEntradas[[#This Row],[Data do Caixa Previsto]]))</f>
        <v>2018</v>
      </c>
    </row>
    <row r="45" spans="2:14" hidden="1" x14ac:dyDescent="0.25">
      <c r="B45" s="14">
        <v>43084.95442532179</v>
      </c>
      <c r="C45" s="14">
        <v>43073</v>
      </c>
      <c r="D45" s="14">
        <v>43084.95442532179</v>
      </c>
      <c r="E45" s="15" t="s">
        <v>0</v>
      </c>
      <c r="F45" s="15" t="s">
        <v>17</v>
      </c>
      <c r="G45" s="15" t="s">
        <v>125</v>
      </c>
      <c r="H45" s="16">
        <v>3008</v>
      </c>
      <c r="I45" s="15">
        <f>IF(TbRegistroEntradas[[#This Row],[Data do Caixa Realizado]]="",0,MONTH(TbRegistroEntradas[[#This Row],[Data do Caixa Realizado]]))</f>
        <v>12</v>
      </c>
      <c r="J45" s="15">
        <f>IF(TbRegistroEntradas[[#This Row],[Data do Caixa Realizado]]="",0,YEAR(TbRegistroEntradas[[#This Row],[Data do Caixa Realizado]]))</f>
        <v>2017</v>
      </c>
      <c r="K45" s="15">
        <f>IF(TbRegistroEntradas[[#This Row],[Data da Competência]]="",0,MONTH(TbRegistroEntradas[[#This Row],[Data da Competência]]))</f>
        <v>12</v>
      </c>
      <c r="L45" s="15">
        <f>IF(TbRegistroEntradas[[#This Row],[Data da Competência]]="",0,YEAR(TbRegistroEntradas[[#This Row],[Data da Competência]]))</f>
        <v>2017</v>
      </c>
      <c r="M45" s="15">
        <f>IF(TbRegistroEntradas[[#This Row],[Data do Caixa Previsto]]="",0,MONTH(TbRegistroEntradas[[#This Row],[Data do Caixa Previsto]]))</f>
        <v>12</v>
      </c>
      <c r="N45" s="15">
        <f>IF(TbRegistroEntradas[[#This Row],[Data do Caixa Previsto]]="",0,YEAR(TbRegistroEntradas[[#This Row],[Data do Caixa Previsto]]))</f>
        <v>2017</v>
      </c>
    </row>
    <row r="46" spans="2:14" hidden="1" x14ac:dyDescent="0.25">
      <c r="B46" s="14">
        <v>43131.56407100569</v>
      </c>
      <c r="C46" s="14">
        <v>43080</v>
      </c>
      <c r="D46" s="14">
        <v>43131.56407100569</v>
      </c>
      <c r="E46" s="15" t="s">
        <v>0</v>
      </c>
      <c r="F46" s="15" t="s">
        <v>17</v>
      </c>
      <c r="G46" s="15" t="s">
        <v>126</v>
      </c>
      <c r="H46" s="16">
        <v>1267</v>
      </c>
      <c r="I46" s="15">
        <f>IF(TbRegistroEntradas[[#This Row],[Data do Caixa Realizado]]="",0,MONTH(TbRegistroEntradas[[#This Row],[Data do Caixa Realizado]]))</f>
        <v>1</v>
      </c>
      <c r="J46" s="15">
        <f>IF(TbRegistroEntradas[[#This Row],[Data do Caixa Realizado]]="",0,YEAR(TbRegistroEntradas[[#This Row],[Data do Caixa Realizado]]))</f>
        <v>2018</v>
      </c>
      <c r="K46" s="15">
        <f>IF(TbRegistroEntradas[[#This Row],[Data da Competência]]="",0,MONTH(TbRegistroEntradas[[#This Row],[Data da Competência]]))</f>
        <v>12</v>
      </c>
      <c r="L46" s="15">
        <f>IF(TbRegistroEntradas[[#This Row],[Data da Competência]]="",0,YEAR(TbRegistroEntradas[[#This Row],[Data da Competência]]))</f>
        <v>2017</v>
      </c>
      <c r="M46" s="15">
        <f>IF(TbRegistroEntradas[[#This Row],[Data do Caixa Previsto]]="",0,MONTH(TbRegistroEntradas[[#This Row],[Data do Caixa Previsto]]))</f>
        <v>1</v>
      </c>
      <c r="N46" s="15">
        <f>IF(TbRegistroEntradas[[#This Row],[Data do Caixa Previsto]]="",0,YEAR(TbRegistroEntradas[[#This Row],[Data do Caixa Previsto]]))</f>
        <v>2018</v>
      </c>
    </row>
    <row r="47" spans="2:14" hidden="1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127</v>
      </c>
      <c r="H47" s="16">
        <v>284</v>
      </c>
      <c r="I47" s="15">
        <f>IF(TbRegistroEntradas[[#This Row],[Data do Caixa Realizado]]="",0,MONTH(TbRegistroEntradas[[#This Row],[Data do Caixa Realizado]]))</f>
        <v>1</v>
      </c>
      <c r="J47" s="15">
        <f>IF(TbRegistroEntradas[[#This Row],[Data do Caixa Realizado]]="",0,YEAR(TbRegistroEntradas[[#This Row],[Data do Caixa Realizado]]))</f>
        <v>2018</v>
      </c>
      <c r="K47" s="15">
        <f>IF(TbRegistroEntradas[[#This Row],[Data da Competência]]="",0,MONTH(TbRegistroEntradas[[#This Row],[Data da Competência]]))</f>
        <v>12</v>
      </c>
      <c r="L47" s="15">
        <f>IF(TbRegistroEntradas[[#This Row],[Data da Competência]]="",0,YEAR(TbRegistroEntradas[[#This Row],[Data da Competência]]))</f>
        <v>2017</v>
      </c>
      <c r="M47" s="15">
        <f>IF(TbRegistroEntradas[[#This Row],[Data do Caixa Previsto]]="",0,MONTH(TbRegistroEntradas[[#This Row],[Data do Caixa Previsto]]))</f>
        <v>1</v>
      </c>
      <c r="N47" s="15">
        <f>IF(TbRegistroEntradas[[#This Row],[Data do Caixa Previsto]]="",0,YEAR(TbRegistroEntradas[[#This Row],[Data do Caixa Previsto]]))</f>
        <v>2018</v>
      </c>
    </row>
    <row r="48" spans="2:14" hidden="1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128</v>
      </c>
      <c r="H48" s="16">
        <v>2046</v>
      </c>
      <c r="I48" s="15">
        <f>IF(TbRegistroEntradas[[#This Row],[Data do Caixa Realizado]]="",0,MONTH(TbRegistroEntradas[[#This Row],[Data do Caixa Realizado]]))</f>
        <v>12</v>
      </c>
      <c r="J48" s="15">
        <f>IF(TbRegistroEntradas[[#This Row],[Data do Caixa Realizado]]="",0,YEAR(TbRegistroEntradas[[#This Row],[Data do Caixa Realizado]]))</f>
        <v>2017</v>
      </c>
      <c r="K48" s="15">
        <f>IF(TbRegistroEntradas[[#This Row],[Data da Competência]]="",0,MONTH(TbRegistroEntradas[[#This Row],[Data da Competência]]))</f>
        <v>12</v>
      </c>
      <c r="L48" s="15">
        <f>IF(TbRegistroEntradas[[#This Row],[Data da Competência]]="",0,YEAR(TbRegistroEntradas[[#This Row],[Data da Competência]]))</f>
        <v>2017</v>
      </c>
      <c r="M48" s="15">
        <f>IF(TbRegistroEntradas[[#This Row],[Data do Caixa Previsto]]="",0,MONTH(TbRegistroEntradas[[#This Row],[Data do Caixa Previsto]]))</f>
        <v>12</v>
      </c>
      <c r="N48" s="15">
        <f>IF(TbRegistroEntradas[[#This Row],[Data do Caixa Previsto]]="",0,YEAR(TbRegistroEntradas[[#This Row],[Data do Caixa Previsto]]))</f>
        <v>2017</v>
      </c>
    </row>
    <row r="49" spans="2:14" hidden="1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129</v>
      </c>
      <c r="H49" s="16">
        <v>3880</v>
      </c>
      <c r="I49" s="15">
        <f>IF(TbRegistroEntradas[[#This Row],[Data do Caixa Realizado]]="",0,MONTH(TbRegistroEntradas[[#This Row],[Data do Caixa Realizado]]))</f>
        <v>2</v>
      </c>
      <c r="J49" s="15">
        <f>IF(TbRegistroEntradas[[#This Row],[Data do Caixa Realizado]]="",0,YEAR(TbRegistroEntradas[[#This Row],[Data do Caixa Realizado]]))</f>
        <v>2018</v>
      </c>
      <c r="K49" s="15">
        <f>IF(TbRegistroEntradas[[#This Row],[Data da Competência]]="",0,MONTH(TbRegistroEntradas[[#This Row],[Data da Competência]]))</f>
        <v>12</v>
      </c>
      <c r="L49" s="15">
        <f>IF(TbRegistroEntradas[[#This Row],[Data da Competência]]="",0,YEAR(TbRegistroEntradas[[#This Row],[Data da Competência]]))</f>
        <v>2017</v>
      </c>
      <c r="M49" s="15">
        <f>IF(TbRegistroEntradas[[#This Row],[Data do Caixa Previsto]]="",0,MONTH(TbRegistroEntradas[[#This Row],[Data do Caixa Previsto]]))</f>
        <v>1</v>
      </c>
      <c r="N49" s="15">
        <f>IF(TbRegistroEntradas[[#This Row],[Data do Caixa Previsto]]="",0,YEAR(TbRegistroEntradas[[#This Row],[Data do Caixa Previsto]]))</f>
        <v>2018</v>
      </c>
    </row>
    <row r="50" spans="2:14" hidden="1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130</v>
      </c>
      <c r="H50" s="16">
        <v>3149</v>
      </c>
      <c r="I50" s="15">
        <f>IF(TbRegistroEntradas[[#This Row],[Data do Caixa Realizado]]="",0,MONTH(TbRegistroEntradas[[#This Row],[Data do Caixa Realizado]]))</f>
        <v>1</v>
      </c>
      <c r="J50" s="15">
        <f>IF(TbRegistroEntradas[[#This Row],[Data do Caixa Realizado]]="",0,YEAR(TbRegistroEntradas[[#This Row],[Data do Caixa Realizado]]))</f>
        <v>2018</v>
      </c>
      <c r="K50" s="15">
        <f>IF(TbRegistroEntradas[[#This Row],[Data da Competência]]="",0,MONTH(TbRegistroEntradas[[#This Row],[Data da Competência]]))</f>
        <v>12</v>
      </c>
      <c r="L50" s="15">
        <f>IF(TbRegistroEntradas[[#This Row],[Data da Competência]]="",0,YEAR(TbRegistroEntradas[[#This Row],[Data da Competência]]))</f>
        <v>2017</v>
      </c>
      <c r="M50" s="15">
        <f>IF(TbRegistroEntradas[[#This Row],[Data do Caixa Previsto]]="",0,MONTH(TbRegistroEntradas[[#This Row],[Data do Caixa Previsto]]))</f>
        <v>1</v>
      </c>
      <c r="N50" s="15">
        <f>IF(TbRegistroEntradas[[#This Row],[Data do Caixa Previsto]]="",0,YEAR(TbRegistroEntradas[[#This Row],[Data do Caixa Previsto]]))</f>
        <v>2018</v>
      </c>
    </row>
    <row r="51" spans="2:14" hidden="1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131</v>
      </c>
      <c r="H51" s="16">
        <v>668</v>
      </c>
      <c r="I51" s="15">
        <f>IF(TbRegistroEntradas[[#This Row],[Data do Caixa Realizado]]="",0,MONTH(TbRegistroEntradas[[#This Row],[Data do Caixa Realizado]]))</f>
        <v>1</v>
      </c>
      <c r="J51" s="15">
        <f>IF(TbRegistroEntradas[[#This Row],[Data do Caixa Realizado]]="",0,YEAR(TbRegistroEntradas[[#This Row],[Data do Caixa Realizado]]))</f>
        <v>2018</v>
      </c>
      <c r="K51" s="15">
        <f>IF(TbRegistroEntradas[[#This Row],[Data da Competência]]="",0,MONTH(TbRegistroEntradas[[#This Row],[Data da Competência]]))</f>
        <v>12</v>
      </c>
      <c r="L51" s="15">
        <f>IF(TbRegistroEntradas[[#This Row],[Data da Competência]]="",0,YEAR(TbRegistroEntradas[[#This Row],[Data da Competência]]))</f>
        <v>2017</v>
      </c>
      <c r="M51" s="15">
        <f>IF(TbRegistroEntradas[[#This Row],[Data do Caixa Previsto]]="",0,MONTH(TbRegistroEntradas[[#This Row],[Data do Caixa Previsto]]))</f>
        <v>1</v>
      </c>
      <c r="N51" s="15">
        <f>IF(TbRegistroEntradas[[#This Row],[Data do Caixa Previsto]]="",0,YEAR(TbRegistroEntradas[[#This Row],[Data do Caixa Previsto]]))</f>
        <v>2018</v>
      </c>
    </row>
    <row r="52" spans="2:14" hidden="1" x14ac:dyDescent="0.25">
      <c r="B52" s="14">
        <v>43117.265187618672</v>
      </c>
      <c r="C52" s="14">
        <v>43089</v>
      </c>
      <c r="D52" s="14">
        <v>43117.265187618672</v>
      </c>
      <c r="E52" s="15" t="s">
        <v>0</v>
      </c>
      <c r="F52" s="15" t="s">
        <v>51</v>
      </c>
      <c r="G52" s="15" t="s">
        <v>132</v>
      </c>
      <c r="H52" s="16">
        <v>3721</v>
      </c>
      <c r="I52" s="15">
        <f>IF(TbRegistroEntradas[[#This Row],[Data do Caixa Realizado]]="",0,MONTH(TbRegistroEntradas[[#This Row],[Data do Caixa Realizado]]))</f>
        <v>1</v>
      </c>
      <c r="J52" s="15">
        <f>IF(TbRegistroEntradas[[#This Row],[Data do Caixa Realizado]]="",0,YEAR(TbRegistroEntradas[[#This Row],[Data do Caixa Realizado]]))</f>
        <v>2018</v>
      </c>
      <c r="K52" s="15">
        <f>IF(TbRegistroEntradas[[#This Row],[Data da Competência]]="",0,MONTH(TbRegistroEntradas[[#This Row],[Data da Competência]]))</f>
        <v>12</v>
      </c>
      <c r="L52" s="15">
        <f>IF(TbRegistroEntradas[[#This Row],[Data da Competência]]="",0,YEAR(TbRegistroEntradas[[#This Row],[Data da Competência]]))</f>
        <v>2017</v>
      </c>
      <c r="M52" s="15">
        <f>IF(TbRegistroEntradas[[#This Row],[Data do Caixa Previsto]]="",0,MONTH(TbRegistroEntradas[[#This Row],[Data do Caixa Previsto]]))</f>
        <v>1</v>
      </c>
      <c r="N52" s="15">
        <f>IF(TbRegistroEntradas[[#This Row],[Data do Caixa Previsto]]="",0,YEAR(TbRegistroEntradas[[#This Row],[Data do Caixa Previsto]]))</f>
        <v>2018</v>
      </c>
    </row>
    <row r="53" spans="2:14" hidden="1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133</v>
      </c>
      <c r="H53" s="16">
        <v>3114</v>
      </c>
      <c r="I53" s="15">
        <f>IF(TbRegistroEntradas[[#This Row],[Data do Caixa Realizado]]="",0,MONTH(TbRegistroEntradas[[#This Row],[Data do Caixa Realizado]]))</f>
        <v>5</v>
      </c>
      <c r="J53" s="15">
        <f>IF(TbRegistroEntradas[[#This Row],[Data do Caixa Realizado]]="",0,YEAR(TbRegistroEntradas[[#This Row],[Data do Caixa Realizado]]))</f>
        <v>2018</v>
      </c>
      <c r="K53" s="15">
        <f>IF(TbRegistroEntradas[[#This Row],[Data da Competência]]="",0,MONTH(TbRegistroEntradas[[#This Row],[Data da Competência]]))</f>
        <v>12</v>
      </c>
      <c r="L53" s="15">
        <f>IF(TbRegistroEntradas[[#This Row],[Data da Competência]]="",0,YEAR(TbRegistroEntradas[[#This Row],[Data da Competência]]))</f>
        <v>2017</v>
      </c>
      <c r="M53" s="15">
        <f>IF(TbRegistroEntradas[[#This Row],[Data do Caixa Previsto]]="",0,MONTH(TbRegistroEntradas[[#This Row],[Data do Caixa Previsto]]))</f>
        <v>2</v>
      </c>
      <c r="N53" s="15">
        <f>IF(TbRegistroEntradas[[#This Row],[Data do Caixa Previsto]]="",0,YEAR(TbRegistroEntradas[[#This Row],[Data do Caixa Previsto]]))</f>
        <v>2018</v>
      </c>
    </row>
    <row r="54" spans="2:14" hidden="1" x14ac:dyDescent="0.25">
      <c r="B54" s="14">
        <v>43171.526334246679</v>
      </c>
      <c r="C54" s="14">
        <v>43095</v>
      </c>
      <c r="D54" s="14">
        <v>43150.040142629892</v>
      </c>
      <c r="E54" s="15" t="s">
        <v>0</v>
      </c>
      <c r="F54" s="15" t="s">
        <v>24</v>
      </c>
      <c r="G54" s="15" t="s">
        <v>134</v>
      </c>
      <c r="H54" s="16">
        <v>1436</v>
      </c>
      <c r="I54" s="15">
        <f>IF(TbRegistroEntradas[[#This Row],[Data do Caixa Realizado]]="",0,MONTH(TbRegistroEntradas[[#This Row],[Data do Caixa Realizado]]))</f>
        <v>3</v>
      </c>
      <c r="J54" s="15">
        <f>IF(TbRegistroEntradas[[#This Row],[Data do Caixa Realizado]]="",0,YEAR(TbRegistroEntradas[[#This Row],[Data do Caixa Realizado]]))</f>
        <v>2018</v>
      </c>
      <c r="K54" s="15">
        <f>IF(TbRegistroEntradas[[#This Row],[Data da Competência]]="",0,MONTH(TbRegistroEntradas[[#This Row],[Data da Competência]]))</f>
        <v>12</v>
      </c>
      <c r="L54" s="15">
        <f>IF(TbRegistroEntradas[[#This Row],[Data da Competência]]="",0,YEAR(TbRegistroEntradas[[#This Row],[Data da Competência]]))</f>
        <v>2017</v>
      </c>
      <c r="M54" s="15">
        <f>IF(TbRegistroEntradas[[#This Row],[Data do Caixa Previsto]]="",0,MONTH(TbRegistroEntradas[[#This Row],[Data do Caixa Previsto]]))</f>
        <v>2</v>
      </c>
      <c r="N54" s="15">
        <f>IF(TbRegistroEntradas[[#This Row],[Data do Caixa Previsto]]="",0,YEAR(TbRegistroEntradas[[#This Row],[Data do Caixa Previsto]]))</f>
        <v>2018</v>
      </c>
    </row>
    <row r="55" spans="2:14" hidden="1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135</v>
      </c>
      <c r="H55" s="16">
        <v>3192</v>
      </c>
      <c r="I55" s="15">
        <f>IF(TbRegistroEntradas[[#This Row],[Data do Caixa Realizado]]="",0,MONTH(TbRegistroEntradas[[#This Row],[Data do Caixa Realizado]]))</f>
        <v>1</v>
      </c>
      <c r="J55" s="15">
        <f>IF(TbRegistroEntradas[[#This Row],[Data do Caixa Realizado]]="",0,YEAR(TbRegistroEntradas[[#This Row],[Data do Caixa Realizado]]))</f>
        <v>2018</v>
      </c>
      <c r="K55" s="15">
        <f>IF(TbRegistroEntradas[[#This Row],[Data da Competência]]="",0,MONTH(TbRegistroEntradas[[#This Row],[Data da Competência]]))</f>
        <v>12</v>
      </c>
      <c r="L55" s="15">
        <f>IF(TbRegistroEntradas[[#This Row],[Data da Competência]]="",0,YEAR(TbRegistroEntradas[[#This Row],[Data da Competência]]))</f>
        <v>2017</v>
      </c>
      <c r="M55" s="15">
        <f>IF(TbRegistroEntradas[[#This Row],[Data do Caixa Previsto]]="",0,MONTH(TbRegistroEntradas[[#This Row],[Data do Caixa Previsto]]))</f>
        <v>1</v>
      </c>
      <c r="N55" s="15">
        <f>IF(TbRegistroEntradas[[#This Row],[Data do Caixa Previsto]]="",0,YEAR(TbRegistroEntradas[[#This Row],[Data do Caixa Previsto]]))</f>
        <v>2018</v>
      </c>
    </row>
    <row r="56" spans="2:14" hidden="1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51</v>
      </c>
      <c r="G56" s="15" t="s">
        <v>136</v>
      </c>
      <c r="H56" s="16">
        <v>2687</v>
      </c>
      <c r="I56" s="15">
        <f>IF(TbRegistroEntradas[[#This Row],[Data do Caixa Realizado]]="",0,MONTH(TbRegistroEntradas[[#This Row],[Data do Caixa Realizado]]))</f>
        <v>2</v>
      </c>
      <c r="J56" s="15">
        <f>IF(TbRegistroEntradas[[#This Row],[Data do Caixa Realizado]]="",0,YEAR(TbRegistroEntradas[[#This Row],[Data do Caixa Realizado]]))</f>
        <v>2018</v>
      </c>
      <c r="K56" s="15">
        <f>IF(TbRegistroEntradas[[#This Row],[Data da Competência]]="",0,MONTH(TbRegistroEntradas[[#This Row],[Data da Competência]]))</f>
        <v>12</v>
      </c>
      <c r="L56" s="15">
        <f>IF(TbRegistroEntradas[[#This Row],[Data da Competência]]="",0,YEAR(TbRegistroEntradas[[#This Row],[Data da Competência]]))</f>
        <v>2017</v>
      </c>
      <c r="M56" s="15">
        <f>IF(TbRegistroEntradas[[#This Row],[Data do Caixa Previsto]]="",0,MONTH(TbRegistroEntradas[[#This Row],[Data do Caixa Previsto]]))</f>
        <v>2</v>
      </c>
      <c r="N56" s="15">
        <f>IF(TbRegistroEntradas[[#This Row],[Data do Caixa Previsto]]="",0,YEAR(TbRegistroEntradas[[#This Row],[Data do Caixa Previsto]]))</f>
        <v>2018</v>
      </c>
    </row>
    <row r="57" spans="2:14" hidden="1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137</v>
      </c>
      <c r="H57" s="16">
        <v>1561</v>
      </c>
      <c r="I57" s="15">
        <f>IF(TbRegistroEntradas[[#This Row],[Data do Caixa Realizado]]="",0,MONTH(TbRegistroEntradas[[#This Row],[Data do Caixa Realizado]]))</f>
        <v>2</v>
      </c>
      <c r="J57" s="15">
        <f>IF(TbRegistroEntradas[[#This Row],[Data do Caixa Realizado]]="",0,YEAR(TbRegistroEntradas[[#This Row],[Data do Caixa Realizado]]))</f>
        <v>2018</v>
      </c>
      <c r="K57" s="15">
        <f>IF(TbRegistroEntradas[[#This Row],[Data da Competência]]="",0,MONTH(TbRegistroEntradas[[#This Row],[Data da Competência]]))</f>
        <v>1</v>
      </c>
      <c r="L57" s="15">
        <f>IF(TbRegistroEntradas[[#This Row],[Data da Competência]]="",0,YEAR(TbRegistroEntradas[[#This Row],[Data da Competência]]))</f>
        <v>2018</v>
      </c>
      <c r="M57" s="15">
        <f>IF(TbRegistroEntradas[[#This Row],[Data do Caixa Previsto]]="",0,MONTH(TbRegistroEntradas[[#This Row],[Data do Caixa Previsto]]))</f>
        <v>2</v>
      </c>
      <c r="N57" s="15">
        <f>IF(TbRegistroEntradas[[#This Row],[Data do Caixa Previsto]]="",0,YEAR(TbRegistroEntradas[[#This Row],[Data do Caixa Previsto]]))</f>
        <v>2018</v>
      </c>
    </row>
    <row r="58" spans="2:14" hidden="1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138</v>
      </c>
      <c r="H58" s="16">
        <v>1573</v>
      </c>
      <c r="I58" s="15">
        <f>IF(TbRegistroEntradas[[#This Row],[Data do Caixa Realizado]]="",0,MONTH(TbRegistroEntradas[[#This Row],[Data do Caixa Realizado]]))</f>
        <v>1</v>
      </c>
      <c r="J58" s="15">
        <f>IF(TbRegistroEntradas[[#This Row],[Data do Caixa Realizado]]="",0,YEAR(TbRegistroEntradas[[#This Row],[Data do Caixa Realizado]]))</f>
        <v>2018</v>
      </c>
      <c r="K58" s="15">
        <f>IF(TbRegistroEntradas[[#This Row],[Data da Competência]]="",0,MONTH(TbRegistroEntradas[[#This Row],[Data da Competência]]))</f>
        <v>1</v>
      </c>
      <c r="L58" s="15">
        <f>IF(TbRegistroEntradas[[#This Row],[Data da Competência]]="",0,YEAR(TbRegistroEntradas[[#This Row],[Data da Competência]]))</f>
        <v>2018</v>
      </c>
      <c r="M58" s="15">
        <f>IF(TbRegistroEntradas[[#This Row],[Data do Caixa Previsto]]="",0,MONTH(TbRegistroEntradas[[#This Row],[Data do Caixa Previsto]]))</f>
        <v>1</v>
      </c>
      <c r="N58" s="15">
        <f>IF(TbRegistroEntradas[[#This Row],[Data do Caixa Previsto]]="",0,YEAR(TbRegistroEntradas[[#This Row],[Data do Caixa Previsto]]))</f>
        <v>2018</v>
      </c>
    </row>
    <row r="59" spans="2:14" hidden="1" x14ac:dyDescent="0.25">
      <c r="B59" s="14">
        <v>43147.636765206888</v>
      </c>
      <c r="C59" s="14">
        <v>43117</v>
      </c>
      <c r="D59" s="14">
        <v>43147.636765206888</v>
      </c>
      <c r="E59" s="15" t="s">
        <v>0</v>
      </c>
      <c r="F59" s="15" t="s">
        <v>24</v>
      </c>
      <c r="G59" s="15" t="s">
        <v>139</v>
      </c>
      <c r="H59" s="16">
        <v>1364</v>
      </c>
      <c r="I59" s="15">
        <f>IF(TbRegistroEntradas[[#This Row],[Data do Caixa Realizado]]="",0,MONTH(TbRegistroEntradas[[#This Row],[Data do Caixa Realizado]]))</f>
        <v>2</v>
      </c>
      <c r="J59" s="15">
        <f>IF(TbRegistroEntradas[[#This Row],[Data do Caixa Realizado]]="",0,YEAR(TbRegistroEntradas[[#This Row],[Data do Caixa Realizado]]))</f>
        <v>2018</v>
      </c>
      <c r="K59" s="15">
        <f>IF(TbRegistroEntradas[[#This Row],[Data da Competência]]="",0,MONTH(TbRegistroEntradas[[#This Row],[Data da Competência]]))</f>
        <v>1</v>
      </c>
      <c r="L59" s="15">
        <f>IF(TbRegistroEntradas[[#This Row],[Data da Competência]]="",0,YEAR(TbRegistroEntradas[[#This Row],[Data da Competência]]))</f>
        <v>2018</v>
      </c>
      <c r="M59" s="15">
        <f>IF(TbRegistroEntradas[[#This Row],[Data do Caixa Previsto]]="",0,MONTH(TbRegistroEntradas[[#This Row],[Data do Caixa Previsto]]))</f>
        <v>2</v>
      </c>
      <c r="N59" s="15">
        <f>IF(TbRegistroEntradas[[#This Row],[Data do Caixa Previsto]]="",0,YEAR(TbRegistroEntradas[[#This Row],[Data do Caixa Previsto]]))</f>
        <v>2018</v>
      </c>
    </row>
    <row r="60" spans="2:14" hidden="1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51</v>
      </c>
      <c r="G60" s="15" t="s">
        <v>140</v>
      </c>
      <c r="H60" s="16">
        <v>783</v>
      </c>
      <c r="I60" s="15">
        <f>IF(TbRegistroEntradas[[#This Row],[Data do Caixa Realizado]]="",0,MONTH(TbRegistroEntradas[[#This Row],[Data do Caixa Realizado]]))</f>
        <v>3</v>
      </c>
      <c r="J60" s="15">
        <f>IF(TbRegistroEntradas[[#This Row],[Data do Caixa Realizado]]="",0,YEAR(TbRegistroEntradas[[#This Row],[Data do Caixa Realizado]]))</f>
        <v>2018</v>
      </c>
      <c r="K60" s="15">
        <f>IF(TbRegistroEntradas[[#This Row],[Data da Competência]]="",0,MONTH(TbRegistroEntradas[[#This Row],[Data da Competência]]))</f>
        <v>1</v>
      </c>
      <c r="L60" s="15">
        <f>IF(TbRegistroEntradas[[#This Row],[Data da Competência]]="",0,YEAR(TbRegistroEntradas[[#This Row],[Data da Competência]]))</f>
        <v>2018</v>
      </c>
      <c r="M60" s="15">
        <f>IF(TbRegistroEntradas[[#This Row],[Data do Caixa Previsto]]="",0,MONTH(TbRegistroEntradas[[#This Row],[Data do Caixa Previsto]]))</f>
        <v>3</v>
      </c>
      <c r="N60" s="15">
        <f>IF(TbRegistroEntradas[[#This Row],[Data do Caixa Previsto]]="",0,YEAR(TbRegistroEntradas[[#This Row],[Data do Caixa Previsto]]))</f>
        <v>2018</v>
      </c>
    </row>
    <row r="61" spans="2:14" hidden="1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51</v>
      </c>
      <c r="G61" s="15" t="s">
        <v>141</v>
      </c>
      <c r="H61" s="16">
        <v>3928</v>
      </c>
      <c r="I61" s="15">
        <f>IF(TbRegistroEntradas[[#This Row],[Data do Caixa Realizado]]="",0,MONTH(TbRegistroEntradas[[#This Row],[Data do Caixa Realizado]]))</f>
        <v>3</v>
      </c>
      <c r="J61" s="15">
        <f>IF(TbRegistroEntradas[[#This Row],[Data do Caixa Realizado]]="",0,YEAR(TbRegistroEntradas[[#This Row],[Data do Caixa Realizado]]))</f>
        <v>2018</v>
      </c>
      <c r="K61" s="15">
        <f>IF(TbRegistroEntradas[[#This Row],[Data da Competência]]="",0,MONTH(TbRegistroEntradas[[#This Row],[Data da Competência]]))</f>
        <v>1</v>
      </c>
      <c r="L61" s="15">
        <f>IF(TbRegistroEntradas[[#This Row],[Data da Competência]]="",0,YEAR(TbRegistroEntradas[[#This Row],[Data da Competência]]))</f>
        <v>2018</v>
      </c>
      <c r="M61" s="15">
        <f>IF(TbRegistroEntradas[[#This Row],[Data do Caixa Previsto]]="",0,MONTH(TbRegistroEntradas[[#This Row],[Data do Caixa Previsto]]))</f>
        <v>2</v>
      </c>
      <c r="N61" s="15">
        <f>IF(TbRegistroEntradas[[#This Row],[Data do Caixa Previsto]]="",0,YEAR(TbRegistroEntradas[[#This Row],[Data do Caixa Previsto]]))</f>
        <v>2018</v>
      </c>
    </row>
    <row r="62" spans="2:14" hidden="1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142</v>
      </c>
      <c r="H62" s="16">
        <v>3843</v>
      </c>
      <c r="I62" s="15">
        <f>IF(TbRegistroEntradas[[#This Row],[Data do Caixa Realizado]]="",0,MONTH(TbRegistroEntradas[[#This Row],[Data do Caixa Realizado]]))</f>
        <v>2</v>
      </c>
      <c r="J62" s="15">
        <f>IF(TbRegistroEntradas[[#This Row],[Data do Caixa Realizado]]="",0,YEAR(TbRegistroEntradas[[#This Row],[Data do Caixa Realizado]]))</f>
        <v>2018</v>
      </c>
      <c r="K62" s="15">
        <f>IF(TbRegistroEntradas[[#This Row],[Data da Competência]]="",0,MONTH(TbRegistroEntradas[[#This Row],[Data da Competência]]))</f>
        <v>1</v>
      </c>
      <c r="L62" s="15">
        <f>IF(TbRegistroEntradas[[#This Row],[Data da Competência]]="",0,YEAR(TbRegistroEntradas[[#This Row],[Data da Competência]]))</f>
        <v>2018</v>
      </c>
      <c r="M62" s="15">
        <f>IF(TbRegistroEntradas[[#This Row],[Data do Caixa Previsto]]="",0,MONTH(TbRegistroEntradas[[#This Row],[Data do Caixa Previsto]]))</f>
        <v>2</v>
      </c>
      <c r="N62" s="15">
        <f>IF(TbRegistroEntradas[[#This Row],[Data do Caixa Previsto]]="",0,YEAR(TbRegistroEntradas[[#This Row],[Data do Caixa Previsto]]))</f>
        <v>2018</v>
      </c>
    </row>
    <row r="63" spans="2:14" hidden="1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143</v>
      </c>
      <c r="H63" s="16">
        <v>1864</v>
      </c>
      <c r="I63" s="15">
        <f>IF(TbRegistroEntradas[[#This Row],[Data do Caixa Realizado]]="",0,MONTH(TbRegistroEntradas[[#This Row],[Data do Caixa Realizado]]))</f>
        <v>3</v>
      </c>
      <c r="J63" s="15">
        <f>IF(TbRegistroEntradas[[#This Row],[Data do Caixa Realizado]]="",0,YEAR(TbRegistroEntradas[[#This Row],[Data do Caixa Realizado]]))</f>
        <v>2018</v>
      </c>
      <c r="K63" s="15">
        <f>IF(TbRegistroEntradas[[#This Row],[Data da Competência]]="",0,MONTH(TbRegistroEntradas[[#This Row],[Data da Competência]]))</f>
        <v>1</v>
      </c>
      <c r="L63" s="15">
        <f>IF(TbRegistroEntradas[[#This Row],[Data da Competência]]="",0,YEAR(TbRegistroEntradas[[#This Row],[Data da Competência]]))</f>
        <v>2018</v>
      </c>
      <c r="M63" s="15">
        <f>IF(TbRegistroEntradas[[#This Row],[Data do Caixa Previsto]]="",0,MONTH(TbRegistroEntradas[[#This Row],[Data do Caixa Previsto]]))</f>
        <v>1</v>
      </c>
      <c r="N63" s="15">
        <f>IF(TbRegistroEntradas[[#This Row],[Data do Caixa Previsto]]="",0,YEAR(TbRegistroEntradas[[#This Row],[Data do Caixa Previsto]]))</f>
        <v>2018</v>
      </c>
    </row>
    <row r="64" spans="2:14" hidden="1" x14ac:dyDescent="0.25">
      <c r="B64" s="14">
        <v>43181.942093945734</v>
      </c>
      <c r="C64" s="14">
        <v>43128</v>
      </c>
      <c r="D64" s="14">
        <v>43181.942093945734</v>
      </c>
      <c r="E64" s="15" t="s">
        <v>0</v>
      </c>
      <c r="F64" s="15" t="s">
        <v>24</v>
      </c>
      <c r="G64" s="15" t="s">
        <v>144</v>
      </c>
      <c r="H64" s="16">
        <v>1184</v>
      </c>
      <c r="I64" s="15">
        <f>IF(TbRegistroEntradas[[#This Row],[Data do Caixa Realizado]]="",0,MONTH(TbRegistroEntradas[[#This Row],[Data do Caixa Realizado]]))</f>
        <v>3</v>
      </c>
      <c r="J64" s="15">
        <f>IF(TbRegistroEntradas[[#This Row],[Data do Caixa Realizado]]="",0,YEAR(TbRegistroEntradas[[#This Row],[Data do Caixa Realizado]]))</f>
        <v>2018</v>
      </c>
      <c r="K64" s="15">
        <f>IF(TbRegistroEntradas[[#This Row],[Data da Competência]]="",0,MONTH(TbRegistroEntradas[[#This Row],[Data da Competência]]))</f>
        <v>1</v>
      </c>
      <c r="L64" s="15">
        <f>IF(TbRegistroEntradas[[#This Row],[Data da Competência]]="",0,YEAR(TbRegistroEntradas[[#This Row],[Data da Competência]]))</f>
        <v>2018</v>
      </c>
      <c r="M64" s="15">
        <f>IF(TbRegistroEntradas[[#This Row],[Data do Caixa Previsto]]="",0,MONTH(TbRegistroEntradas[[#This Row],[Data do Caixa Previsto]]))</f>
        <v>3</v>
      </c>
      <c r="N64" s="15">
        <f>IF(TbRegistroEntradas[[#This Row],[Data do Caixa Previsto]]="",0,YEAR(TbRegistroEntradas[[#This Row],[Data do Caixa Previsto]]))</f>
        <v>2018</v>
      </c>
    </row>
    <row r="65" spans="2:14" hidden="1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145</v>
      </c>
      <c r="H65" s="16">
        <v>4055</v>
      </c>
      <c r="I65" s="15">
        <f>IF(TbRegistroEntradas[[#This Row],[Data do Caixa Realizado]]="",0,MONTH(TbRegistroEntradas[[#This Row],[Data do Caixa Realizado]]))</f>
        <v>3</v>
      </c>
      <c r="J65" s="15">
        <f>IF(TbRegistroEntradas[[#This Row],[Data do Caixa Realizado]]="",0,YEAR(TbRegistroEntradas[[#This Row],[Data do Caixa Realizado]]))</f>
        <v>2018</v>
      </c>
      <c r="K65" s="15">
        <f>IF(TbRegistroEntradas[[#This Row],[Data da Competência]]="",0,MONTH(TbRegistroEntradas[[#This Row],[Data da Competência]]))</f>
        <v>1</v>
      </c>
      <c r="L65" s="15">
        <f>IF(TbRegistroEntradas[[#This Row],[Data da Competência]]="",0,YEAR(TbRegistroEntradas[[#This Row],[Data da Competência]]))</f>
        <v>2018</v>
      </c>
      <c r="M65" s="15">
        <f>IF(TbRegistroEntradas[[#This Row],[Data do Caixa Previsto]]="",0,MONTH(TbRegistroEntradas[[#This Row],[Data do Caixa Previsto]]))</f>
        <v>3</v>
      </c>
      <c r="N65" s="15">
        <f>IF(TbRegistroEntradas[[#This Row],[Data do Caixa Previsto]]="",0,YEAR(TbRegistroEntradas[[#This Row],[Data do Caixa Previsto]]))</f>
        <v>2018</v>
      </c>
    </row>
    <row r="66" spans="2:14" hidden="1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146</v>
      </c>
      <c r="H66" s="16">
        <v>427</v>
      </c>
      <c r="I66" s="15">
        <f>IF(TbRegistroEntradas[[#This Row],[Data do Caixa Realizado]]="",0,MONTH(TbRegistroEntradas[[#This Row],[Data do Caixa Realizado]]))</f>
        <v>3</v>
      </c>
      <c r="J66" s="15">
        <f>IF(TbRegistroEntradas[[#This Row],[Data do Caixa Realizado]]="",0,YEAR(TbRegistroEntradas[[#This Row],[Data do Caixa Realizado]]))</f>
        <v>2018</v>
      </c>
      <c r="K66" s="15">
        <f>IF(TbRegistroEntradas[[#This Row],[Data da Competência]]="",0,MONTH(TbRegistroEntradas[[#This Row],[Data da Competência]]))</f>
        <v>1</v>
      </c>
      <c r="L66" s="15">
        <f>IF(TbRegistroEntradas[[#This Row],[Data da Competência]]="",0,YEAR(TbRegistroEntradas[[#This Row],[Data da Competência]]))</f>
        <v>2018</v>
      </c>
      <c r="M66" s="15">
        <f>IF(TbRegistroEntradas[[#This Row],[Data do Caixa Previsto]]="",0,MONTH(TbRegistroEntradas[[#This Row],[Data do Caixa Previsto]]))</f>
        <v>3</v>
      </c>
      <c r="N66" s="15">
        <f>IF(TbRegistroEntradas[[#This Row],[Data do Caixa Previsto]]="",0,YEAR(TbRegistroEntradas[[#This Row],[Data do Caixa Previsto]]))</f>
        <v>2018</v>
      </c>
    </row>
    <row r="67" spans="2:14" hidden="1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147</v>
      </c>
      <c r="H67" s="16">
        <v>460</v>
      </c>
      <c r="I67" s="15">
        <f>IF(TbRegistroEntradas[[#This Row],[Data do Caixa Realizado]]="",0,MONTH(TbRegistroEntradas[[#This Row],[Data do Caixa Realizado]]))</f>
        <v>2</v>
      </c>
      <c r="J67" s="15">
        <f>IF(TbRegistroEntradas[[#This Row],[Data do Caixa Realizado]]="",0,YEAR(TbRegistroEntradas[[#This Row],[Data do Caixa Realizado]]))</f>
        <v>2018</v>
      </c>
      <c r="K67" s="15">
        <f>IF(TbRegistroEntradas[[#This Row],[Data da Competência]]="",0,MONTH(TbRegistroEntradas[[#This Row],[Data da Competência]]))</f>
        <v>2</v>
      </c>
      <c r="L67" s="15">
        <f>IF(TbRegistroEntradas[[#This Row],[Data da Competência]]="",0,YEAR(TbRegistroEntradas[[#This Row],[Data da Competência]]))</f>
        <v>2018</v>
      </c>
      <c r="M67" s="15">
        <f>IF(TbRegistroEntradas[[#This Row],[Data do Caixa Previsto]]="",0,MONTH(TbRegistroEntradas[[#This Row],[Data do Caixa Previsto]]))</f>
        <v>2</v>
      </c>
      <c r="N67" s="15">
        <f>IF(TbRegistroEntradas[[#This Row],[Data do Caixa Previsto]]="",0,YEAR(TbRegistroEntradas[[#This Row],[Data do Caixa Previsto]]))</f>
        <v>2018</v>
      </c>
    </row>
    <row r="68" spans="2:14" hidden="1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51</v>
      </c>
      <c r="G68" s="15" t="s">
        <v>148</v>
      </c>
      <c r="H68" s="16">
        <v>964</v>
      </c>
      <c r="I68" s="15">
        <f>IF(TbRegistroEntradas[[#This Row],[Data do Caixa Realizado]]="",0,MONTH(TbRegistroEntradas[[#This Row],[Data do Caixa Realizado]]))</f>
        <v>3</v>
      </c>
      <c r="J68" s="15">
        <f>IF(TbRegistroEntradas[[#This Row],[Data do Caixa Realizado]]="",0,YEAR(TbRegistroEntradas[[#This Row],[Data do Caixa Realizado]]))</f>
        <v>2018</v>
      </c>
      <c r="K68" s="15">
        <f>IF(TbRegistroEntradas[[#This Row],[Data da Competência]]="",0,MONTH(TbRegistroEntradas[[#This Row],[Data da Competência]]))</f>
        <v>2</v>
      </c>
      <c r="L68" s="15">
        <f>IF(TbRegistroEntradas[[#This Row],[Data da Competência]]="",0,YEAR(TbRegistroEntradas[[#This Row],[Data da Competência]]))</f>
        <v>2018</v>
      </c>
      <c r="M68" s="15">
        <f>IF(TbRegistroEntradas[[#This Row],[Data do Caixa Previsto]]="",0,MONTH(TbRegistroEntradas[[#This Row],[Data do Caixa Previsto]]))</f>
        <v>3</v>
      </c>
      <c r="N68" s="15">
        <f>IF(TbRegistroEntradas[[#This Row],[Data do Caixa Previsto]]="",0,YEAR(TbRegistroEntradas[[#This Row],[Data do Caixa Previsto]]))</f>
        <v>2018</v>
      </c>
    </row>
    <row r="69" spans="2:14" hidden="1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149</v>
      </c>
      <c r="H69" s="16">
        <v>3412</v>
      </c>
      <c r="I69" s="15">
        <f>IF(TbRegistroEntradas[[#This Row],[Data do Caixa Realizado]]="",0,MONTH(TbRegistroEntradas[[#This Row],[Data do Caixa Realizado]]))</f>
        <v>2</v>
      </c>
      <c r="J69" s="15">
        <f>IF(TbRegistroEntradas[[#This Row],[Data do Caixa Realizado]]="",0,YEAR(TbRegistroEntradas[[#This Row],[Data do Caixa Realizado]]))</f>
        <v>2018</v>
      </c>
      <c r="K69" s="15">
        <f>IF(TbRegistroEntradas[[#This Row],[Data da Competência]]="",0,MONTH(TbRegistroEntradas[[#This Row],[Data da Competência]]))</f>
        <v>2</v>
      </c>
      <c r="L69" s="15">
        <f>IF(TbRegistroEntradas[[#This Row],[Data da Competência]]="",0,YEAR(TbRegistroEntradas[[#This Row],[Data da Competência]]))</f>
        <v>2018</v>
      </c>
      <c r="M69" s="15">
        <f>IF(TbRegistroEntradas[[#This Row],[Data do Caixa Previsto]]="",0,MONTH(TbRegistroEntradas[[#This Row],[Data do Caixa Previsto]]))</f>
        <v>2</v>
      </c>
      <c r="N69" s="15">
        <f>IF(TbRegistroEntradas[[#This Row],[Data do Caixa Previsto]]="",0,YEAR(TbRegistroEntradas[[#This Row],[Data do Caixa Previsto]]))</f>
        <v>2018</v>
      </c>
    </row>
    <row r="70" spans="2:14" hidden="1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150</v>
      </c>
      <c r="H70" s="16">
        <v>3095</v>
      </c>
      <c r="I70" s="15">
        <f>IF(TbRegistroEntradas[[#This Row],[Data do Caixa Realizado]]="",0,MONTH(TbRegistroEntradas[[#This Row],[Data do Caixa Realizado]]))</f>
        <v>2</v>
      </c>
      <c r="J70" s="15">
        <f>IF(TbRegistroEntradas[[#This Row],[Data do Caixa Realizado]]="",0,YEAR(TbRegistroEntradas[[#This Row],[Data do Caixa Realizado]]))</f>
        <v>2018</v>
      </c>
      <c r="K70" s="15">
        <f>IF(TbRegistroEntradas[[#This Row],[Data da Competência]]="",0,MONTH(TbRegistroEntradas[[#This Row],[Data da Competência]]))</f>
        <v>2</v>
      </c>
      <c r="L70" s="15">
        <f>IF(TbRegistroEntradas[[#This Row],[Data da Competência]]="",0,YEAR(TbRegistroEntradas[[#This Row],[Data da Competência]]))</f>
        <v>2018</v>
      </c>
      <c r="M70" s="15">
        <f>IF(TbRegistroEntradas[[#This Row],[Data do Caixa Previsto]]="",0,MONTH(TbRegistroEntradas[[#This Row],[Data do Caixa Previsto]]))</f>
        <v>2</v>
      </c>
      <c r="N70" s="15">
        <f>IF(TbRegistroEntradas[[#This Row],[Data do Caixa Previsto]]="",0,YEAR(TbRegistroEntradas[[#This Row],[Data do Caixa Previsto]]))</f>
        <v>2018</v>
      </c>
    </row>
    <row r="71" spans="2:14" hidden="1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151</v>
      </c>
      <c r="H71" s="16">
        <v>1532</v>
      </c>
      <c r="I71" s="15">
        <f>IF(TbRegistroEntradas[[#This Row],[Data do Caixa Realizado]]="",0,MONTH(TbRegistroEntradas[[#This Row],[Data do Caixa Realizado]]))</f>
        <v>4</v>
      </c>
      <c r="J71" s="15">
        <f>IF(TbRegistroEntradas[[#This Row],[Data do Caixa Realizado]]="",0,YEAR(TbRegistroEntradas[[#This Row],[Data do Caixa Realizado]]))</f>
        <v>2018</v>
      </c>
      <c r="K71" s="15">
        <f>IF(TbRegistroEntradas[[#This Row],[Data da Competência]]="",0,MONTH(TbRegistroEntradas[[#This Row],[Data da Competência]]))</f>
        <v>2</v>
      </c>
      <c r="L71" s="15">
        <f>IF(TbRegistroEntradas[[#This Row],[Data da Competência]]="",0,YEAR(TbRegistroEntradas[[#This Row],[Data da Competência]]))</f>
        <v>2018</v>
      </c>
      <c r="M71" s="15">
        <f>IF(TbRegistroEntradas[[#This Row],[Data do Caixa Previsto]]="",0,MONTH(TbRegistroEntradas[[#This Row],[Data do Caixa Previsto]]))</f>
        <v>4</v>
      </c>
      <c r="N71" s="15">
        <f>IF(TbRegistroEntradas[[#This Row],[Data do Caixa Previsto]]="",0,YEAR(TbRegistroEntradas[[#This Row],[Data do Caixa Previsto]]))</f>
        <v>2018</v>
      </c>
    </row>
    <row r="72" spans="2:14" hidden="1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152</v>
      </c>
      <c r="H72" s="16">
        <v>3726</v>
      </c>
      <c r="I72" s="15">
        <f>IF(TbRegistroEntradas[[#This Row],[Data do Caixa Realizado]]="",0,MONTH(TbRegistroEntradas[[#This Row],[Data do Caixa Realizado]]))</f>
        <v>4</v>
      </c>
      <c r="J72" s="15">
        <f>IF(TbRegistroEntradas[[#This Row],[Data do Caixa Realizado]]="",0,YEAR(TbRegistroEntradas[[#This Row],[Data do Caixa Realizado]]))</f>
        <v>2018</v>
      </c>
      <c r="K72" s="15">
        <f>IF(TbRegistroEntradas[[#This Row],[Data da Competência]]="",0,MONTH(TbRegistroEntradas[[#This Row],[Data da Competência]]))</f>
        <v>2</v>
      </c>
      <c r="L72" s="15">
        <f>IF(TbRegistroEntradas[[#This Row],[Data da Competência]]="",0,YEAR(TbRegistroEntradas[[#This Row],[Data da Competência]]))</f>
        <v>2018</v>
      </c>
      <c r="M72" s="15">
        <f>IF(TbRegistroEntradas[[#This Row],[Data do Caixa Previsto]]="",0,MONTH(TbRegistroEntradas[[#This Row],[Data do Caixa Previsto]]))</f>
        <v>4</v>
      </c>
      <c r="N72" s="15">
        <f>IF(TbRegistroEntradas[[#This Row],[Data do Caixa Previsto]]="",0,YEAR(TbRegistroEntradas[[#This Row],[Data do Caixa Previsto]]))</f>
        <v>2018</v>
      </c>
    </row>
    <row r="73" spans="2:14" hidden="1" x14ac:dyDescent="0.25">
      <c r="B73" s="14">
        <v>43261.17512133922</v>
      </c>
      <c r="C73" s="14">
        <v>43154</v>
      </c>
      <c r="D73" s="14">
        <v>43180.340377186512</v>
      </c>
      <c r="E73" s="15" t="s">
        <v>0</v>
      </c>
      <c r="F73" s="15" t="s">
        <v>24</v>
      </c>
      <c r="G73" s="15" t="s">
        <v>153</v>
      </c>
      <c r="H73" s="16">
        <v>4322</v>
      </c>
      <c r="I73" s="15">
        <f>IF(TbRegistroEntradas[[#This Row],[Data do Caixa Realizado]]="",0,MONTH(TbRegistroEntradas[[#This Row],[Data do Caixa Realizado]]))</f>
        <v>6</v>
      </c>
      <c r="J73" s="15">
        <f>IF(TbRegistroEntradas[[#This Row],[Data do Caixa Realizado]]="",0,YEAR(TbRegistroEntradas[[#This Row],[Data do Caixa Realizado]]))</f>
        <v>2018</v>
      </c>
      <c r="K73" s="15">
        <f>IF(TbRegistroEntradas[[#This Row],[Data da Competência]]="",0,MONTH(TbRegistroEntradas[[#This Row],[Data da Competência]]))</f>
        <v>2</v>
      </c>
      <c r="L73" s="15">
        <f>IF(TbRegistroEntradas[[#This Row],[Data da Competência]]="",0,YEAR(TbRegistroEntradas[[#This Row],[Data da Competência]]))</f>
        <v>2018</v>
      </c>
      <c r="M73" s="15">
        <f>IF(TbRegistroEntradas[[#This Row],[Data do Caixa Previsto]]="",0,MONTH(TbRegistroEntradas[[#This Row],[Data do Caixa Previsto]]))</f>
        <v>3</v>
      </c>
      <c r="N73" s="15">
        <f>IF(TbRegistroEntradas[[#This Row],[Data do Caixa Previsto]]="",0,YEAR(TbRegistroEntradas[[#This Row],[Data do Caixa Previsto]]))</f>
        <v>2018</v>
      </c>
    </row>
    <row r="74" spans="2:14" hidden="1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154</v>
      </c>
      <c r="H74" s="16">
        <v>3998</v>
      </c>
      <c r="I74" s="15">
        <f>IF(TbRegistroEntradas[[#This Row],[Data do Caixa Realizado]]="",0,MONTH(TbRegistroEntradas[[#This Row],[Data do Caixa Realizado]]))</f>
        <v>6</v>
      </c>
      <c r="J74" s="15">
        <f>IF(TbRegistroEntradas[[#This Row],[Data do Caixa Realizado]]="",0,YEAR(TbRegistroEntradas[[#This Row],[Data do Caixa Realizado]]))</f>
        <v>2018</v>
      </c>
      <c r="K74" s="15">
        <f>IF(TbRegistroEntradas[[#This Row],[Data da Competência]]="",0,MONTH(TbRegistroEntradas[[#This Row],[Data da Competência]]))</f>
        <v>2</v>
      </c>
      <c r="L74" s="15">
        <f>IF(TbRegistroEntradas[[#This Row],[Data da Competência]]="",0,YEAR(TbRegistroEntradas[[#This Row],[Data da Competência]]))</f>
        <v>2018</v>
      </c>
      <c r="M74" s="15">
        <f>IF(TbRegistroEntradas[[#This Row],[Data do Caixa Previsto]]="",0,MONTH(TbRegistroEntradas[[#This Row],[Data do Caixa Previsto]]))</f>
        <v>4</v>
      </c>
      <c r="N74" s="15">
        <f>IF(TbRegistroEntradas[[#This Row],[Data do Caixa Previsto]]="",0,YEAR(TbRegistroEntradas[[#This Row],[Data do Caixa Previsto]]))</f>
        <v>2018</v>
      </c>
    </row>
    <row r="75" spans="2:14" hidden="1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155</v>
      </c>
      <c r="H75" s="16">
        <v>3252</v>
      </c>
      <c r="I75" s="15">
        <f>IF(TbRegistroEntradas[[#This Row],[Data do Caixa Realizado]]="",0,MONTH(TbRegistroEntradas[[#This Row],[Data do Caixa Realizado]]))</f>
        <v>6</v>
      </c>
      <c r="J75" s="15">
        <f>IF(TbRegistroEntradas[[#This Row],[Data do Caixa Realizado]]="",0,YEAR(TbRegistroEntradas[[#This Row],[Data do Caixa Realizado]]))</f>
        <v>2018</v>
      </c>
      <c r="K75" s="15">
        <f>IF(TbRegistroEntradas[[#This Row],[Data da Competência]]="",0,MONTH(TbRegistroEntradas[[#This Row],[Data da Competência]]))</f>
        <v>2</v>
      </c>
      <c r="L75" s="15">
        <f>IF(TbRegistroEntradas[[#This Row],[Data da Competência]]="",0,YEAR(TbRegistroEntradas[[#This Row],[Data da Competência]]))</f>
        <v>2018</v>
      </c>
      <c r="M75" s="15">
        <f>IF(TbRegistroEntradas[[#This Row],[Data do Caixa Previsto]]="",0,MONTH(TbRegistroEntradas[[#This Row],[Data do Caixa Previsto]]))</f>
        <v>3</v>
      </c>
      <c r="N75" s="15">
        <f>IF(TbRegistroEntradas[[#This Row],[Data do Caixa Previsto]]="",0,YEAR(TbRegistroEntradas[[#This Row],[Data do Caixa Previsto]]))</f>
        <v>2018</v>
      </c>
    </row>
    <row r="76" spans="2:14" hidden="1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156</v>
      </c>
      <c r="H76" s="16">
        <v>3701</v>
      </c>
      <c r="I76" s="15">
        <f>IF(TbRegistroEntradas[[#This Row],[Data do Caixa Realizado]]="",0,MONTH(TbRegistroEntradas[[#This Row],[Data do Caixa Realizado]]))</f>
        <v>3</v>
      </c>
      <c r="J76" s="15">
        <f>IF(TbRegistroEntradas[[#This Row],[Data do Caixa Realizado]]="",0,YEAR(TbRegistroEntradas[[#This Row],[Data do Caixa Realizado]]))</f>
        <v>2018</v>
      </c>
      <c r="K76" s="15">
        <f>IF(TbRegistroEntradas[[#This Row],[Data da Competência]]="",0,MONTH(TbRegistroEntradas[[#This Row],[Data da Competência]]))</f>
        <v>3</v>
      </c>
      <c r="L76" s="15">
        <f>IF(TbRegistroEntradas[[#This Row],[Data da Competência]]="",0,YEAR(TbRegistroEntradas[[#This Row],[Data da Competência]]))</f>
        <v>2018</v>
      </c>
      <c r="M76" s="15">
        <f>IF(TbRegistroEntradas[[#This Row],[Data do Caixa Previsto]]="",0,MONTH(TbRegistroEntradas[[#This Row],[Data do Caixa Previsto]]))</f>
        <v>3</v>
      </c>
      <c r="N76" s="15">
        <f>IF(TbRegistroEntradas[[#This Row],[Data do Caixa Previsto]]="",0,YEAR(TbRegistroEntradas[[#This Row],[Data do Caixa Previsto]]))</f>
        <v>2018</v>
      </c>
    </row>
    <row r="77" spans="2:14" hidden="1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51</v>
      </c>
      <c r="G77" s="15" t="s">
        <v>157</v>
      </c>
      <c r="H77" s="16">
        <v>1977</v>
      </c>
      <c r="I77" s="15">
        <f>IF(TbRegistroEntradas[[#This Row],[Data do Caixa Realizado]]="",0,MONTH(TbRegistroEntradas[[#This Row],[Data do Caixa Realizado]]))</f>
        <v>4</v>
      </c>
      <c r="J77" s="15">
        <f>IF(TbRegistroEntradas[[#This Row],[Data do Caixa Realizado]]="",0,YEAR(TbRegistroEntradas[[#This Row],[Data do Caixa Realizado]]))</f>
        <v>2018</v>
      </c>
      <c r="K77" s="15">
        <f>IF(TbRegistroEntradas[[#This Row],[Data da Competência]]="",0,MONTH(TbRegistroEntradas[[#This Row],[Data da Competência]]))</f>
        <v>3</v>
      </c>
      <c r="L77" s="15">
        <f>IF(TbRegistroEntradas[[#This Row],[Data da Competência]]="",0,YEAR(TbRegistroEntradas[[#This Row],[Data da Competência]]))</f>
        <v>2018</v>
      </c>
      <c r="M77" s="15">
        <f>IF(TbRegistroEntradas[[#This Row],[Data do Caixa Previsto]]="",0,MONTH(TbRegistroEntradas[[#This Row],[Data do Caixa Previsto]]))</f>
        <v>4</v>
      </c>
      <c r="N77" s="15">
        <f>IF(TbRegistroEntradas[[#This Row],[Data do Caixa Previsto]]="",0,YEAR(TbRegistroEntradas[[#This Row],[Data do Caixa Previsto]]))</f>
        <v>2018</v>
      </c>
    </row>
    <row r="78" spans="2:14" hidden="1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158</v>
      </c>
      <c r="H78" s="16">
        <v>1217</v>
      </c>
      <c r="I78" s="15">
        <f>IF(TbRegistroEntradas[[#This Row],[Data do Caixa Realizado]]="",0,MONTH(TbRegistroEntradas[[#This Row],[Data do Caixa Realizado]]))</f>
        <v>6</v>
      </c>
      <c r="J78" s="15">
        <f>IF(TbRegistroEntradas[[#This Row],[Data do Caixa Realizado]]="",0,YEAR(TbRegistroEntradas[[#This Row],[Data do Caixa Realizado]]))</f>
        <v>2018</v>
      </c>
      <c r="K78" s="15">
        <f>IF(TbRegistroEntradas[[#This Row],[Data da Competência]]="",0,MONTH(TbRegistroEntradas[[#This Row],[Data da Competência]]))</f>
        <v>3</v>
      </c>
      <c r="L78" s="15">
        <f>IF(TbRegistroEntradas[[#This Row],[Data da Competência]]="",0,YEAR(TbRegistroEntradas[[#This Row],[Data da Competência]]))</f>
        <v>2018</v>
      </c>
      <c r="M78" s="15">
        <f>IF(TbRegistroEntradas[[#This Row],[Data do Caixa Previsto]]="",0,MONTH(TbRegistroEntradas[[#This Row],[Data do Caixa Previsto]]))</f>
        <v>4</v>
      </c>
      <c r="N78" s="15">
        <f>IF(TbRegistroEntradas[[#This Row],[Data do Caixa Previsto]]="",0,YEAR(TbRegistroEntradas[[#This Row],[Data do Caixa Previsto]]))</f>
        <v>2018</v>
      </c>
    </row>
    <row r="79" spans="2:14" hidden="1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159</v>
      </c>
      <c r="H79" s="16">
        <v>1660</v>
      </c>
      <c r="I79" s="15">
        <f>IF(TbRegistroEntradas[[#This Row],[Data do Caixa Realizado]]="",0,MONTH(TbRegistroEntradas[[#This Row],[Data do Caixa Realizado]]))</f>
        <v>7</v>
      </c>
      <c r="J79" s="15">
        <f>IF(TbRegistroEntradas[[#This Row],[Data do Caixa Realizado]]="",0,YEAR(TbRegistroEntradas[[#This Row],[Data do Caixa Realizado]]))</f>
        <v>2018</v>
      </c>
      <c r="K79" s="15">
        <f>IF(TbRegistroEntradas[[#This Row],[Data da Competência]]="",0,MONTH(TbRegistroEntradas[[#This Row],[Data da Competência]]))</f>
        <v>3</v>
      </c>
      <c r="L79" s="15">
        <f>IF(TbRegistroEntradas[[#This Row],[Data da Competência]]="",0,YEAR(TbRegistroEntradas[[#This Row],[Data da Competência]]))</f>
        <v>2018</v>
      </c>
      <c r="M79" s="15">
        <f>IF(TbRegistroEntradas[[#This Row],[Data do Caixa Previsto]]="",0,MONTH(TbRegistroEntradas[[#This Row],[Data do Caixa Previsto]]))</f>
        <v>4</v>
      </c>
      <c r="N79" s="15">
        <f>IF(TbRegistroEntradas[[#This Row],[Data do Caixa Previsto]]="",0,YEAR(TbRegistroEntradas[[#This Row],[Data do Caixa Previsto]]))</f>
        <v>2018</v>
      </c>
    </row>
    <row r="80" spans="2:14" hidden="1" x14ac:dyDescent="0.25">
      <c r="B80" s="14">
        <v>43184.083980960655</v>
      </c>
      <c r="C80" s="14">
        <v>43169</v>
      </c>
      <c r="D80" s="14">
        <v>43184.083980960655</v>
      </c>
      <c r="E80" s="15" t="s">
        <v>0</v>
      </c>
      <c r="F80" s="15" t="s">
        <v>17</v>
      </c>
      <c r="G80" s="15" t="s">
        <v>160</v>
      </c>
      <c r="H80" s="16">
        <v>837</v>
      </c>
      <c r="I80" s="15">
        <f>IF(TbRegistroEntradas[[#This Row],[Data do Caixa Realizado]]="",0,MONTH(TbRegistroEntradas[[#This Row],[Data do Caixa Realizado]]))</f>
        <v>3</v>
      </c>
      <c r="J80" s="15">
        <f>IF(TbRegistroEntradas[[#This Row],[Data do Caixa Realizado]]="",0,YEAR(TbRegistroEntradas[[#This Row],[Data do Caixa Realizado]]))</f>
        <v>2018</v>
      </c>
      <c r="K80" s="15">
        <f>IF(TbRegistroEntradas[[#This Row],[Data da Competência]]="",0,MONTH(TbRegistroEntradas[[#This Row],[Data da Competência]]))</f>
        <v>3</v>
      </c>
      <c r="L80" s="15">
        <f>IF(TbRegistroEntradas[[#This Row],[Data da Competência]]="",0,YEAR(TbRegistroEntradas[[#This Row],[Data da Competência]]))</f>
        <v>2018</v>
      </c>
      <c r="M80" s="15">
        <f>IF(TbRegistroEntradas[[#This Row],[Data do Caixa Previsto]]="",0,MONTH(TbRegistroEntradas[[#This Row],[Data do Caixa Previsto]]))</f>
        <v>3</v>
      </c>
      <c r="N80" s="15">
        <f>IF(TbRegistroEntradas[[#This Row],[Data do Caixa Previsto]]="",0,YEAR(TbRegistroEntradas[[#This Row],[Data do Caixa Previsto]]))</f>
        <v>2018</v>
      </c>
    </row>
    <row r="81" spans="2:14" hidden="1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161</v>
      </c>
      <c r="H81" s="16">
        <v>1838</v>
      </c>
      <c r="I81" s="15">
        <f>IF(TbRegistroEntradas[[#This Row],[Data do Caixa Realizado]]="",0,MONTH(TbRegistroEntradas[[#This Row],[Data do Caixa Realizado]]))</f>
        <v>4</v>
      </c>
      <c r="J81" s="15">
        <f>IF(TbRegistroEntradas[[#This Row],[Data do Caixa Realizado]]="",0,YEAR(TbRegistroEntradas[[#This Row],[Data do Caixa Realizado]]))</f>
        <v>2018</v>
      </c>
      <c r="K81" s="15">
        <f>IF(TbRegistroEntradas[[#This Row],[Data da Competência]]="",0,MONTH(TbRegistroEntradas[[#This Row],[Data da Competência]]))</f>
        <v>3</v>
      </c>
      <c r="L81" s="15">
        <f>IF(TbRegistroEntradas[[#This Row],[Data da Competência]]="",0,YEAR(TbRegistroEntradas[[#This Row],[Data da Competência]]))</f>
        <v>2018</v>
      </c>
      <c r="M81" s="15">
        <f>IF(TbRegistroEntradas[[#This Row],[Data do Caixa Previsto]]="",0,MONTH(TbRegistroEntradas[[#This Row],[Data do Caixa Previsto]]))</f>
        <v>4</v>
      </c>
      <c r="N81" s="15">
        <f>IF(TbRegistroEntradas[[#This Row],[Data do Caixa Previsto]]="",0,YEAR(TbRegistroEntradas[[#This Row],[Data do Caixa Previsto]]))</f>
        <v>2018</v>
      </c>
    </row>
    <row r="82" spans="2:14" hidden="1" x14ac:dyDescent="0.25">
      <c r="B82" s="14">
        <v>43207.818228031581</v>
      </c>
      <c r="C82" s="14">
        <v>43176</v>
      </c>
      <c r="D82" s="14">
        <v>43207.818228031581</v>
      </c>
      <c r="E82" s="15" t="s">
        <v>0</v>
      </c>
      <c r="F82" s="15" t="s">
        <v>51</v>
      </c>
      <c r="G82" s="15" t="s">
        <v>162</v>
      </c>
      <c r="H82" s="16">
        <v>4471</v>
      </c>
      <c r="I82" s="15">
        <f>IF(TbRegistroEntradas[[#This Row],[Data do Caixa Realizado]]="",0,MONTH(TbRegistroEntradas[[#This Row],[Data do Caixa Realizado]]))</f>
        <v>4</v>
      </c>
      <c r="J82" s="15">
        <f>IF(TbRegistroEntradas[[#This Row],[Data do Caixa Realizado]]="",0,YEAR(TbRegistroEntradas[[#This Row],[Data do Caixa Realizado]]))</f>
        <v>2018</v>
      </c>
      <c r="K82" s="15">
        <f>IF(TbRegistroEntradas[[#This Row],[Data da Competência]]="",0,MONTH(TbRegistroEntradas[[#This Row],[Data da Competência]]))</f>
        <v>3</v>
      </c>
      <c r="L82" s="15">
        <f>IF(TbRegistroEntradas[[#This Row],[Data da Competência]]="",0,YEAR(TbRegistroEntradas[[#This Row],[Data da Competência]]))</f>
        <v>2018</v>
      </c>
      <c r="M82" s="15">
        <f>IF(TbRegistroEntradas[[#This Row],[Data do Caixa Previsto]]="",0,MONTH(TbRegistroEntradas[[#This Row],[Data do Caixa Previsto]]))</f>
        <v>4</v>
      </c>
      <c r="N82" s="15">
        <f>IF(TbRegistroEntradas[[#This Row],[Data do Caixa Previsto]]="",0,YEAR(TbRegistroEntradas[[#This Row],[Data do Caixa Previsto]]))</f>
        <v>2018</v>
      </c>
    </row>
    <row r="83" spans="2:14" hidden="1" x14ac:dyDescent="0.25">
      <c r="B83" s="14">
        <v>43234.457970610572</v>
      </c>
      <c r="C83" s="14">
        <v>43177</v>
      </c>
      <c r="D83" s="14">
        <v>43234.457970610572</v>
      </c>
      <c r="E83" s="15" t="s">
        <v>0</v>
      </c>
      <c r="F83" s="15" t="s">
        <v>24</v>
      </c>
      <c r="G83" s="15" t="s">
        <v>163</v>
      </c>
      <c r="H83" s="16">
        <v>3540</v>
      </c>
      <c r="I83" s="15">
        <f>IF(TbRegistroEntradas[[#This Row],[Data do Caixa Realizado]]="",0,MONTH(TbRegistroEntradas[[#This Row],[Data do Caixa Realizado]]))</f>
        <v>5</v>
      </c>
      <c r="J83" s="15">
        <f>IF(TbRegistroEntradas[[#This Row],[Data do Caixa Realizado]]="",0,YEAR(TbRegistroEntradas[[#This Row],[Data do Caixa Realizado]]))</f>
        <v>2018</v>
      </c>
      <c r="K83" s="15">
        <f>IF(TbRegistroEntradas[[#This Row],[Data da Competência]]="",0,MONTH(TbRegistroEntradas[[#This Row],[Data da Competência]]))</f>
        <v>3</v>
      </c>
      <c r="L83" s="15">
        <f>IF(TbRegistroEntradas[[#This Row],[Data da Competência]]="",0,YEAR(TbRegistroEntradas[[#This Row],[Data da Competência]]))</f>
        <v>2018</v>
      </c>
      <c r="M83" s="15">
        <f>IF(TbRegistroEntradas[[#This Row],[Data do Caixa Previsto]]="",0,MONTH(TbRegistroEntradas[[#This Row],[Data do Caixa Previsto]]))</f>
        <v>5</v>
      </c>
      <c r="N83" s="15">
        <f>IF(TbRegistroEntradas[[#This Row],[Data do Caixa Previsto]]="",0,YEAR(TbRegistroEntradas[[#This Row],[Data do Caixa Previsto]]))</f>
        <v>2018</v>
      </c>
    </row>
    <row r="84" spans="2:14" hidden="1" x14ac:dyDescent="0.25">
      <c r="B84" s="14">
        <v>43220.822063654756</v>
      </c>
      <c r="C84" s="14">
        <v>43180</v>
      </c>
      <c r="D84" s="14">
        <v>43220.822063654756</v>
      </c>
      <c r="E84" s="15" t="s">
        <v>0</v>
      </c>
      <c r="F84" s="15" t="s">
        <v>24</v>
      </c>
      <c r="G84" s="15" t="s">
        <v>164</v>
      </c>
      <c r="H84" s="16">
        <v>4606</v>
      </c>
      <c r="I84" s="15">
        <f>IF(TbRegistroEntradas[[#This Row],[Data do Caixa Realizado]]="",0,MONTH(TbRegistroEntradas[[#This Row],[Data do Caixa Realizado]]))</f>
        <v>4</v>
      </c>
      <c r="J84" s="15">
        <f>IF(TbRegistroEntradas[[#This Row],[Data do Caixa Realizado]]="",0,YEAR(TbRegistroEntradas[[#This Row],[Data do Caixa Realizado]]))</f>
        <v>2018</v>
      </c>
      <c r="K84" s="15">
        <f>IF(TbRegistroEntradas[[#This Row],[Data da Competência]]="",0,MONTH(TbRegistroEntradas[[#This Row],[Data da Competência]]))</f>
        <v>3</v>
      </c>
      <c r="L84" s="15">
        <f>IF(TbRegistroEntradas[[#This Row],[Data da Competência]]="",0,YEAR(TbRegistroEntradas[[#This Row],[Data da Competência]]))</f>
        <v>2018</v>
      </c>
      <c r="M84" s="15">
        <f>IF(TbRegistroEntradas[[#This Row],[Data do Caixa Previsto]]="",0,MONTH(TbRegistroEntradas[[#This Row],[Data do Caixa Previsto]]))</f>
        <v>4</v>
      </c>
      <c r="N84" s="15">
        <f>IF(TbRegistroEntradas[[#This Row],[Data do Caixa Previsto]]="",0,YEAR(TbRegistroEntradas[[#This Row],[Data do Caixa Previsto]]))</f>
        <v>2018</v>
      </c>
    </row>
    <row r="85" spans="2:14" hidden="1" x14ac:dyDescent="0.25">
      <c r="B85" s="14" t="s">
        <v>94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165</v>
      </c>
      <c r="H85" s="16">
        <v>2388</v>
      </c>
      <c r="I85" s="15">
        <f>IF(TbRegistroEntradas[[#This Row],[Data do Caixa Realizado]]="",0,MONTH(TbRegistroEntradas[[#This Row],[Data do Caixa Realizado]]))</f>
        <v>0</v>
      </c>
      <c r="J85" s="15">
        <f>IF(TbRegistroEntradas[[#This Row],[Data do Caixa Realizado]]="",0,YEAR(TbRegistroEntradas[[#This Row],[Data do Caixa Realizado]]))</f>
        <v>0</v>
      </c>
      <c r="K85" s="15">
        <f>IF(TbRegistroEntradas[[#This Row],[Data da Competência]]="",0,MONTH(TbRegistroEntradas[[#This Row],[Data da Competência]]))</f>
        <v>3</v>
      </c>
      <c r="L85" s="15">
        <f>IF(TbRegistroEntradas[[#This Row],[Data da Competência]]="",0,YEAR(TbRegistroEntradas[[#This Row],[Data da Competência]]))</f>
        <v>2018</v>
      </c>
      <c r="M85" s="15">
        <f>IF(TbRegistroEntradas[[#This Row],[Data do Caixa Previsto]]="",0,MONTH(TbRegistroEntradas[[#This Row],[Data do Caixa Previsto]]))</f>
        <v>4</v>
      </c>
      <c r="N85" s="15">
        <f>IF(TbRegistroEntradas[[#This Row],[Data do Caixa Previsto]]="",0,YEAR(TbRegistroEntradas[[#This Row],[Data do Caixa Previsto]]))</f>
        <v>2018</v>
      </c>
    </row>
    <row r="86" spans="2:14" hidden="1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166</v>
      </c>
      <c r="H86" s="16">
        <v>2303</v>
      </c>
      <c r="I86" s="15">
        <f>IF(TbRegistroEntradas[[#This Row],[Data do Caixa Realizado]]="",0,MONTH(TbRegistroEntradas[[#This Row],[Data do Caixa Realizado]]))</f>
        <v>3</v>
      </c>
      <c r="J86" s="15">
        <f>IF(TbRegistroEntradas[[#This Row],[Data do Caixa Realizado]]="",0,YEAR(TbRegistroEntradas[[#This Row],[Data do Caixa Realizado]]))</f>
        <v>2018</v>
      </c>
      <c r="K86" s="15">
        <f>IF(TbRegistroEntradas[[#This Row],[Data da Competência]]="",0,MONTH(TbRegistroEntradas[[#This Row],[Data da Competência]]))</f>
        <v>3</v>
      </c>
      <c r="L86" s="15">
        <f>IF(TbRegistroEntradas[[#This Row],[Data da Competência]]="",0,YEAR(TbRegistroEntradas[[#This Row],[Data da Competência]]))</f>
        <v>2018</v>
      </c>
      <c r="M86" s="15">
        <f>IF(TbRegistroEntradas[[#This Row],[Data do Caixa Previsto]]="",0,MONTH(TbRegistroEntradas[[#This Row],[Data do Caixa Previsto]]))</f>
        <v>3</v>
      </c>
      <c r="N86" s="15">
        <f>IF(TbRegistroEntradas[[#This Row],[Data do Caixa Previsto]]="",0,YEAR(TbRegistroEntradas[[#This Row],[Data do Caixa Previsto]]))</f>
        <v>2018</v>
      </c>
    </row>
    <row r="87" spans="2:14" hidden="1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51</v>
      </c>
      <c r="G87" s="15" t="s">
        <v>167</v>
      </c>
      <c r="H87" s="16">
        <v>1662</v>
      </c>
      <c r="I87" s="15">
        <f>IF(TbRegistroEntradas[[#This Row],[Data do Caixa Realizado]]="",0,MONTH(TbRegistroEntradas[[#This Row],[Data do Caixa Realizado]]))</f>
        <v>4</v>
      </c>
      <c r="J87" s="15">
        <f>IF(TbRegistroEntradas[[#This Row],[Data do Caixa Realizado]]="",0,YEAR(TbRegistroEntradas[[#This Row],[Data do Caixa Realizado]]))</f>
        <v>2018</v>
      </c>
      <c r="K87" s="15">
        <f>IF(TbRegistroEntradas[[#This Row],[Data da Competência]]="",0,MONTH(TbRegistroEntradas[[#This Row],[Data da Competência]]))</f>
        <v>3</v>
      </c>
      <c r="L87" s="15">
        <f>IF(TbRegistroEntradas[[#This Row],[Data da Competência]]="",0,YEAR(TbRegistroEntradas[[#This Row],[Data da Competência]]))</f>
        <v>2018</v>
      </c>
      <c r="M87" s="15">
        <f>IF(TbRegistroEntradas[[#This Row],[Data do Caixa Previsto]]="",0,MONTH(TbRegistroEntradas[[#This Row],[Data do Caixa Previsto]]))</f>
        <v>4</v>
      </c>
      <c r="N87" s="15">
        <f>IF(TbRegistroEntradas[[#This Row],[Data do Caixa Previsto]]="",0,YEAR(TbRegistroEntradas[[#This Row],[Data do Caixa Previsto]]))</f>
        <v>2018</v>
      </c>
    </row>
    <row r="88" spans="2:14" hidden="1" x14ac:dyDescent="0.25">
      <c r="B88" s="14">
        <v>43228.479640925485</v>
      </c>
      <c r="C88" s="14">
        <v>43189</v>
      </c>
      <c r="D88" s="14">
        <v>43228.479640925485</v>
      </c>
      <c r="E88" s="15" t="s">
        <v>0</v>
      </c>
      <c r="F88" s="15" t="s">
        <v>3</v>
      </c>
      <c r="G88" s="15" t="s">
        <v>168</v>
      </c>
      <c r="H88" s="16">
        <v>3241</v>
      </c>
      <c r="I88" s="15">
        <f>IF(TbRegistroEntradas[[#This Row],[Data do Caixa Realizado]]="",0,MONTH(TbRegistroEntradas[[#This Row],[Data do Caixa Realizado]]))</f>
        <v>5</v>
      </c>
      <c r="J88" s="15">
        <f>IF(TbRegistroEntradas[[#This Row],[Data do Caixa Realizado]]="",0,YEAR(TbRegistroEntradas[[#This Row],[Data do Caixa Realizado]]))</f>
        <v>2018</v>
      </c>
      <c r="K88" s="15">
        <f>IF(TbRegistroEntradas[[#This Row],[Data da Competência]]="",0,MONTH(TbRegistroEntradas[[#This Row],[Data da Competência]]))</f>
        <v>3</v>
      </c>
      <c r="L88" s="15">
        <f>IF(TbRegistroEntradas[[#This Row],[Data da Competência]]="",0,YEAR(TbRegistroEntradas[[#This Row],[Data da Competência]]))</f>
        <v>2018</v>
      </c>
      <c r="M88" s="15">
        <f>IF(TbRegistroEntradas[[#This Row],[Data do Caixa Previsto]]="",0,MONTH(TbRegistroEntradas[[#This Row],[Data do Caixa Previsto]]))</f>
        <v>5</v>
      </c>
      <c r="N88" s="15">
        <f>IF(TbRegistroEntradas[[#This Row],[Data do Caixa Previsto]]="",0,YEAR(TbRegistroEntradas[[#This Row],[Data do Caixa Previsto]]))</f>
        <v>2018</v>
      </c>
    </row>
    <row r="89" spans="2:14" hidden="1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51</v>
      </c>
      <c r="G89" s="15" t="s">
        <v>169</v>
      </c>
      <c r="H89" s="16">
        <v>4017</v>
      </c>
      <c r="I89" s="15">
        <f>IF(TbRegistroEntradas[[#This Row],[Data do Caixa Realizado]]="",0,MONTH(TbRegistroEntradas[[#This Row],[Data do Caixa Realizado]]))</f>
        <v>5</v>
      </c>
      <c r="J89" s="15">
        <f>IF(TbRegistroEntradas[[#This Row],[Data do Caixa Realizado]]="",0,YEAR(TbRegistroEntradas[[#This Row],[Data do Caixa Realizado]]))</f>
        <v>2018</v>
      </c>
      <c r="K89" s="15">
        <f>IF(TbRegistroEntradas[[#This Row],[Data da Competência]]="",0,MONTH(TbRegistroEntradas[[#This Row],[Data da Competência]]))</f>
        <v>3</v>
      </c>
      <c r="L89" s="15">
        <f>IF(TbRegistroEntradas[[#This Row],[Data da Competência]]="",0,YEAR(TbRegistroEntradas[[#This Row],[Data da Competência]]))</f>
        <v>2018</v>
      </c>
      <c r="M89" s="15">
        <f>IF(TbRegistroEntradas[[#This Row],[Data do Caixa Previsto]]="",0,MONTH(TbRegistroEntradas[[#This Row],[Data do Caixa Previsto]]))</f>
        <v>5</v>
      </c>
      <c r="N89" s="15">
        <f>IF(TbRegistroEntradas[[#This Row],[Data do Caixa Previsto]]="",0,YEAR(TbRegistroEntradas[[#This Row],[Data do Caixa Previsto]]))</f>
        <v>2018</v>
      </c>
    </row>
    <row r="90" spans="2:14" hidden="1" x14ac:dyDescent="0.25">
      <c r="B90" s="14">
        <v>43289.577504759094</v>
      </c>
      <c r="C90" s="14">
        <v>43193</v>
      </c>
      <c r="D90" s="14">
        <v>43251.952991180231</v>
      </c>
      <c r="E90" s="15" t="s">
        <v>0</v>
      </c>
      <c r="F90" s="15" t="s">
        <v>24</v>
      </c>
      <c r="G90" s="15" t="s">
        <v>170</v>
      </c>
      <c r="H90" s="16">
        <v>3586</v>
      </c>
      <c r="I90" s="15">
        <f>IF(TbRegistroEntradas[[#This Row],[Data do Caixa Realizado]]="",0,MONTH(TbRegistroEntradas[[#This Row],[Data do Caixa Realizado]]))</f>
        <v>7</v>
      </c>
      <c r="J90" s="15">
        <f>IF(TbRegistroEntradas[[#This Row],[Data do Caixa Realizado]]="",0,YEAR(TbRegistroEntradas[[#This Row],[Data do Caixa Realizado]]))</f>
        <v>2018</v>
      </c>
      <c r="K90" s="15">
        <f>IF(TbRegistroEntradas[[#This Row],[Data da Competência]]="",0,MONTH(TbRegistroEntradas[[#This Row],[Data da Competência]]))</f>
        <v>4</v>
      </c>
      <c r="L90" s="15">
        <f>IF(TbRegistroEntradas[[#This Row],[Data da Competência]]="",0,YEAR(TbRegistroEntradas[[#This Row],[Data da Competência]]))</f>
        <v>2018</v>
      </c>
      <c r="M90" s="15">
        <f>IF(TbRegistroEntradas[[#This Row],[Data do Caixa Previsto]]="",0,MONTH(TbRegistroEntradas[[#This Row],[Data do Caixa Previsto]]))</f>
        <v>5</v>
      </c>
      <c r="N90" s="15">
        <f>IF(TbRegistroEntradas[[#This Row],[Data do Caixa Previsto]]="",0,YEAR(TbRegistroEntradas[[#This Row],[Data do Caixa Previsto]]))</f>
        <v>2018</v>
      </c>
    </row>
    <row r="91" spans="2:14" hidden="1" x14ac:dyDescent="0.25">
      <c r="B91" s="14">
        <v>43221.091190775791</v>
      </c>
      <c r="C91" s="14">
        <v>43196</v>
      </c>
      <c r="D91" s="14">
        <v>43221.091190775791</v>
      </c>
      <c r="E91" s="15" t="s">
        <v>0</v>
      </c>
      <c r="F91" s="15" t="s">
        <v>3</v>
      </c>
      <c r="G91" s="15" t="s">
        <v>171</v>
      </c>
      <c r="H91" s="16">
        <v>4467</v>
      </c>
      <c r="I91" s="15">
        <f>IF(TbRegistroEntradas[[#This Row],[Data do Caixa Realizado]]="",0,MONTH(TbRegistroEntradas[[#This Row],[Data do Caixa Realizado]]))</f>
        <v>5</v>
      </c>
      <c r="J91" s="15">
        <f>IF(TbRegistroEntradas[[#This Row],[Data do Caixa Realizado]]="",0,YEAR(TbRegistroEntradas[[#This Row],[Data do Caixa Realizado]]))</f>
        <v>2018</v>
      </c>
      <c r="K91" s="15">
        <f>IF(TbRegistroEntradas[[#This Row],[Data da Competência]]="",0,MONTH(TbRegistroEntradas[[#This Row],[Data da Competência]]))</f>
        <v>4</v>
      </c>
      <c r="L91" s="15">
        <f>IF(TbRegistroEntradas[[#This Row],[Data da Competência]]="",0,YEAR(TbRegistroEntradas[[#This Row],[Data da Competência]]))</f>
        <v>2018</v>
      </c>
      <c r="M91" s="15">
        <f>IF(TbRegistroEntradas[[#This Row],[Data do Caixa Previsto]]="",0,MONTH(TbRegistroEntradas[[#This Row],[Data do Caixa Previsto]]))</f>
        <v>5</v>
      </c>
      <c r="N91" s="15">
        <f>IF(TbRegistroEntradas[[#This Row],[Data do Caixa Previsto]]="",0,YEAR(TbRegistroEntradas[[#This Row],[Data do Caixa Previsto]]))</f>
        <v>2018</v>
      </c>
    </row>
    <row r="92" spans="2:14" hidden="1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172</v>
      </c>
      <c r="H92" s="16">
        <v>4262</v>
      </c>
      <c r="I92" s="15">
        <f>IF(TbRegistroEntradas[[#This Row],[Data do Caixa Realizado]]="",0,MONTH(TbRegistroEntradas[[#This Row],[Data do Caixa Realizado]]))</f>
        <v>5</v>
      </c>
      <c r="J92" s="15">
        <f>IF(TbRegistroEntradas[[#This Row],[Data do Caixa Realizado]]="",0,YEAR(TbRegistroEntradas[[#This Row],[Data do Caixa Realizado]]))</f>
        <v>2018</v>
      </c>
      <c r="K92" s="15">
        <f>IF(TbRegistroEntradas[[#This Row],[Data da Competência]]="",0,MONTH(TbRegistroEntradas[[#This Row],[Data da Competência]]))</f>
        <v>4</v>
      </c>
      <c r="L92" s="15">
        <f>IF(TbRegistroEntradas[[#This Row],[Data da Competência]]="",0,YEAR(TbRegistroEntradas[[#This Row],[Data da Competência]]))</f>
        <v>2018</v>
      </c>
      <c r="M92" s="15">
        <f>IF(TbRegistroEntradas[[#This Row],[Data do Caixa Previsto]]="",0,MONTH(TbRegistroEntradas[[#This Row],[Data do Caixa Previsto]]))</f>
        <v>5</v>
      </c>
      <c r="N92" s="15">
        <f>IF(TbRegistroEntradas[[#This Row],[Data do Caixa Previsto]]="",0,YEAR(TbRegistroEntradas[[#This Row],[Data do Caixa Previsto]]))</f>
        <v>2018</v>
      </c>
    </row>
    <row r="93" spans="2:14" hidden="1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173</v>
      </c>
      <c r="H93" s="16">
        <v>2593</v>
      </c>
      <c r="I93" s="15">
        <f>IF(TbRegistroEntradas[[#This Row],[Data do Caixa Realizado]]="",0,MONTH(TbRegistroEntradas[[#This Row],[Data do Caixa Realizado]]))</f>
        <v>6</v>
      </c>
      <c r="J93" s="15">
        <f>IF(TbRegistroEntradas[[#This Row],[Data do Caixa Realizado]]="",0,YEAR(TbRegistroEntradas[[#This Row],[Data do Caixa Realizado]]))</f>
        <v>2018</v>
      </c>
      <c r="K93" s="15">
        <f>IF(TbRegistroEntradas[[#This Row],[Data da Competência]]="",0,MONTH(TbRegistroEntradas[[#This Row],[Data da Competência]]))</f>
        <v>4</v>
      </c>
      <c r="L93" s="15">
        <f>IF(TbRegistroEntradas[[#This Row],[Data da Competência]]="",0,YEAR(TbRegistroEntradas[[#This Row],[Data da Competência]]))</f>
        <v>2018</v>
      </c>
      <c r="M93" s="15">
        <f>IF(TbRegistroEntradas[[#This Row],[Data do Caixa Previsto]]="",0,MONTH(TbRegistroEntradas[[#This Row],[Data do Caixa Previsto]]))</f>
        <v>6</v>
      </c>
      <c r="N93" s="15">
        <f>IF(TbRegistroEntradas[[#This Row],[Data do Caixa Previsto]]="",0,YEAR(TbRegistroEntradas[[#This Row],[Data do Caixa Previsto]]))</f>
        <v>2018</v>
      </c>
    </row>
    <row r="94" spans="2:14" hidden="1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174</v>
      </c>
      <c r="H94" s="16">
        <v>1885</v>
      </c>
      <c r="I94" s="15">
        <f>IF(TbRegistroEntradas[[#This Row],[Data do Caixa Realizado]]="",0,MONTH(TbRegistroEntradas[[#This Row],[Data do Caixa Realizado]]))</f>
        <v>5</v>
      </c>
      <c r="J94" s="15">
        <f>IF(TbRegistroEntradas[[#This Row],[Data do Caixa Realizado]]="",0,YEAR(TbRegistroEntradas[[#This Row],[Data do Caixa Realizado]]))</f>
        <v>2018</v>
      </c>
      <c r="K94" s="15">
        <f>IF(TbRegistroEntradas[[#This Row],[Data da Competência]]="",0,MONTH(TbRegistroEntradas[[#This Row],[Data da Competência]]))</f>
        <v>4</v>
      </c>
      <c r="L94" s="15">
        <f>IF(TbRegistroEntradas[[#This Row],[Data da Competência]]="",0,YEAR(TbRegistroEntradas[[#This Row],[Data da Competência]]))</f>
        <v>2018</v>
      </c>
      <c r="M94" s="15">
        <f>IF(TbRegistroEntradas[[#This Row],[Data do Caixa Previsto]]="",0,MONTH(TbRegistroEntradas[[#This Row],[Data do Caixa Previsto]]))</f>
        <v>5</v>
      </c>
      <c r="N94" s="15">
        <f>IF(TbRegistroEntradas[[#This Row],[Data do Caixa Previsto]]="",0,YEAR(TbRegistroEntradas[[#This Row],[Data do Caixa Previsto]]))</f>
        <v>2018</v>
      </c>
    </row>
    <row r="95" spans="2:14" hidden="1" x14ac:dyDescent="0.25">
      <c r="B95" s="14" t="s">
        <v>94</v>
      </c>
      <c r="C95" s="14">
        <v>43209</v>
      </c>
      <c r="D95" s="14">
        <v>43266.340119269124</v>
      </c>
      <c r="E95" s="15" t="s">
        <v>0</v>
      </c>
      <c r="F95" s="15" t="s">
        <v>24</v>
      </c>
      <c r="G95" s="15" t="s">
        <v>175</v>
      </c>
      <c r="H95" s="16">
        <v>2224</v>
      </c>
      <c r="I95" s="15">
        <f>IF(TbRegistroEntradas[[#This Row],[Data do Caixa Realizado]]="",0,MONTH(TbRegistroEntradas[[#This Row],[Data do Caixa Realizado]]))</f>
        <v>0</v>
      </c>
      <c r="J95" s="15">
        <f>IF(TbRegistroEntradas[[#This Row],[Data do Caixa Realizado]]="",0,YEAR(TbRegistroEntradas[[#This Row],[Data do Caixa Realizado]]))</f>
        <v>0</v>
      </c>
      <c r="K95" s="15">
        <f>IF(TbRegistroEntradas[[#This Row],[Data da Competência]]="",0,MONTH(TbRegistroEntradas[[#This Row],[Data da Competência]]))</f>
        <v>4</v>
      </c>
      <c r="L95" s="15">
        <f>IF(TbRegistroEntradas[[#This Row],[Data da Competência]]="",0,YEAR(TbRegistroEntradas[[#This Row],[Data da Competência]]))</f>
        <v>2018</v>
      </c>
      <c r="M95" s="15">
        <f>IF(TbRegistroEntradas[[#This Row],[Data do Caixa Previsto]]="",0,MONTH(TbRegistroEntradas[[#This Row],[Data do Caixa Previsto]]))</f>
        <v>6</v>
      </c>
      <c r="N95" s="15">
        <f>IF(TbRegistroEntradas[[#This Row],[Data do Caixa Previsto]]="",0,YEAR(TbRegistroEntradas[[#This Row],[Data do Caixa Previsto]]))</f>
        <v>2018</v>
      </c>
    </row>
    <row r="96" spans="2:14" hidden="1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176</v>
      </c>
      <c r="H96" s="16">
        <v>3223</v>
      </c>
      <c r="I96" s="15">
        <f>IF(TbRegistroEntradas[[#This Row],[Data do Caixa Realizado]]="",0,MONTH(TbRegistroEntradas[[#This Row],[Data do Caixa Realizado]]))</f>
        <v>7</v>
      </c>
      <c r="J96" s="15">
        <f>IF(TbRegistroEntradas[[#This Row],[Data do Caixa Realizado]]="",0,YEAR(TbRegistroEntradas[[#This Row],[Data do Caixa Realizado]]))</f>
        <v>2018</v>
      </c>
      <c r="K96" s="15">
        <f>IF(TbRegistroEntradas[[#This Row],[Data da Competência]]="",0,MONTH(TbRegistroEntradas[[#This Row],[Data da Competência]]))</f>
        <v>4</v>
      </c>
      <c r="L96" s="15">
        <f>IF(TbRegistroEntradas[[#This Row],[Data da Competência]]="",0,YEAR(TbRegistroEntradas[[#This Row],[Data da Competência]]))</f>
        <v>2018</v>
      </c>
      <c r="M96" s="15">
        <f>IF(TbRegistroEntradas[[#This Row],[Data do Caixa Previsto]]="",0,MONTH(TbRegistroEntradas[[#This Row],[Data do Caixa Previsto]]))</f>
        <v>5</v>
      </c>
      <c r="N96" s="15">
        <f>IF(TbRegistroEntradas[[#This Row],[Data do Caixa Previsto]]="",0,YEAR(TbRegistroEntradas[[#This Row],[Data do Caixa Previsto]]))</f>
        <v>2018</v>
      </c>
    </row>
    <row r="97" spans="2:14" hidden="1" x14ac:dyDescent="0.25">
      <c r="B97" s="14">
        <v>43299.933065152305</v>
      </c>
      <c r="C97" s="14">
        <v>43216</v>
      </c>
      <c r="D97" s="14">
        <v>43265.015379904566</v>
      </c>
      <c r="E97" s="15" t="s">
        <v>0</v>
      </c>
      <c r="F97" s="15" t="s">
        <v>5</v>
      </c>
      <c r="G97" s="15" t="s">
        <v>177</v>
      </c>
      <c r="H97" s="16">
        <v>3446</v>
      </c>
      <c r="I97" s="15">
        <f>IF(TbRegistroEntradas[[#This Row],[Data do Caixa Realizado]]="",0,MONTH(TbRegistroEntradas[[#This Row],[Data do Caixa Realizado]]))</f>
        <v>7</v>
      </c>
      <c r="J97" s="15">
        <f>IF(TbRegistroEntradas[[#This Row],[Data do Caixa Realizado]]="",0,YEAR(TbRegistroEntradas[[#This Row],[Data do Caixa Realizado]]))</f>
        <v>2018</v>
      </c>
      <c r="K97" s="15">
        <f>IF(TbRegistroEntradas[[#This Row],[Data da Competência]]="",0,MONTH(TbRegistroEntradas[[#This Row],[Data da Competência]]))</f>
        <v>4</v>
      </c>
      <c r="L97" s="15">
        <f>IF(TbRegistroEntradas[[#This Row],[Data da Competência]]="",0,YEAR(TbRegistroEntradas[[#This Row],[Data da Competência]]))</f>
        <v>2018</v>
      </c>
      <c r="M97" s="15">
        <f>IF(TbRegistroEntradas[[#This Row],[Data do Caixa Previsto]]="",0,MONTH(TbRegistroEntradas[[#This Row],[Data do Caixa Previsto]]))</f>
        <v>6</v>
      </c>
      <c r="N97" s="15">
        <f>IF(TbRegistroEntradas[[#This Row],[Data do Caixa Previsto]]="",0,YEAR(TbRegistroEntradas[[#This Row],[Data do Caixa Previsto]]))</f>
        <v>2018</v>
      </c>
    </row>
    <row r="98" spans="2:14" hidden="1" x14ac:dyDescent="0.25">
      <c r="B98" s="14">
        <v>43265.565544078599</v>
      </c>
      <c r="C98" s="14">
        <v>43220</v>
      </c>
      <c r="D98" s="14">
        <v>43265.565544078599</v>
      </c>
      <c r="E98" s="15" t="s">
        <v>0</v>
      </c>
      <c r="F98" s="15" t="s">
        <v>24</v>
      </c>
      <c r="G98" s="15" t="s">
        <v>178</v>
      </c>
      <c r="H98" s="16">
        <v>4540</v>
      </c>
      <c r="I98" s="15">
        <f>IF(TbRegistroEntradas[[#This Row],[Data do Caixa Realizado]]="",0,MONTH(TbRegistroEntradas[[#This Row],[Data do Caixa Realizado]]))</f>
        <v>6</v>
      </c>
      <c r="J98" s="15">
        <f>IF(TbRegistroEntradas[[#This Row],[Data do Caixa Realizado]]="",0,YEAR(TbRegistroEntradas[[#This Row],[Data do Caixa Realizado]]))</f>
        <v>2018</v>
      </c>
      <c r="K98" s="15">
        <f>IF(TbRegistroEntradas[[#This Row],[Data da Competência]]="",0,MONTH(TbRegistroEntradas[[#This Row],[Data da Competência]]))</f>
        <v>4</v>
      </c>
      <c r="L98" s="15">
        <f>IF(TbRegistroEntradas[[#This Row],[Data da Competência]]="",0,YEAR(TbRegistroEntradas[[#This Row],[Data da Competência]]))</f>
        <v>2018</v>
      </c>
      <c r="M98" s="15">
        <f>IF(TbRegistroEntradas[[#This Row],[Data do Caixa Previsto]]="",0,MONTH(TbRegistroEntradas[[#This Row],[Data do Caixa Previsto]]))</f>
        <v>6</v>
      </c>
      <c r="N98" s="15">
        <f>IF(TbRegistroEntradas[[#This Row],[Data do Caixa Previsto]]="",0,YEAR(TbRegistroEntradas[[#This Row],[Data do Caixa Previsto]]))</f>
        <v>2018</v>
      </c>
    </row>
    <row r="99" spans="2:14" hidden="1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51</v>
      </c>
      <c r="G99" s="15" t="s">
        <v>179</v>
      </c>
      <c r="H99" s="16">
        <v>3862</v>
      </c>
      <c r="I99" s="15">
        <f>IF(TbRegistroEntradas[[#This Row],[Data do Caixa Realizado]]="",0,MONTH(TbRegistroEntradas[[#This Row],[Data do Caixa Realizado]]))</f>
        <v>8</v>
      </c>
      <c r="J99" s="15">
        <f>IF(TbRegistroEntradas[[#This Row],[Data do Caixa Realizado]]="",0,YEAR(TbRegistroEntradas[[#This Row],[Data do Caixa Realizado]]))</f>
        <v>2018</v>
      </c>
      <c r="K99" s="15">
        <f>IF(TbRegistroEntradas[[#This Row],[Data da Competência]]="",0,MONTH(TbRegistroEntradas[[#This Row],[Data da Competência]]))</f>
        <v>5</v>
      </c>
      <c r="L99" s="15">
        <f>IF(TbRegistroEntradas[[#This Row],[Data da Competência]]="",0,YEAR(TbRegistroEntradas[[#This Row],[Data da Competência]]))</f>
        <v>2018</v>
      </c>
      <c r="M99" s="15">
        <f>IF(TbRegistroEntradas[[#This Row],[Data do Caixa Previsto]]="",0,MONTH(TbRegistroEntradas[[#This Row],[Data do Caixa Previsto]]))</f>
        <v>7</v>
      </c>
      <c r="N99" s="15">
        <f>IF(TbRegistroEntradas[[#This Row],[Data do Caixa Previsto]]="",0,YEAR(TbRegistroEntradas[[#This Row],[Data do Caixa Previsto]]))</f>
        <v>2018</v>
      </c>
    </row>
    <row r="100" spans="2:14" hidden="1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180</v>
      </c>
      <c r="H100" s="16">
        <v>611</v>
      </c>
      <c r="I100" s="15">
        <f>IF(TbRegistroEntradas[[#This Row],[Data do Caixa Realizado]]="",0,MONTH(TbRegistroEntradas[[#This Row],[Data do Caixa Realizado]]))</f>
        <v>6</v>
      </c>
      <c r="J100" s="15">
        <f>IF(TbRegistroEntradas[[#This Row],[Data do Caixa Realizado]]="",0,YEAR(TbRegistroEntradas[[#This Row],[Data do Caixa Realizado]]))</f>
        <v>2018</v>
      </c>
      <c r="K100" s="15">
        <f>IF(TbRegistroEntradas[[#This Row],[Data da Competência]]="",0,MONTH(TbRegistroEntradas[[#This Row],[Data da Competência]]))</f>
        <v>5</v>
      </c>
      <c r="L100" s="15">
        <f>IF(TbRegistroEntradas[[#This Row],[Data da Competência]]="",0,YEAR(TbRegistroEntradas[[#This Row],[Data da Competência]]))</f>
        <v>2018</v>
      </c>
      <c r="M100" s="15">
        <f>IF(TbRegistroEntradas[[#This Row],[Data do Caixa Previsto]]="",0,MONTH(TbRegistroEntradas[[#This Row],[Data do Caixa Previsto]]))</f>
        <v>6</v>
      </c>
      <c r="N100" s="15">
        <f>IF(TbRegistroEntradas[[#This Row],[Data do Caixa Previsto]]="",0,YEAR(TbRegistroEntradas[[#This Row],[Data do Caixa Previsto]]))</f>
        <v>2018</v>
      </c>
    </row>
    <row r="101" spans="2:14" hidden="1" x14ac:dyDescent="0.25">
      <c r="B101" s="14">
        <v>43285.463133098099</v>
      </c>
      <c r="C101" s="14">
        <v>43233</v>
      </c>
      <c r="D101" s="14">
        <v>43285.463133098099</v>
      </c>
      <c r="E101" s="15" t="s">
        <v>0</v>
      </c>
      <c r="F101" s="15" t="s">
        <v>17</v>
      </c>
      <c r="G101" s="15" t="s">
        <v>181</v>
      </c>
      <c r="H101" s="16">
        <v>1486</v>
      </c>
      <c r="I101" s="15">
        <f>IF(TbRegistroEntradas[[#This Row],[Data do Caixa Realizado]]="",0,MONTH(TbRegistroEntradas[[#This Row],[Data do Caixa Realizado]]))</f>
        <v>7</v>
      </c>
      <c r="J101" s="15">
        <f>IF(TbRegistroEntradas[[#This Row],[Data do Caixa Realizado]]="",0,YEAR(TbRegistroEntradas[[#This Row],[Data do Caixa Realizado]]))</f>
        <v>2018</v>
      </c>
      <c r="K101" s="15">
        <f>IF(TbRegistroEntradas[[#This Row],[Data da Competência]]="",0,MONTH(TbRegistroEntradas[[#This Row],[Data da Competência]]))</f>
        <v>5</v>
      </c>
      <c r="L101" s="15">
        <f>IF(TbRegistroEntradas[[#This Row],[Data da Competência]]="",0,YEAR(TbRegistroEntradas[[#This Row],[Data da Competência]]))</f>
        <v>2018</v>
      </c>
      <c r="M101" s="15">
        <f>IF(TbRegistroEntradas[[#This Row],[Data do Caixa Previsto]]="",0,MONTH(TbRegistroEntradas[[#This Row],[Data do Caixa Previsto]]))</f>
        <v>7</v>
      </c>
      <c r="N101" s="15">
        <f>IF(TbRegistroEntradas[[#This Row],[Data do Caixa Previsto]]="",0,YEAR(TbRegistroEntradas[[#This Row],[Data do Caixa Previsto]]))</f>
        <v>2018</v>
      </c>
    </row>
    <row r="102" spans="2:14" hidden="1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182</v>
      </c>
      <c r="H102" s="16">
        <v>4850</v>
      </c>
      <c r="I102" s="15">
        <f>IF(TbRegistroEntradas[[#This Row],[Data do Caixa Realizado]]="",0,MONTH(TbRegistroEntradas[[#This Row],[Data do Caixa Realizado]]))</f>
        <v>6</v>
      </c>
      <c r="J102" s="15">
        <f>IF(TbRegistroEntradas[[#This Row],[Data do Caixa Realizado]]="",0,YEAR(TbRegistroEntradas[[#This Row],[Data do Caixa Realizado]]))</f>
        <v>2018</v>
      </c>
      <c r="K102" s="15">
        <f>IF(TbRegistroEntradas[[#This Row],[Data da Competência]]="",0,MONTH(TbRegistroEntradas[[#This Row],[Data da Competência]]))</f>
        <v>5</v>
      </c>
      <c r="L102" s="15">
        <f>IF(TbRegistroEntradas[[#This Row],[Data da Competência]]="",0,YEAR(TbRegistroEntradas[[#This Row],[Data da Competência]]))</f>
        <v>2018</v>
      </c>
      <c r="M102" s="15">
        <f>IF(TbRegistroEntradas[[#This Row],[Data do Caixa Previsto]]="",0,MONTH(TbRegistroEntradas[[#This Row],[Data do Caixa Previsto]]))</f>
        <v>6</v>
      </c>
      <c r="N102" s="15">
        <f>IF(TbRegistroEntradas[[#This Row],[Data do Caixa Previsto]]="",0,YEAR(TbRegistroEntradas[[#This Row],[Data do Caixa Previsto]]))</f>
        <v>2018</v>
      </c>
    </row>
    <row r="103" spans="2:14" hidden="1" x14ac:dyDescent="0.25">
      <c r="B103" s="14" t="s">
        <v>94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121</v>
      </c>
      <c r="H103" s="16">
        <v>3878</v>
      </c>
      <c r="I103" s="15">
        <f>IF(TbRegistroEntradas[[#This Row],[Data do Caixa Realizado]]="",0,MONTH(TbRegistroEntradas[[#This Row],[Data do Caixa Realizado]]))</f>
        <v>0</v>
      </c>
      <c r="J103" s="15">
        <f>IF(TbRegistroEntradas[[#This Row],[Data do Caixa Realizado]]="",0,YEAR(TbRegistroEntradas[[#This Row],[Data do Caixa Realizado]]))</f>
        <v>0</v>
      </c>
      <c r="K103" s="15">
        <f>IF(TbRegistroEntradas[[#This Row],[Data da Competência]]="",0,MONTH(TbRegistroEntradas[[#This Row],[Data da Competência]]))</f>
        <v>5</v>
      </c>
      <c r="L103" s="15">
        <f>IF(TbRegistroEntradas[[#This Row],[Data da Competência]]="",0,YEAR(TbRegistroEntradas[[#This Row],[Data da Competência]]))</f>
        <v>2018</v>
      </c>
      <c r="M103" s="15">
        <f>IF(TbRegistroEntradas[[#This Row],[Data do Caixa Previsto]]="",0,MONTH(TbRegistroEntradas[[#This Row],[Data do Caixa Previsto]]))</f>
        <v>6</v>
      </c>
      <c r="N103" s="15">
        <f>IF(TbRegistroEntradas[[#This Row],[Data do Caixa Previsto]]="",0,YEAR(TbRegistroEntradas[[#This Row],[Data do Caixa Previsto]]))</f>
        <v>2018</v>
      </c>
    </row>
    <row r="104" spans="2:14" hidden="1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183</v>
      </c>
      <c r="H104" s="16">
        <v>976</v>
      </c>
      <c r="I104" s="15">
        <f>IF(TbRegistroEntradas[[#This Row],[Data do Caixa Realizado]]="",0,MONTH(TbRegistroEntradas[[#This Row],[Data do Caixa Realizado]]))</f>
        <v>6</v>
      </c>
      <c r="J104" s="15">
        <f>IF(TbRegistroEntradas[[#This Row],[Data do Caixa Realizado]]="",0,YEAR(TbRegistroEntradas[[#This Row],[Data do Caixa Realizado]]))</f>
        <v>2018</v>
      </c>
      <c r="K104" s="15">
        <f>IF(TbRegistroEntradas[[#This Row],[Data da Competência]]="",0,MONTH(TbRegistroEntradas[[#This Row],[Data da Competência]]))</f>
        <v>5</v>
      </c>
      <c r="L104" s="15">
        <f>IF(TbRegistroEntradas[[#This Row],[Data da Competência]]="",0,YEAR(TbRegistroEntradas[[#This Row],[Data da Competência]]))</f>
        <v>2018</v>
      </c>
      <c r="M104" s="15">
        <f>IF(TbRegistroEntradas[[#This Row],[Data do Caixa Previsto]]="",0,MONTH(TbRegistroEntradas[[#This Row],[Data do Caixa Previsto]]))</f>
        <v>6</v>
      </c>
      <c r="N104" s="15">
        <f>IF(TbRegistroEntradas[[#This Row],[Data do Caixa Previsto]]="",0,YEAR(TbRegistroEntradas[[#This Row],[Data do Caixa Previsto]]))</f>
        <v>2018</v>
      </c>
    </row>
    <row r="105" spans="2:14" hidden="1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51</v>
      </c>
      <c r="G105" s="15" t="s">
        <v>184</v>
      </c>
      <c r="H105" s="16">
        <v>3346</v>
      </c>
      <c r="I105" s="15">
        <f>IF(TbRegistroEntradas[[#This Row],[Data do Caixa Realizado]]="",0,MONTH(TbRegistroEntradas[[#This Row],[Data do Caixa Realizado]]))</f>
        <v>6</v>
      </c>
      <c r="J105" s="15">
        <f>IF(TbRegistroEntradas[[#This Row],[Data do Caixa Realizado]]="",0,YEAR(TbRegistroEntradas[[#This Row],[Data do Caixa Realizado]]))</f>
        <v>2018</v>
      </c>
      <c r="K105" s="15">
        <f>IF(TbRegistroEntradas[[#This Row],[Data da Competência]]="",0,MONTH(TbRegistroEntradas[[#This Row],[Data da Competência]]))</f>
        <v>5</v>
      </c>
      <c r="L105" s="15">
        <f>IF(TbRegistroEntradas[[#This Row],[Data da Competência]]="",0,YEAR(TbRegistroEntradas[[#This Row],[Data da Competência]]))</f>
        <v>2018</v>
      </c>
      <c r="M105" s="15">
        <f>IF(TbRegistroEntradas[[#This Row],[Data do Caixa Previsto]]="",0,MONTH(TbRegistroEntradas[[#This Row],[Data do Caixa Previsto]]))</f>
        <v>6</v>
      </c>
      <c r="N105" s="15">
        <f>IF(TbRegistroEntradas[[#This Row],[Data do Caixa Previsto]]="",0,YEAR(TbRegistroEntradas[[#This Row],[Data do Caixa Previsto]]))</f>
        <v>2018</v>
      </c>
    </row>
    <row r="106" spans="2:14" hidden="1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185</v>
      </c>
      <c r="H106" s="16">
        <v>443</v>
      </c>
      <c r="I106" s="15">
        <f>IF(TbRegistroEntradas[[#This Row],[Data do Caixa Realizado]]="",0,MONTH(TbRegistroEntradas[[#This Row],[Data do Caixa Realizado]]))</f>
        <v>8</v>
      </c>
      <c r="J106" s="15">
        <f>IF(TbRegistroEntradas[[#This Row],[Data do Caixa Realizado]]="",0,YEAR(TbRegistroEntradas[[#This Row],[Data do Caixa Realizado]]))</f>
        <v>2018</v>
      </c>
      <c r="K106" s="15">
        <f>IF(TbRegistroEntradas[[#This Row],[Data da Competência]]="",0,MONTH(TbRegistroEntradas[[#This Row],[Data da Competência]]))</f>
        <v>6</v>
      </c>
      <c r="L106" s="15">
        <f>IF(TbRegistroEntradas[[#This Row],[Data da Competência]]="",0,YEAR(TbRegistroEntradas[[#This Row],[Data da Competência]]))</f>
        <v>2018</v>
      </c>
      <c r="M106" s="15">
        <f>IF(TbRegistroEntradas[[#This Row],[Data do Caixa Previsto]]="",0,MONTH(TbRegistroEntradas[[#This Row],[Data do Caixa Previsto]]))</f>
        <v>8</v>
      </c>
      <c r="N106" s="15">
        <f>IF(TbRegistroEntradas[[#This Row],[Data do Caixa Previsto]]="",0,YEAR(TbRegistroEntradas[[#This Row],[Data do Caixa Previsto]]))</f>
        <v>2018</v>
      </c>
    </row>
    <row r="107" spans="2:14" hidden="1" x14ac:dyDescent="0.25">
      <c r="B107" s="14">
        <v>43309.034479812522</v>
      </c>
      <c r="C107" s="14">
        <v>43255</v>
      </c>
      <c r="D107" s="14">
        <v>43309.034479812522</v>
      </c>
      <c r="E107" s="15" t="s">
        <v>0</v>
      </c>
      <c r="F107" s="15" t="s">
        <v>5</v>
      </c>
      <c r="G107" s="15" t="s">
        <v>186</v>
      </c>
      <c r="H107" s="16">
        <v>2781</v>
      </c>
      <c r="I107" s="15">
        <f>IF(TbRegistroEntradas[[#This Row],[Data do Caixa Realizado]]="",0,MONTH(TbRegistroEntradas[[#This Row],[Data do Caixa Realizado]]))</f>
        <v>7</v>
      </c>
      <c r="J107" s="15">
        <f>IF(TbRegistroEntradas[[#This Row],[Data do Caixa Realizado]]="",0,YEAR(TbRegistroEntradas[[#This Row],[Data do Caixa Realizado]]))</f>
        <v>2018</v>
      </c>
      <c r="K107" s="15">
        <f>IF(TbRegistroEntradas[[#This Row],[Data da Competência]]="",0,MONTH(TbRegistroEntradas[[#This Row],[Data da Competência]]))</f>
        <v>6</v>
      </c>
      <c r="L107" s="15">
        <f>IF(TbRegistroEntradas[[#This Row],[Data da Competência]]="",0,YEAR(TbRegistroEntradas[[#This Row],[Data da Competência]]))</f>
        <v>2018</v>
      </c>
      <c r="M107" s="15">
        <f>IF(TbRegistroEntradas[[#This Row],[Data do Caixa Previsto]]="",0,MONTH(TbRegistroEntradas[[#This Row],[Data do Caixa Previsto]]))</f>
        <v>7</v>
      </c>
      <c r="N107" s="15">
        <f>IF(TbRegistroEntradas[[#This Row],[Data do Caixa Previsto]]="",0,YEAR(TbRegistroEntradas[[#This Row],[Data do Caixa Previsto]]))</f>
        <v>2018</v>
      </c>
    </row>
    <row r="108" spans="2:14" hidden="1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187</v>
      </c>
      <c r="H108" s="16">
        <v>1875</v>
      </c>
      <c r="I108" s="15">
        <f>IF(TbRegistroEntradas[[#This Row],[Data do Caixa Realizado]]="",0,MONTH(TbRegistroEntradas[[#This Row],[Data do Caixa Realizado]]))</f>
        <v>6</v>
      </c>
      <c r="J108" s="15">
        <f>IF(TbRegistroEntradas[[#This Row],[Data do Caixa Realizado]]="",0,YEAR(TbRegistroEntradas[[#This Row],[Data do Caixa Realizado]]))</f>
        <v>2018</v>
      </c>
      <c r="K108" s="15">
        <f>IF(TbRegistroEntradas[[#This Row],[Data da Competência]]="",0,MONTH(TbRegistroEntradas[[#This Row],[Data da Competência]]))</f>
        <v>6</v>
      </c>
      <c r="L108" s="15">
        <f>IF(TbRegistroEntradas[[#This Row],[Data da Competência]]="",0,YEAR(TbRegistroEntradas[[#This Row],[Data da Competência]]))</f>
        <v>2018</v>
      </c>
      <c r="M108" s="15">
        <f>IF(TbRegistroEntradas[[#This Row],[Data do Caixa Previsto]]="",0,MONTH(TbRegistroEntradas[[#This Row],[Data do Caixa Previsto]]))</f>
        <v>6</v>
      </c>
      <c r="N108" s="15">
        <f>IF(TbRegistroEntradas[[#This Row],[Data do Caixa Previsto]]="",0,YEAR(TbRegistroEntradas[[#This Row],[Data do Caixa Previsto]]))</f>
        <v>2018</v>
      </c>
    </row>
    <row r="109" spans="2:14" hidden="1" x14ac:dyDescent="0.25">
      <c r="B109" s="14">
        <v>43295.992726264638</v>
      </c>
      <c r="C109" s="14">
        <v>43259</v>
      </c>
      <c r="D109" s="14">
        <v>43295.992726264638</v>
      </c>
      <c r="E109" s="15" t="s">
        <v>0</v>
      </c>
      <c r="F109" s="15" t="s">
        <v>24</v>
      </c>
      <c r="G109" s="15" t="s">
        <v>188</v>
      </c>
      <c r="H109" s="16">
        <v>3134</v>
      </c>
      <c r="I109" s="15">
        <f>IF(TbRegistroEntradas[[#This Row],[Data do Caixa Realizado]]="",0,MONTH(TbRegistroEntradas[[#This Row],[Data do Caixa Realizado]]))</f>
        <v>7</v>
      </c>
      <c r="J109" s="15">
        <f>IF(TbRegistroEntradas[[#This Row],[Data do Caixa Realizado]]="",0,YEAR(TbRegistroEntradas[[#This Row],[Data do Caixa Realizado]]))</f>
        <v>2018</v>
      </c>
      <c r="K109" s="15">
        <f>IF(TbRegistroEntradas[[#This Row],[Data da Competência]]="",0,MONTH(TbRegistroEntradas[[#This Row],[Data da Competência]]))</f>
        <v>6</v>
      </c>
      <c r="L109" s="15">
        <f>IF(TbRegistroEntradas[[#This Row],[Data da Competência]]="",0,YEAR(TbRegistroEntradas[[#This Row],[Data da Competência]]))</f>
        <v>2018</v>
      </c>
      <c r="M109" s="15">
        <f>IF(TbRegistroEntradas[[#This Row],[Data do Caixa Previsto]]="",0,MONTH(TbRegistroEntradas[[#This Row],[Data do Caixa Previsto]]))</f>
        <v>7</v>
      </c>
      <c r="N109" s="15">
        <f>IF(TbRegistroEntradas[[#This Row],[Data do Caixa Previsto]]="",0,YEAR(TbRegistroEntradas[[#This Row],[Data do Caixa Previsto]]))</f>
        <v>2018</v>
      </c>
    </row>
    <row r="110" spans="2:14" hidden="1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189</v>
      </c>
      <c r="H110" s="16">
        <v>2114</v>
      </c>
      <c r="I110" s="15">
        <f>IF(TbRegistroEntradas[[#This Row],[Data do Caixa Realizado]]="",0,MONTH(TbRegistroEntradas[[#This Row],[Data do Caixa Realizado]]))</f>
        <v>6</v>
      </c>
      <c r="J110" s="15">
        <f>IF(TbRegistroEntradas[[#This Row],[Data do Caixa Realizado]]="",0,YEAR(TbRegistroEntradas[[#This Row],[Data do Caixa Realizado]]))</f>
        <v>2018</v>
      </c>
      <c r="K110" s="15">
        <f>IF(TbRegistroEntradas[[#This Row],[Data da Competência]]="",0,MONTH(TbRegistroEntradas[[#This Row],[Data da Competência]]))</f>
        <v>6</v>
      </c>
      <c r="L110" s="15">
        <f>IF(TbRegistroEntradas[[#This Row],[Data da Competência]]="",0,YEAR(TbRegistroEntradas[[#This Row],[Data da Competência]]))</f>
        <v>2018</v>
      </c>
      <c r="M110" s="15">
        <f>IF(TbRegistroEntradas[[#This Row],[Data do Caixa Previsto]]="",0,MONTH(TbRegistroEntradas[[#This Row],[Data do Caixa Previsto]]))</f>
        <v>6</v>
      </c>
      <c r="N110" s="15">
        <f>IF(TbRegistroEntradas[[#This Row],[Data do Caixa Previsto]]="",0,YEAR(TbRegistroEntradas[[#This Row],[Data do Caixa Previsto]]))</f>
        <v>2018</v>
      </c>
    </row>
    <row r="111" spans="2:14" hidden="1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190</v>
      </c>
      <c r="H111" s="16">
        <v>4961</v>
      </c>
      <c r="I111" s="15">
        <f>IF(TbRegistroEntradas[[#This Row],[Data do Caixa Realizado]]="",0,MONTH(TbRegistroEntradas[[#This Row],[Data do Caixa Realizado]]))</f>
        <v>8</v>
      </c>
      <c r="J111" s="15">
        <f>IF(TbRegistroEntradas[[#This Row],[Data do Caixa Realizado]]="",0,YEAR(TbRegistroEntradas[[#This Row],[Data do Caixa Realizado]]))</f>
        <v>2018</v>
      </c>
      <c r="K111" s="15">
        <f>IF(TbRegistroEntradas[[#This Row],[Data da Competência]]="",0,MONTH(TbRegistroEntradas[[#This Row],[Data da Competência]]))</f>
        <v>6</v>
      </c>
      <c r="L111" s="15">
        <f>IF(TbRegistroEntradas[[#This Row],[Data da Competência]]="",0,YEAR(TbRegistroEntradas[[#This Row],[Data da Competência]]))</f>
        <v>2018</v>
      </c>
      <c r="M111" s="15">
        <f>IF(TbRegistroEntradas[[#This Row],[Data do Caixa Previsto]]="",0,MONTH(TbRegistroEntradas[[#This Row],[Data do Caixa Previsto]]))</f>
        <v>8</v>
      </c>
      <c r="N111" s="15">
        <f>IF(TbRegistroEntradas[[#This Row],[Data do Caixa Previsto]]="",0,YEAR(TbRegistroEntradas[[#This Row],[Data do Caixa Previsto]]))</f>
        <v>2018</v>
      </c>
    </row>
    <row r="112" spans="2:14" hidden="1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191</v>
      </c>
      <c r="H112" s="16">
        <v>909</v>
      </c>
      <c r="I112" s="15">
        <f>IF(TbRegistroEntradas[[#This Row],[Data do Caixa Realizado]]="",0,MONTH(TbRegistroEntradas[[#This Row],[Data do Caixa Realizado]]))</f>
        <v>7</v>
      </c>
      <c r="J112" s="15">
        <f>IF(TbRegistroEntradas[[#This Row],[Data do Caixa Realizado]]="",0,YEAR(TbRegistroEntradas[[#This Row],[Data do Caixa Realizado]]))</f>
        <v>2018</v>
      </c>
      <c r="K112" s="15">
        <f>IF(TbRegistroEntradas[[#This Row],[Data da Competência]]="",0,MONTH(TbRegistroEntradas[[#This Row],[Data da Competência]]))</f>
        <v>6</v>
      </c>
      <c r="L112" s="15">
        <f>IF(TbRegistroEntradas[[#This Row],[Data da Competência]]="",0,YEAR(TbRegistroEntradas[[#This Row],[Data da Competência]]))</f>
        <v>2018</v>
      </c>
      <c r="M112" s="15">
        <f>IF(TbRegistroEntradas[[#This Row],[Data do Caixa Previsto]]="",0,MONTH(TbRegistroEntradas[[#This Row],[Data do Caixa Previsto]]))</f>
        <v>7</v>
      </c>
      <c r="N112" s="15">
        <f>IF(TbRegistroEntradas[[#This Row],[Data do Caixa Previsto]]="",0,YEAR(TbRegistroEntradas[[#This Row],[Data do Caixa Previsto]]))</f>
        <v>2018</v>
      </c>
    </row>
    <row r="113" spans="2:14" hidden="1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192</v>
      </c>
      <c r="H113" s="16">
        <v>2197</v>
      </c>
      <c r="I113" s="15">
        <f>IF(TbRegistroEntradas[[#This Row],[Data do Caixa Realizado]]="",0,MONTH(TbRegistroEntradas[[#This Row],[Data do Caixa Realizado]]))</f>
        <v>7</v>
      </c>
      <c r="J113" s="15">
        <f>IF(TbRegistroEntradas[[#This Row],[Data do Caixa Realizado]]="",0,YEAR(TbRegistroEntradas[[#This Row],[Data do Caixa Realizado]]))</f>
        <v>2018</v>
      </c>
      <c r="K113" s="15">
        <f>IF(TbRegistroEntradas[[#This Row],[Data da Competência]]="",0,MONTH(TbRegistroEntradas[[#This Row],[Data da Competência]]))</f>
        <v>6</v>
      </c>
      <c r="L113" s="15">
        <f>IF(TbRegistroEntradas[[#This Row],[Data da Competência]]="",0,YEAR(TbRegistroEntradas[[#This Row],[Data da Competência]]))</f>
        <v>2018</v>
      </c>
      <c r="M113" s="15">
        <f>IF(TbRegistroEntradas[[#This Row],[Data do Caixa Previsto]]="",0,MONTH(TbRegistroEntradas[[#This Row],[Data do Caixa Previsto]]))</f>
        <v>7</v>
      </c>
      <c r="N113" s="15">
        <f>IF(TbRegistroEntradas[[#This Row],[Data do Caixa Previsto]]="",0,YEAR(TbRegistroEntradas[[#This Row],[Data do Caixa Previsto]]))</f>
        <v>2018</v>
      </c>
    </row>
    <row r="114" spans="2:14" hidden="1" x14ac:dyDescent="0.25">
      <c r="B114" s="14">
        <v>43347.784698126074</v>
      </c>
      <c r="C114" s="14">
        <v>43268</v>
      </c>
      <c r="D114" s="14">
        <v>43310.26005003383</v>
      </c>
      <c r="E114" s="15" t="s">
        <v>0</v>
      </c>
      <c r="F114" s="15" t="s">
        <v>51</v>
      </c>
      <c r="G114" s="15" t="s">
        <v>193</v>
      </c>
      <c r="H114" s="16">
        <v>3045</v>
      </c>
      <c r="I114" s="15">
        <f>IF(TbRegistroEntradas[[#This Row],[Data do Caixa Realizado]]="",0,MONTH(TbRegistroEntradas[[#This Row],[Data do Caixa Realizado]]))</f>
        <v>9</v>
      </c>
      <c r="J114" s="15">
        <f>IF(TbRegistroEntradas[[#This Row],[Data do Caixa Realizado]]="",0,YEAR(TbRegistroEntradas[[#This Row],[Data do Caixa Realizado]]))</f>
        <v>2018</v>
      </c>
      <c r="K114" s="15">
        <f>IF(TbRegistroEntradas[[#This Row],[Data da Competência]]="",0,MONTH(TbRegistroEntradas[[#This Row],[Data da Competência]]))</f>
        <v>6</v>
      </c>
      <c r="L114" s="15">
        <f>IF(TbRegistroEntradas[[#This Row],[Data da Competência]]="",0,YEAR(TbRegistroEntradas[[#This Row],[Data da Competência]]))</f>
        <v>2018</v>
      </c>
      <c r="M114" s="15">
        <f>IF(TbRegistroEntradas[[#This Row],[Data do Caixa Previsto]]="",0,MONTH(TbRegistroEntradas[[#This Row],[Data do Caixa Previsto]]))</f>
        <v>7</v>
      </c>
      <c r="N114" s="15">
        <f>IF(TbRegistroEntradas[[#This Row],[Data do Caixa Previsto]]="",0,YEAR(TbRegistroEntradas[[#This Row],[Data do Caixa Previsto]]))</f>
        <v>2018</v>
      </c>
    </row>
    <row r="115" spans="2:14" hidden="1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51</v>
      </c>
      <c r="G115" s="15" t="s">
        <v>194</v>
      </c>
      <c r="H115" s="16">
        <v>460</v>
      </c>
      <c r="I115" s="15">
        <f>IF(TbRegistroEntradas[[#This Row],[Data do Caixa Realizado]]="",0,MONTH(TbRegistroEntradas[[#This Row],[Data do Caixa Realizado]]))</f>
        <v>8</v>
      </c>
      <c r="J115" s="15">
        <f>IF(TbRegistroEntradas[[#This Row],[Data do Caixa Realizado]]="",0,YEAR(TbRegistroEntradas[[#This Row],[Data do Caixa Realizado]]))</f>
        <v>2018</v>
      </c>
      <c r="K115" s="15">
        <f>IF(TbRegistroEntradas[[#This Row],[Data da Competência]]="",0,MONTH(TbRegistroEntradas[[#This Row],[Data da Competência]]))</f>
        <v>6</v>
      </c>
      <c r="L115" s="15">
        <f>IF(TbRegistroEntradas[[#This Row],[Data da Competência]]="",0,YEAR(TbRegistroEntradas[[#This Row],[Data da Competência]]))</f>
        <v>2018</v>
      </c>
      <c r="M115" s="15">
        <f>IF(TbRegistroEntradas[[#This Row],[Data do Caixa Previsto]]="",0,MONTH(TbRegistroEntradas[[#This Row],[Data do Caixa Previsto]]))</f>
        <v>7</v>
      </c>
      <c r="N115" s="15">
        <f>IF(TbRegistroEntradas[[#This Row],[Data do Caixa Previsto]]="",0,YEAR(TbRegistroEntradas[[#This Row],[Data do Caixa Previsto]]))</f>
        <v>2018</v>
      </c>
    </row>
    <row r="116" spans="2:14" hidden="1" x14ac:dyDescent="0.25">
      <c r="B116" s="14" t="s">
        <v>94</v>
      </c>
      <c r="C116" s="14">
        <v>43275</v>
      </c>
      <c r="D116" s="14">
        <v>43313.637699425337</v>
      </c>
      <c r="E116" s="15" t="s">
        <v>0</v>
      </c>
      <c r="F116" s="15" t="s">
        <v>51</v>
      </c>
      <c r="G116" s="15" t="s">
        <v>195</v>
      </c>
      <c r="H116" s="16">
        <v>770</v>
      </c>
      <c r="I116" s="15">
        <f>IF(TbRegistroEntradas[[#This Row],[Data do Caixa Realizado]]="",0,MONTH(TbRegistroEntradas[[#This Row],[Data do Caixa Realizado]]))</f>
        <v>0</v>
      </c>
      <c r="J116" s="15">
        <f>IF(TbRegistroEntradas[[#This Row],[Data do Caixa Realizado]]="",0,YEAR(TbRegistroEntradas[[#This Row],[Data do Caixa Realizado]]))</f>
        <v>0</v>
      </c>
      <c r="K116" s="15">
        <f>IF(TbRegistroEntradas[[#This Row],[Data da Competência]]="",0,MONTH(TbRegistroEntradas[[#This Row],[Data da Competência]]))</f>
        <v>6</v>
      </c>
      <c r="L116" s="15">
        <f>IF(TbRegistroEntradas[[#This Row],[Data da Competência]]="",0,YEAR(TbRegistroEntradas[[#This Row],[Data da Competência]]))</f>
        <v>2018</v>
      </c>
      <c r="M116" s="15">
        <f>IF(TbRegistroEntradas[[#This Row],[Data do Caixa Previsto]]="",0,MONTH(TbRegistroEntradas[[#This Row],[Data do Caixa Previsto]]))</f>
        <v>8</v>
      </c>
      <c r="N116" s="15">
        <f>IF(TbRegistroEntradas[[#This Row],[Data do Caixa Previsto]]="",0,YEAR(TbRegistroEntradas[[#This Row],[Data do Caixa Previsto]]))</f>
        <v>2018</v>
      </c>
    </row>
    <row r="117" spans="2:14" hidden="1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196</v>
      </c>
      <c r="H117" s="16">
        <v>3646</v>
      </c>
      <c r="I117" s="15">
        <f>IF(TbRegistroEntradas[[#This Row],[Data do Caixa Realizado]]="",0,MONTH(TbRegistroEntradas[[#This Row],[Data do Caixa Realizado]]))</f>
        <v>8</v>
      </c>
      <c r="J117" s="15">
        <f>IF(TbRegistroEntradas[[#This Row],[Data do Caixa Realizado]]="",0,YEAR(TbRegistroEntradas[[#This Row],[Data do Caixa Realizado]]))</f>
        <v>2018</v>
      </c>
      <c r="K117" s="15">
        <f>IF(TbRegistroEntradas[[#This Row],[Data da Competência]]="",0,MONTH(TbRegistroEntradas[[#This Row],[Data da Competência]]))</f>
        <v>6</v>
      </c>
      <c r="L117" s="15">
        <f>IF(TbRegistroEntradas[[#This Row],[Data da Competência]]="",0,YEAR(TbRegistroEntradas[[#This Row],[Data da Competência]]))</f>
        <v>2018</v>
      </c>
      <c r="M117" s="15">
        <f>IF(TbRegistroEntradas[[#This Row],[Data do Caixa Previsto]]="",0,MONTH(TbRegistroEntradas[[#This Row],[Data do Caixa Previsto]]))</f>
        <v>8</v>
      </c>
      <c r="N117" s="15">
        <f>IF(TbRegistroEntradas[[#This Row],[Data do Caixa Previsto]]="",0,YEAR(TbRegistroEntradas[[#This Row],[Data do Caixa Previsto]]))</f>
        <v>2018</v>
      </c>
    </row>
    <row r="118" spans="2:14" hidden="1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197</v>
      </c>
      <c r="H118" s="16">
        <v>2376</v>
      </c>
      <c r="I118" s="15">
        <f>IF(TbRegistroEntradas[[#This Row],[Data do Caixa Realizado]]="",0,MONTH(TbRegistroEntradas[[#This Row],[Data do Caixa Realizado]]))</f>
        <v>8</v>
      </c>
      <c r="J118" s="15">
        <f>IF(TbRegistroEntradas[[#This Row],[Data do Caixa Realizado]]="",0,YEAR(TbRegistroEntradas[[#This Row],[Data do Caixa Realizado]]))</f>
        <v>2018</v>
      </c>
      <c r="K118" s="15">
        <f>IF(TbRegistroEntradas[[#This Row],[Data da Competência]]="",0,MONTH(TbRegistroEntradas[[#This Row],[Data da Competência]]))</f>
        <v>6</v>
      </c>
      <c r="L118" s="15">
        <f>IF(TbRegistroEntradas[[#This Row],[Data da Competência]]="",0,YEAR(TbRegistroEntradas[[#This Row],[Data da Competência]]))</f>
        <v>2018</v>
      </c>
      <c r="M118" s="15">
        <f>IF(TbRegistroEntradas[[#This Row],[Data do Caixa Previsto]]="",0,MONTH(TbRegistroEntradas[[#This Row],[Data do Caixa Previsto]]))</f>
        <v>8</v>
      </c>
      <c r="N118" s="15">
        <f>IF(TbRegistroEntradas[[#This Row],[Data do Caixa Previsto]]="",0,YEAR(TbRegistroEntradas[[#This Row],[Data do Caixa Previsto]]))</f>
        <v>2018</v>
      </c>
    </row>
    <row r="119" spans="2:14" hidden="1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198</v>
      </c>
      <c r="H119" s="16">
        <v>3940</v>
      </c>
      <c r="I119" s="15">
        <f>IF(TbRegistroEntradas[[#This Row],[Data do Caixa Realizado]]="",0,MONTH(TbRegistroEntradas[[#This Row],[Data do Caixa Realizado]]))</f>
        <v>7</v>
      </c>
      <c r="J119" s="15">
        <f>IF(TbRegistroEntradas[[#This Row],[Data do Caixa Realizado]]="",0,YEAR(TbRegistroEntradas[[#This Row],[Data do Caixa Realizado]]))</f>
        <v>2018</v>
      </c>
      <c r="K119" s="15">
        <f>IF(TbRegistroEntradas[[#This Row],[Data da Competência]]="",0,MONTH(TbRegistroEntradas[[#This Row],[Data da Competência]]))</f>
        <v>7</v>
      </c>
      <c r="L119" s="15">
        <f>IF(TbRegistroEntradas[[#This Row],[Data da Competência]]="",0,YEAR(TbRegistroEntradas[[#This Row],[Data da Competência]]))</f>
        <v>2018</v>
      </c>
      <c r="M119" s="15">
        <f>IF(TbRegistroEntradas[[#This Row],[Data do Caixa Previsto]]="",0,MONTH(TbRegistroEntradas[[#This Row],[Data do Caixa Previsto]]))</f>
        <v>7</v>
      </c>
      <c r="N119" s="15">
        <f>IF(TbRegistroEntradas[[#This Row],[Data do Caixa Previsto]]="",0,YEAR(TbRegistroEntradas[[#This Row],[Data do Caixa Previsto]]))</f>
        <v>2018</v>
      </c>
    </row>
    <row r="120" spans="2:14" hidden="1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199</v>
      </c>
      <c r="H120" s="16">
        <v>1732</v>
      </c>
      <c r="I120" s="15">
        <f>IF(TbRegistroEntradas[[#This Row],[Data do Caixa Realizado]]="",0,MONTH(TbRegistroEntradas[[#This Row],[Data do Caixa Realizado]]))</f>
        <v>8</v>
      </c>
      <c r="J120" s="15">
        <f>IF(TbRegistroEntradas[[#This Row],[Data do Caixa Realizado]]="",0,YEAR(TbRegistroEntradas[[#This Row],[Data do Caixa Realizado]]))</f>
        <v>2018</v>
      </c>
      <c r="K120" s="15">
        <f>IF(TbRegistroEntradas[[#This Row],[Data da Competência]]="",0,MONTH(TbRegistroEntradas[[#This Row],[Data da Competência]]))</f>
        <v>7</v>
      </c>
      <c r="L120" s="15">
        <f>IF(TbRegistroEntradas[[#This Row],[Data da Competência]]="",0,YEAR(TbRegistroEntradas[[#This Row],[Data da Competência]]))</f>
        <v>2018</v>
      </c>
      <c r="M120" s="15">
        <f>IF(TbRegistroEntradas[[#This Row],[Data do Caixa Previsto]]="",0,MONTH(TbRegistroEntradas[[#This Row],[Data do Caixa Previsto]]))</f>
        <v>8</v>
      </c>
      <c r="N120" s="15">
        <f>IF(TbRegistroEntradas[[#This Row],[Data do Caixa Previsto]]="",0,YEAR(TbRegistroEntradas[[#This Row],[Data do Caixa Previsto]]))</f>
        <v>2018</v>
      </c>
    </row>
    <row r="121" spans="2:14" hidden="1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200</v>
      </c>
      <c r="H121" s="16">
        <v>1306</v>
      </c>
      <c r="I121" s="15">
        <f>IF(TbRegistroEntradas[[#This Row],[Data do Caixa Realizado]]="",0,MONTH(TbRegistroEntradas[[#This Row],[Data do Caixa Realizado]]))</f>
        <v>8</v>
      </c>
      <c r="J121" s="15">
        <f>IF(TbRegistroEntradas[[#This Row],[Data do Caixa Realizado]]="",0,YEAR(TbRegistroEntradas[[#This Row],[Data do Caixa Realizado]]))</f>
        <v>2018</v>
      </c>
      <c r="K121" s="15">
        <f>IF(TbRegistroEntradas[[#This Row],[Data da Competência]]="",0,MONTH(TbRegistroEntradas[[#This Row],[Data da Competência]]))</f>
        <v>7</v>
      </c>
      <c r="L121" s="15">
        <f>IF(TbRegistroEntradas[[#This Row],[Data da Competência]]="",0,YEAR(TbRegistroEntradas[[#This Row],[Data da Competência]]))</f>
        <v>2018</v>
      </c>
      <c r="M121" s="15">
        <f>IF(TbRegistroEntradas[[#This Row],[Data do Caixa Previsto]]="",0,MONTH(TbRegistroEntradas[[#This Row],[Data do Caixa Previsto]]))</f>
        <v>8</v>
      </c>
      <c r="N121" s="15">
        <f>IF(TbRegistroEntradas[[#This Row],[Data do Caixa Previsto]]="",0,YEAR(TbRegistroEntradas[[#This Row],[Data do Caixa Previsto]]))</f>
        <v>2018</v>
      </c>
    </row>
    <row r="122" spans="2:14" hidden="1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201</v>
      </c>
      <c r="H122" s="16">
        <v>3954</v>
      </c>
      <c r="I122" s="15">
        <f>IF(TbRegistroEntradas[[#This Row],[Data do Caixa Realizado]]="",0,MONTH(TbRegistroEntradas[[#This Row],[Data do Caixa Realizado]]))</f>
        <v>8</v>
      </c>
      <c r="J122" s="15">
        <f>IF(TbRegistroEntradas[[#This Row],[Data do Caixa Realizado]]="",0,YEAR(TbRegistroEntradas[[#This Row],[Data do Caixa Realizado]]))</f>
        <v>2018</v>
      </c>
      <c r="K122" s="15">
        <f>IF(TbRegistroEntradas[[#This Row],[Data da Competência]]="",0,MONTH(TbRegistroEntradas[[#This Row],[Data da Competência]]))</f>
        <v>7</v>
      </c>
      <c r="L122" s="15">
        <f>IF(TbRegistroEntradas[[#This Row],[Data da Competência]]="",0,YEAR(TbRegistroEntradas[[#This Row],[Data da Competência]]))</f>
        <v>2018</v>
      </c>
      <c r="M122" s="15">
        <f>IF(TbRegistroEntradas[[#This Row],[Data do Caixa Previsto]]="",0,MONTH(TbRegistroEntradas[[#This Row],[Data do Caixa Previsto]]))</f>
        <v>8</v>
      </c>
      <c r="N122" s="15">
        <f>IF(TbRegistroEntradas[[#This Row],[Data do Caixa Previsto]]="",0,YEAR(TbRegistroEntradas[[#This Row],[Data do Caixa Previsto]]))</f>
        <v>2018</v>
      </c>
    </row>
    <row r="123" spans="2:14" hidden="1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51</v>
      </c>
      <c r="G123" s="15" t="s">
        <v>202</v>
      </c>
      <c r="H123" s="16">
        <v>4090</v>
      </c>
      <c r="I123" s="15">
        <f>IF(TbRegistroEntradas[[#This Row],[Data do Caixa Realizado]]="",0,MONTH(TbRegistroEntradas[[#This Row],[Data do Caixa Realizado]]))</f>
        <v>9</v>
      </c>
      <c r="J123" s="15">
        <f>IF(TbRegistroEntradas[[#This Row],[Data do Caixa Realizado]]="",0,YEAR(TbRegistroEntradas[[#This Row],[Data do Caixa Realizado]]))</f>
        <v>2018</v>
      </c>
      <c r="K123" s="15">
        <f>IF(TbRegistroEntradas[[#This Row],[Data da Competência]]="",0,MONTH(TbRegistroEntradas[[#This Row],[Data da Competência]]))</f>
        <v>7</v>
      </c>
      <c r="L123" s="15">
        <f>IF(TbRegistroEntradas[[#This Row],[Data da Competência]]="",0,YEAR(TbRegistroEntradas[[#This Row],[Data da Competência]]))</f>
        <v>2018</v>
      </c>
      <c r="M123" s="15">
        <f>IF(TbRegistroEntradas[[#This Row],[Data do Caixa Previsto]]="",0,MONTH(TbRegistroEntradas[[#This Row],[Data do Caixa Previsto]]))</f>
        <v>8</v>
      </c>
      <c r="N123" s="15">
        <f>IF(TbRegistroEntradas[[#This Row],[Data do Caixa Previsto]]="",0,YEAR(TbRegistroEntradas[[#This Row],[Data do Caixa Previsto]]))</f>
        <v>2018</v>
      </c>
    </row>
    <row r="124" spans="2:14" hidden="1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203</v>
      </c>
      <c r="H124" s="16">
        <v>2713</v>
      </c>
      <c r="I124" s="15">
        <f>IF(TbRegistroEntradas[[#This Row],[Data do Caixa Realizado]]="",0,MONTH(TbRegistroEntradas[[#This Row],[Data do Caixa Realizado]]))</f>
        <v>7</v>
      </c>
      <c r="J124" s="15">
        <f>IF(TbRegistroEntradas[[#This Row],[Data do Caixa Realizado]]="",0,YEAR(TbRegistroEntradas[[#This Row],[Data do Caixa Realizado]]))</f>
        <v>2018</v>
      </c>
      <c r="K124" s="15">
        <f>IF(TbRegistroEntradas[[#This Row],[Data da Competência]]="",0,MONTH(TbRegistroEntradas[[#This Row],[Data da Competência]]))</f>
        <v>7</v>
      </c>
      <c r="L124" s="15">
        <f>IF(TbRegistroEntradas[[#This Row],[Data da Competência]]="",0,YEAR(TbRegistroEntradas[[#This Row],[Data da Competência]]))</f>
        <v>2018</v>
      </c>
      <c r="M124" s="15">
        <f>IF(TbRegistroEntradas[[#This Row],[Data do Caixa Previsto]]="",0,MONTH(TbRegistroEntradas[[#This Row],[Data do Caixa Previsto]]))</f>
        <v>7</v>
      </c>
      <c r="N124" s="15">
        <f>IF(TbRegistroEntradas[[#This Row],[Data do Caixa Previsto]]="",0,YEAR(TbRegistroEntradas[[#This Row],[Data do Caixa Previsto]]))</f>
        <v>2018</v>
      </c>
    </row>
    <row r="125" spans="2:14" hidden="1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204</v>
      </c>
      <c r="H125" s="16">
        <v>3482</v>
      </c>
      <c r="I125" s="15">
        <f>IF(TbRegistroEntradas[[#This Row],[Data do Caixa Realizado]]="",0,MONTH(TbRegistroEntradas[[#This Row],[Data do Caixa Realizado]]))</f>
        <v>7</v>
      </c>
      <c r="J125" s="15">
        <f>IF(TbRegistroEntradas[[#This Row],[Data do Caixa Realizado]]="",0,YEAR(TbRegistroEntradas[[#This Row],[Data do Caixa Realizado]]))</f>
        <v>2018</v>
      </c>
      <c r="K125" s="15">
        <f>IF(TbRegistroEntradas[[#This Row],[Data da Competência]]="",0,MONTH(TbRegistroEntradas[[#This Row],[Data da Competência]]))</f>
        <v>7</v>
      </c>
      <c r="L125" s="15">
        <f>IF(TbRegistroEntradas[[#This Row],[Data da Competência]]="",0,YEAR(TbRegistroEntradas[[#This Row],[Data da Competência]]))</f>
        <v>2018</v>
      </c>
      <c r="M125" s="15">
        <f>IF(TbRegistroEntradas[[#This Row],[Data do Caixa Previsto]]="",0,MONTH(TbRegistroEntradas[[#This Row],[Data do Caixa Previsto]]))</f>
        <v>7</v>
      </c>
      <c r="N125" s="15">
        <f>IF(TbRegistroEntradas[[#This Row],[Data do Caixa Previsto]]="",0,YEAR(TbRegistroEntradas[[#This Row],[Data do Caixa Previsto]]))</f>
        <v>2018</v>
      </c>
    </row>
    <row r="126" spans="2:14" hidden="1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205</v>
      </c>
      <c r="H126" s="16">
        <v>2071</v>
      </c>
      <c r="I126" s="15">
        <f>IF(TbRegistroEntradas[[#This Row],[Data do Caixa Realizado]]="",0,MONTH(TbRegistroEntradas[[#This Row],[Data do Caixa Realizado]]))</f>
        <v>9</v>
      </c>
      <c r="J126" s="15">
        <f>IF(TbRegistroEntradas[[#This Row],[Data do Caixa Realizado]]="",0,YEAR(TbRegistroEntradas[[#This Row],[Data do Caixa Realizado]]))</f>
        <v>2018</v>
      </c>
      <c r="K126" s="15">
        <f>IF(TbRegistroEntradas[[#This Row],[Data da Competência]]="",0,MONTH(TbRegistroEntradas[[#This Row],[Data da Competência]]))</f>
        <v>7</v>
      </c>
      <c r="L126" s="15">
        <f>IF(TbRegistroEntradas[[#This Row],[Data da Competência]]="",0,YEAR(TbRegistroEntradas[[#This Row],[Data da Competência]]))</f>
        <v>2018</v>
      </c>
      <c r="M126" s="15">
        <f>IF(TbRegistroEntradas[[#This Row],[Data do Caixa Previsto]]="",0,MONTH(TbRegistroEntradas[[#This Row],[Data do Caixa Previsto]]))</f>
        <v>9</v>
      </c>
      <c r="N126" s="15">
        <f>IF(TbRegistroEntradas[[#This Row],[Data do Caixa Previsto]]="",0,YEAR(TbRegistroEntradas[[#This Row],[Data do Caixa Previsto]]))</f>
        <v>2018</v>
      </c>
    </row>
    <row r="127" spans="2:14" hidden="1" x14ac:dyDescent="0.25">
      <c r="B127" s="14">
        <v>43333.777244922574</v>
      </c>
      <c r="C127" s="14">
        <v>43304</v>
      </c>
      <c r="D127" s="14">
        <v>43333.777244922574</v>
      </c>
      <c r="E127" s="15" t="s">
        <v>0</v>
      </c>
      <c r="F127" s="15" t="s">
        <v>51</v>
      </c>
      <c r="G127" s="15" t="s">
        <v>206</v>
      </c>
      <c r="H127" s="16">
        <v>4258</v>
      </c>
      <c r="I127" s="15">
        <f>IF(TbRegistroEntradas[[#This Row],[Data do Caixa Realizado]]="",0,MONTH(TbRegistroEntradas[[#This Row],[Data do Caixa Realizado]]))</f>
        <v>8</v>
      </c>
      <c r="J127" s="15">
        <f>IF(TbRegistroEntradas[[#This Row],[Data do Caixa Realizado]]="",0,YEAR(TbRegistroEntradas[[#This Row],[Data do Caixa Realizado]]))</f>
        <v>2018</v>
      </c>
      <c r="K127" s="15">
        <f>IF(TbRegistroEntradas[[#This Row],[Data da Competência]]="",0,MONTH(TbRegistroEntradas[[#This Row],[Data da Competência]]))</f>
        <v>7</v>
      </c>
      <c r="L127" s="15">
        <f>IF(TbRegistroEntradas[[#This Row],[Data da Competência]]="",0,YEAR(TbRegistroEntradas[[#This Row],[Data da Competência]]))</f>
        <v>2018</v>
      </c>
      <c r="M127" s="15">
        <f>IF(TbRegistroEntradas[[#This Row],[Data do Caixa Previsto]]="",0,MONTH(TbRegistroEntradas[[#This Row],[Data do Caixa Previsto]]))</f>
        <v>8</v>
      </c>
      <c r="N127" s="15">
        <f>IF(TbRegistroEntradas[[#This Row],[Data do Caixa Previsto]]="",0,YEAR(TbRegistroEntradas[[#This Row],[Data do Caixa Previsto]]))</f>
        <v>2018</v>
      </c>
    </row>
    <row r="128" spans="2:14" hidden="1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207</v>
      </c>
      <c r="H128" s="16">
        <v>4383</v>
      </c>
      <c r="I128" s="15">
        <f>IF(TbRegistroEntradas[[#This Row],[Data do Caixa Realizado]]="",0,MONTH(TbRegistroEntradas[[#This Row],[Data do Caixa Realizado]]))</f>
        <v>11</v>
      </c>
      <c r="J128" s="15">
        <f>IF(TbRegistroEntradas[[#This Row],[Data do Caixa Realizado]]="",0,YEAR(TbRegistroEntradas[[#This Row],[Data do Caixa Realizado]]))</f>
        <v>2018</v>
      </c>
      <c r="K128" s="15">
        <f>IF(TbRegistroEntradas[[#This Row],[Data da Competência]]="",0,MONTH(TbRegistroEntradas[[#This Row],[Data da Competência]]))</f>
        <v>7</v>
      </c>
      <c r="L128" s="15">
        <f>IF(TbRegistroEntradas[[#This Row],[Data da Competência]]="",0,YEAR(TbRegistroEntradas[[#This Row],[Data da Competência]]))</f>
        <v>2018</v>
      </c>
      <c r="M128" s="15">
        <f>IF(TbRegistroEntradas[[#This Row],[Data do Caixa Previsto]]="",0,MONTH(TbRegistroEntradas[[#This Row],[Data do Caixa Previsto]]))</f>
        <v>9</v>
      </c>
      <c r="N128" s="15">
        <f>IF(TbRegistroEntradas[[#This Row],[Data do Caixa Previsto]]="",0,YEAR(TbRegistroEntradas[[#This Row],[Data do Caixa Previsto]]))</f>
        <v>2018</v>
      </c>
    </row>
    <row r="129" spans="2:14" hidden="1" x14ac:dyDescent="0.25">
      <c r="B129" s="14">
        <v>43352.69621488743</v>
      </c>
      <c r="C129" s="14">
        <v>43310</v>
      </c>
      <c r="D129" s="14">
        <v>43352.69621488743</v>
      </c>
      <c r="E129" s="15" t="s">
        <v>0</v>
      </c>
      <c r="F129" s="15" t="s">
        <v>24</v>
      </c>
      <c r="G129" s="15" t="s">
        <v>208</v>
      </c>
      <c r="H129" s="16">
        <v>1369</v>
      </c>
      <c r="I129" s="15">
        <f>IF(TbRegistroEntradas[[#This Row],[Data do Caixa Realizado]]="",0,MONTH(TbRegistroEntradas[[#This Row],[Data do Caixa Realizado]]))</f>
        <v>9</v>
      </c>
      <c r="J129" s="15">
        <f>IF(TbRegistroEntradas[[#This Row],[Data do Caixa Realizado]]="",0,YEAR(TbRegistroEntradas[[#This Row],[Data do Caixa Realizado]]))</f>
        <v>2018</v>
      </c>
      <c r="K129" s="15">
        <f>IF(TbRegistroEntradas[[#This Row],[Data da Competência]]="",0,MONTH(TbRegistroEntradas[[#This Row],[Data da Competência]]))</f>
        <v>7</v>
      </c>
      <c r="L129" s="15">
        <f>IF(TbRegistroEntradas[[#This Row],[Data da Competência]]="",0,YEAR(TbRegistroEntradas[[#This Row],[Data da Competência]]))</f>
        <v>2018</v>
      </c>
      <c r="M129" s="15">
        <f>IF(TbRegistroEntradas[[#This Row],[Data do Caixa Previsto]]="",0,MONTH(TbRegistroEntradas[[#This Row],[Data do Caixa Previsto]]))</f>
        <v>9</v>
      </c>
      <c r="N129" s="15">
        <f>IF(TbRegistroEntradas[[#This Row],[Data do Caixa Previsto]]="",0,YEAR(TbRegistroEntradas[[#This Row],[Data do Caixa Previsto]]))</f>
        <v>2018</v>
      </c>
    </row>
    <row r="130" spans="2:14" hidden="1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209</v>
      </c>
      <c r="H130" s="16">
        <v>331</v>
      </c>
      <c r="I130" s="15">
        <f>IF(TbRegistroEntradas[[#This Row],[Data do Caixa Realizado]]="",0,MONTH(TbRegistroEntradas[[#This Row],[Data do Caixa Realizado]]))</f>
        <v>9</v>
      </c>
      <c r="J130" s="15">
        <f>IF(TbRegistroEntradas[[#This Row],[Data do Caixa Realizado]]="",0,YEAR(TbRegistroEntradas[[#This Row],[Data do Caixa Realizado]]))</f>
        <v>2018</v>
      </c>
      <c r="K130" s="15">
        <f>IF(TbRegistroEntradas[[#This Row],[Data da Competência]]="",0,MONTH(TbRegistroEntradas[[#This Row],[Data da Competência]]))</f>
        <v>8</v>
      </c>
      <c r="L130" s="15">
        <f>IF(TbRegistroEntradas[[#This Row],[Data da Competência]]="",0,YEAR(TbRegistroEntradas[[#This Row],[Data da Competência]]))</f>
        <v>2018</v>
      </c>
      <c r="M130" s="15">
        <f>IF(TbRegistroEntradas[[#This Row],[Data do Caixa Previsto]]="",0,MONTH(TbRegistroEntradas[[#This Row],[Data do Caixa Previsto]]))</f>
        <v>9</v>
      </c>
      <c r="N130" s="15">
        <f>IF(TbRegistroEntradas[[#This Row],[Data do Caixa Previsto]]="",0,YEAR(TbRegistroEntradas[[#This Row],[Data do Caixa Previsto]]))</f>
        <v>2018</v>
      </c>
    </row>
    <row r="131" spans="2:14" hidden="1" x14ac:dyDescent="0.25">
      <c r="B131" s="14">
        <v>43321.343775306508</v>
      </c>
      <c r="C131" s="14">
        <v>43318</v>
      </c>
      <c r="D131" s="14">
        <v>43321.343775306508</v>
      </c>
      <c r="E131" s="15" t="s">
        <v>0</v>
      </c>
      <c r="F131" s="15" t="s">
        <v>24</v>
      </c>
      <c r="G131" s="15" t="s">
        <v>210</v>
      </c>
      <c r="H131" s="16">
        <v>3031</v>
      </c>
      <c r="I131" s="15">
        <f>IF(TbRegistroEntradas[[#This Row],[Data do Caixa Realizado]]="",0,MONTH(TbRegistroEntradas[[#This Row],[Data do Caixa Realizado]]))</f>
        <v>8</v>
      </c>
      <c r="J131" s="15">
        <f>IF(TbRegistroEntradas[[#This Row],[Data do Caixa Realizado]]="",0,YEAR(TbRegistroEntradas[[#This Row],[Data do Caixa Realizado]]))</f>
        <v>2018</v>
      </c>
      <c r="K131" s="15">
        <f>IF(TbRegistroEntradas[[#This Row],[Data da Competência]]="",0,MONTH(TbRegistroEntradas[[#This Row],[Data da Competência]]))</f>
        <v>8</v>
      </c>
      <c r="L131" s="15">
        <f>IF(TbRegistroEntradas[[#This Row],[Data da Competência]]="",0,YEAR(TbRegistroEntradas[[#This Row],[Data da Competência]]))</f>
        <v>2018</v>
      </c>
      <c r="M131" s="15">
        <f>IF(TbRegistroEntradas[[#This Row],[Data do Caixa Previsto]]="",0,MONTH(TbRegistroEntradas[[#This Row],[Data do Caixa Previsto]]))</f>
        <v>8</v>
      </c>
      <c r="N131" s="15">
        <f>IF(TbRegistroEntradas[[#This Row],[Data do Caixa Previsto]]="",0,YEAR(TbRegistroEntradas[[#This Row],[Data do Caixa Previsto]]))</f>
        <v>2018</v>
      </c>
    </row>
    <row r="132" spans="2:14" hidden="1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211</v>
      </c>
      <c r="H132" s="16">
        <v>1200</v>
      </c>
      <c r="I132" s="15">
        <f>IF(TbRegistroEntradas[[#This Row],[Data do Caixa Realizado]]="",0,MONTH(TbRegistroEntradas[[#This Row],[Data do Caixa Realizado]]))</f>
        <v>8</v>
      </c>
      <c r="J132" s="15">
        <f>IF(TbRegistroEntradas[[#This Row],[Data do Caixa Realizado]]="",0,YEAR(TbRegistroEntradas[[#This Row],[Data do Caixa Realizado]]))</f>
        <v>2018</v>
      </c>
      <c r="K132" s="15">
        <f>IF(TbRegistroEntradas[[#This Row],[Data da Competência]]="",0,MONTH(TbRegistroEntradas[[#This Row],[Data da Competência]]))</f>
        <v>8</v>
      </c>
      <c r="L132" s="15">
        <f>IF(TbRegistroEntradas[[#This Row],[Data da Competência]]="",0,YEAR(TbRegistroEntradas[[#This Row],[Data da Competência]]))</f>
        <v>2018</v>
      </c>
      <c r="M132" s="15">
        <f>IF(TbRegistroEntradas[[#This Row],[Data do Caixa Previsto]]="",0,MONTH(TbRegistroEntradas[[#This Row],[Data do Caixa Previsto]]))</f>
        <v>8</v>
      </c>
      <c r="N132" s="15">
        <f>IF(TbRegistroEntradas[[#This Row],[Data do Caixa Previsto]]="",0,YEAR(TbRegistroEntradas[[#This Row],[Data do Caixa Previsto]]))</f>
        <v>2018</v>
      </c>
    </row>
    <row r="133" spans="2:14" hidden="1" x14ac:dyDescent="0.25">
      <c r="B133" s="14">
        <v>43343.77071694022</v>
      </c>
      <c r="C133" s="14">
        <v>43323</v>
      </c>
      <c r="D133" s="14">
        <v>43343.77071694022</v>
      </c>
      <c r="E133" s="15" t="s">
        <v>0</v>
      </c>
      <c r="F133" s="15" t="s">
        <v>3</v>
      </c>
      <c r="G133" s="15" t="s">
        <v>212</v>
      </c>
      <c r="H133" s="16">
        <v>405</v>
      </c>
      <c r="I133" s="15">
        <f>IF(TbRegistroEntradas[[#This Row],[Data do Caixa Realizado]]="",0,MONTH(TbRegistroEntradas[[#This Row],[Data do Caixa Realizado]]))</f>
        <v>8</v>
      </c>
      <c r="J133" s="15">
        <f>IF(TbRegistroEntradas[[#This Row],[Data do Caixa Realizado]]="",0,YEAR(TbRegistroEntradas[[#This Row],[Data do Caixa Realizado]]))</f>
        <v>2018</v>
      </c>
      <c r="K133" s="15">
        <f>IF(TbRegistroEntradas[[#This Row],[Data da Competência]]="",0,MONTH(TbRegistroEntradas[[#This Row],[Data da Competência]]))</f>
        <v>8</v>
      </c>
      <c r="L133" s="15">
        <f>IF(TbRegistroEntradas[[#This Row],[Data da Competência]]="",0,YEAR(TbRegistroEntradas[[#This Row],[Data da Competência]]))</f>
        <v>2018</v>
      </c>
      <c r="M133" s="15">
        <f>IF(TbRegistroEntradas[[#This Row],[Data do Caixa Previsto]]="",0,MONTH(TbRegistroEntradas[[#This Row],[Data do Caixa Previsto]]))</f>
        <v>8</v>
      </c>
      <c r="N133" s="15">
        <f>IF(TbRegistroEntradas[[#This Row],[Data do Caixa Previsto]]="",0,YEAR(TbRegistroEntradas[[#This Row],[Data do Caixa Previsto]]))</f>
        <v>2018</v>
      </c>
    </row>
    <row r="134" spans="2:14" hidden="1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178</v>
      </c>
      <c r="H134" s="16">
        <v>3080</v>
      </c>
      <c r="I134" s="15">
        <f>IF(TbRegistroEntradas[[#This Row],[Data do Caixa Realizado]]="",0,MONTH(TbRegistroEntradas[[#This Row],[Data do Caixa Realizado]]))</f>
        <v>9</v>
      </c>
      <c r="J134" s="15">
        <f>IF(TbRegistroEntradas[[#This Row],[Data do Caixa Realizado]]="",0,YEAR(TbRegistroEntradas[[#This Row],[Data do Caixa Realizado]]))</f>
        <v>2018</v>
      </c>
      <c r="K134" s="15">
        <f>IF(TbRegistroEntradas[[#This Row],[Data da Competência]]="",0,MONTH(TbRegistroEntradas[[#This Row],[Data da Competência]]))</f>
        <v>8</v>
      </c>
      <c r="L134" s="15">
        <f>IF(TbRegistroEntradas[[#This Row],[Data da Competência]]="",0,YEAR(TbRegistroEntradas[[#This Row],[Data da Competência]]))</f>
        <v>2018</v>
      </c>
      <c r="M134" s="15">
        <f>IF(TbRegistroEntradas[[#This Row],[Data do Caixa Previsto]]="",0,MONTH(TbRegistroEntradas[[#This Row],[Data do Caixa Previsto]]))</f>
        <v>9</v>
      </c>
      <c r="N134" s="15">
        <f>IF(TbRegistroEntradas[[#This Row],[Data do Caixa Previsto]]="",0,YEAR(TbRegistroEntradas[[#This Row],[Data do Caixa Previsto]]))</f>
        <v>2018</v>
      </c>
    </row>
    <row r="135" spans="2:14" hidden="1" x14ac:dyDescent="0.25">
      <c r="B135" s="14">
        <v>43329.315214521994</v>
      </c>
      <c r="C135" s="14">
        <v>43329</v>
      </c>
      <c r="D135" s="14">
        <v>43329.315214521994</v>
      </c>
      <c r="E135" s="15" t="s">
        <v>0</v>
      </c>
      <c r="F135" s="15" t="s">
        <v>24</v>
      </c>
      <c r="G135" s="15" t="s">
        <v>213</v>
      </c>
      <c r="H135" s="16">
        <v>2137</v>
      </c>
      <c r="I135" s="15">
        <f>IF(TbRegistroEntradas[[#This Row],[Data do Caixa Realizado]]="",0,MONTH(TbRegistroEntradas[[#This Row],[Data do Caixa Realizado]]))</f>
        <v>8</v>
      </c>
      <c r="J135" s="15">
        <f>IF(TbRegistroEntradas[[#This Row],[Data do Caixa Realizado]]="",0,YEAR(TbRegistroEntradas[[#This Row],[Data do Caixa Realizado]]))</f>
        <v>2018</v>
      </c>
      <c r="K135" s="15">
        <f>IF(TbRegistroEntradas[[#This Row],[Data da Competência]]="",0,MONTH(TbRegistroEntradas[[#This Row],[Data da Competência]]))</f>
        <v>8</v>
      </c>
      <c r="L135" s="15">
        <f>IF(TbRegistroEntradas[[#This Row],[Data da Competência]]="",0,YEAR(TbRegistroEntradas[[#This Row],[Data da Competência]]))</f>
        <v>2018</v>
      </c>
      <c r="M135" s="15">
        <f>IF(TbRegistroEntradas[[#This Row],[Data do Caixa Previsto]]="",0,MONTH(TbRegistroEntradas[[#This Row],[Data do Caixa Previsto]]))</f>
        <v>8</v>
      </c>
      <c r="N135" s="15">
        <f>IF(TbRegistroEntradas[[#This Row],[Data do Caixa Previsto]]="",0,YEAR(TbRegistroEntradas[[#This Row],[Data do Caixa Previsto]]))</f>
        <v>2018</v>
      </c>
    </row>
    <row r="136" spans="2:14" hidden="1" x14ac:dyDescent="0.25">
      <c r="B136" s="14">
        <v>43388.49957155843</v>
      </c>
      <c r="C136" s="14">
        <v>43336</v>
      </c>
      <c r="D136" s="14">
        <v>43388.49957155843</v>
      </c>
      <c r="E136" s="15" t="s">
        <v>0</v>
      </c>
      <c r="F136" s="15" t="s">
        <v>51</v>
      </c>
      <c r="G136" s="15" t="s">
        <v>214</v>
      </c>
      <c r="H136" s="16">
        <v>4287</v>
      </c>
      <c r="I136" s="15">
        <f>IF(TbRegistroEntradas[[#This Row],[Data do Caixa Realizado]]="",0,MONTH(TbRegistroEntradas[[#This Row],[Data do Caixa Realizado]]))</f>
        <v>10</v>
      </c>
      <c r="J136" s="15">
        <f>IF(TbRegistroEntradas[[#This Row],[Data do Caixa Realizado]]="",0,YEAR(TbRegistroEntradas[[#This Row],[Data do Caixa Realizado]]))</f>
        <v>2018</v>
      </c>
      <c r="K136" s="15">
        <f>IF(TbRegistroEntradas[[#This Row],[Data da Competência]]="",0,MONTH(TbRegistroEntradas[[#This Row],[Data da Competência]]))</f>
        <v>8</v>
      </c>
      <c r="L136" s="15">
        <f>IF(TbRegistroEntradas[[#This Row],[Data da Competência]]="",0,YEAR(TbRegistroEntradas[[#This Row],[Data da Competência]]))</f>
        <v>2018</v>
      </c>
      <c r="M136" s="15">
        <f>IF(TbRegistroEntradas[[#This Row],[Data do Caixa Previsto]]="",0,MONTH(TbRegistroEntradas[[#This Row],[Data do Caixa Previsto]]))</f>
        <v>10</v>
      </c>
      <c r="N136" s="15">
        <f>IF(TbRegistroEntradas[[#This Row],[Data do Caixa Previsto]]="",0,YEAR(TbRegistroEntradas[[#This Row],[Data do Caixa Previsto]]))</f>
        <v>2018</v>
      </c>
    </row>
    <row r="137" spans="2:14" hidden="1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51</v>
      </c>
      <c r="G137" s="15" t="s">
        <v>215</v>
      </c>
      <c r="H137" s="16">
        <v>4857</v>
      </c>
      <c r="I137" s="15">
        <f>IF(TbRegistroEntradas[[#This Row],[Data do Caixa Realizado]]="",0,MONTH(TbRegistroEntradas[[#This Row],[Data do Caixa Realizado]]))</f>
        <v>10</v>
      </c>
      <c r="J137" s="15">
        <f>IF(TbRegistroEntradas[[#This Row],[Data do Caixa Realizado]]="",0,YEAR(TbRegistroEntradas[[#This Row],[Data do Caixa Realizado]]))</f>
        <v>2018</v>
      </c>
      <c r="K137" s="15">
        <f>IF(TbRegistroEntradas[[#This Row],[Data da Competência]]="",0,MONTH(TbRegistroEntradas[[#This Row],[Data da Competência]]))</f>
        <v>8</v>
      </c>
      <c r="L137" s="15">
        <f>IF(TbRegistroEntradas[[#This Row],[Data da Competência]]="",0,YEAR(TbRegistroEntradas[[#This Row],[Data da Competência]]))</f>
        <v>2018</v>
      </c>
      <c r="M137" s="15">
        <f>IF(TbRegistroEntradas[[#This Row],[Data do Caixa Previsto]]="",0,MONTH(TbRegistroEntradas[[#This Row],[Data do Caixa Previsto]]))</f>
        <v>10</v>
      </c>
      <c r="N137" s="15">
        <f>IF(TbRegistroEntradas[[#This Row],[Data do Caixa Previsto]]="",0,YEAR(TbRegistroEntradas[[#This Row],[Data do Caixa Previsto]]))</f>
        <v>2018</v>
      </c>
    </row>
    <row r="138" spans="2:14" hidden="1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216</v>
      </c>
      <c r="H138" s="16">
        <v>507</v>
      </c>
      <c r="I138" s="15">
        <f>IF(TbRegistroEntradas[[#This Row],[Data do Caixa Realizado]]="",0,MONTH(TbRegistroEntradas[[#This Row],[Data do Caixa Realizado]]))</f>
        <v>10</v>
      </c>
      <c r="J138" s="15">
        <f>IF(TbRegistroEntradas[[#This Row],[Data do Caixa Realizado]]="",0,YEAR(TbRegistroEntradas[[#This Row],[Data do Caixa Realizado]]))</f>
        <v>2018</v>
      </c>
      <c r="K138" s="15">
        <f>IF(TbRegistroEntradas[[#This Row],[Data da Competência]]="",0,MONTH(TbRegistroEntradas[[#This Row],[Data da Competência]]))</f>
        <v>8</v>
      </c>
      <c r="L138" s="15">
        <f>IF(TbRegistroEntradas[[#This Row],[Data da Competência]]="",0,YEAR(TbRegistroEntradas[[#This Row],[Data da Competência]]))</f>
        <v>2018</v>
      </c>
      <c r="M138" s="15">
        <f>IF(TbRegistroEntradas[[#This Row],[Data do Caixa Previsto]]="",0,MONTH(TbRegistroEntradas[[#This Row],[Data do Caixa Previsto]]))</f>
        <v>10</v>
      </c>
      <c r="N138" s="15">
        <f>IF(TbRegistroEntradas[[#This Row],[Data do Caixa Previsto]]="",0,YEAR(TbRegistroEntradas[[#This Row],[Data do Caixa Previsto]]))</f>
        <v>2018</v>
      </c>
    </row>
    <row r="139" spans="2:14" hidden="1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217</v>
      </c>
      <c r="H139" s="16">
        <v>2467</v>
      </c>
      <c r="I139" s="15">
        <f>IF(TbRegistroEntradas[[#This Row],[Data do Caixa Realizado]]="",0,MONTH(TbRegistroEntradas[[#This Row],[Data do Caixa Realizado]]))</f>
        <v>9</v>
      </c>
      <c r="J139" s="15">
        <f>IF(TbRegistroEntradas[[#This Row],[Data do Caixa Realizado]]="",0,YEAR(TbRegistroEntradas[[#This Row],[Data do Caixa Realizado]]))</f>
        <v>2018</v>
      </c>
      <c r="K139" s="15">
        <f>IF(TbRegistroEntradas[[#This Row],[Data da Competência]]="",0,MONTH(TbRegistroEntradas[[#This Row],[Data da Competência]]))</f>
        <v>8</v>
      </c>
      <c r="L139" s="15">
        <f>IF(TbRegistroEntradas[[#This Row],[Data da Competência]]="",0,YEAR(TbRegistroEntradas[[#This Row],[Data da Competência]]))</f>
        <v>2018</v>
      </c>
      <c r="M139" s="15">
        <f>IF(TbRegistroEntradas[[#This Row],[Data do Caixa Previsto]]="",0,MONTH(TbRegistroEntradas[[#This Row],[Data do Caixa Previsto]]))</f>
        <v>9</v>
      </c>
      <c r="N139" s="15">
        <f>IF(TbRegistroEntradas[[#This Row],[Data do Caixa Previsto]]="",0,YEAR(TbRegistroEntradas[[#This Row],[Data do Caixa Previsto]]))</f>
        <v>2018</v>
      </c>
    </row>
    <row r="140" spans="2:14" hidden="1" x14ac:dyDescent="0.25">
      <c r="B140" s="14" t="s">
        <v>94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218</v>
      </c>
      <c r="H140" s="16">
        <v>4253</v>
      </c>
      <c r="I140" s="15">
        <f>IF(TbRegistroEntradas[[#This Row],[Data do Caixa Realizado]]="",0,MONTH(TbRegistroEntradas[[#This Row],[Data do Caixa Realizado]]))</f>
        <v>0</v>
      </c>
      <c r="J140" s="15">
        <f>IF(TbRegistroEntradas[[#This Row],[Data do Caixa Realizado]]="",0,YEAR(TbRegistroEntradas[[#This Row],[Data do Caixa Realizado]]))</f>
        <v>0</v>
      </c>
      <c r="K140" s="15">
        <f>IF(TbRegistroEntradas[[#This Row],[Data da Competência]]="",0,MONTH(TbRegistroEntradas[[#This Row],[Data da Competência]]))</f>
        <v>9</v>
      </c>
      <c r="L140" s="15">
        <f>IF(TbRegistroEntradas[[#This Row],[Data da Competência]]="",0,YEAR(TbRegistroEntradas[[#This Row],[Data da Competência]]))</f>
        <v>2018</v>
      </c>
      <c r="M140" s="15">
        <f>IF(TbRegistroEntradas[[#This Row],[Data do Caixa Previsto]]="",0,MONTH(TbRegistroEntradas[[#This Row],[Data do Caixa Previsto]]))</f>
        <v>9</v>
      </c>
      <c r="N140" s="15">
        <f>IF(TbRegistroEntradas[[#This Row],[Data do Caixa Previsto]]="",0,YEAR(TbRegistroEntradas[[#This Row],[Data do Caixa Previsto]]))</f>
        <v>2018</v>
      </c>
    </row>
    <row r="141" spans="2:14" hidden="1" x14ac:dyDescent="0.25">
      <c r="B141" s="14">
        <v>43357.782262904322</v>
      </c>
      <c r="C141" s="14">
        <v>43350</v>
      </c>
      <c r="D141" s="14">
        <v>43357.782262904322</v>
      </c>
      <c r="E141" s="15" t="s">
        <v>0</v>
      </c>
      <c r="F141" s="15" t="s">
        <v>51</v>
      </c>
      <c r="G141" s="15" t="s">
        <v>219</v>
      </c>
      <c r="H141" s="16">
        <v>2391</v>
      </c>
      <c r="I141" s="15">
        <f>IF(TbRegistroEntradas[[#This Row],[Data do Caixa Realizado]]="",0,MONTH(TbRegistroEntradas[[#This Row],[Data do Caixa Realizado]]))</f>
        <v>9</v>
      </c>
      <c r="J141" s="15">
        <f>IF(TbRegistroEntradas[[#This Row],[Data do Caixa Realizado]]="",0,YEAR(TbRegistroEntradas[[#This Row],[Data do Caixa Realizado]]))</f>
        <v>2018</v>
      </c>
      <c r="K141" s="15">
        <f>IF(TbRegistroEntradas[[#This Row],[Data da Competência]]="",0,MONTH(TbRegistroEntradas[[#This Row],[Data da Competência]]))</f>
        <v>9</v>
      </c>
      <c r="L141" s="15">
        <f>IF(TbRegistroEntradas[[#This Row],[Data da Competência]]="",0,YEAR(TbRegistroEntradas[[#This Row],[Data da Competência]]))</f>
        <v>2018</v>
      </c>
      <c r="M141" s="15">
        <f>IF(TbRegistroEntradas[[#This Row],[Data do Caixa Previsto]]="",0,MONTH(TbRegistroEntradas[[#This Row],[Data do Caixa Previsto]]))</f>
        <v>9</v>
      </c>
      <c r="N141" s="15">
        <f>IF(TbRegistroEntradas[[#This Row],[Data do Caixa Previsto]]="",0,YEAR(TbRegistroEntradas[[#This Row],[Data do Caixa Previsto]]))</f>
        <v>2018</v>
      </c>
    </row>
    <row r="142" spans="2:14" hidden="1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220</v>
      </c>
      <c r="H142" s="16">
        <v>3669</v>
      </c>
      <c r="I142" s="15">
        <f>IF(TbRegistroEntradas[[#This Row],[Data do Caixa Realizado]]="",0,MONTH(TbRegistroEntradas[[#This Row],[Data do Caixa Realizado]]))</f>
        <v>9</v>
      </c>
      <c r="J142" s="15">
        <f>IF(TbRegistroEntradas[[#This Row],[Data do Caixa Realizado]]="",0,YEAR(TbRegistroEntradas[[#This Row],[Data do Caixa Realizado]]))</f>
        <v>2018</v>
      </c>
      <c r="K142" s="15">
        <f>IF(TbRegistroEntradas[[#This Row],[Data da Competência]]="",0,MONTH(TbRegistroEntradas[[#This Row],[Data da Competência]]))</f>
        <v>9</v>
      </c>
      <c r="L142" s="15">
        <f>IF(TbRegistroEntradas[[#This Row],[Data da Competência]]="",0,YEAR(TbRegistroEntradas[[#This Row],[Data da Competência]]))</f>
        <v>2018</v>
      </c>
      <c r="M142" s="15">
        <f>IF(TbRegistroEntradas[[#This Row],[Data do Caixa Previsto]]="",0,MONTH(TbRegistroEntradas[[#This Row],[Data do Caixa Previsto]]))</f>
        <v>9</v>
      </c>
      <c r="N142" s="15">
        <f>IF(TbRegistroEntradas[[#This Row],[Data do Caixa Previsto]]="",0,YEAR(TbRegistroEntradas[[#This Row],[Data do Caixa Previsto]]))</f>
        <v>2018</v>
      </c>
    </row>
    <row r="143" spans="2:14" hidden="1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221</v>
      </c>
      <c r="H143" s="16">
        <v>1207</v>
      </c>
      <c r="I143" s="15">
        <f>IF(TbRegistroEntradas[[#This Row],[Data do Caixa Realizado]]="",0,MONTH(TbRegistroEntradas[[#This Row],[Data do Caixa Realizado]]))</f>
        <v>12</v>
      </c>
      <c r="J143" s="15">
        <f>IF(TbRegistroEntradas[[#This Row],[Data do Caixa Realizado]]="",0,YEAR(TbRegistroEntradas[[#This Row],[Data do Caixa Realizado]]))</f>
        <v>2018</v>
      </c>
      <c r="K143" s="15">
        <f>IF(TbRegistroEntradas[[#This Row],[Data da Competência]]="",0,MONTH(TbRegistroEntradas[[#This Row],[Data da Competência]]))</f>
        <v>9</v>
      </c>
      <c r="L143" s="15">
        <f>IF(TbRegistroEntradas[[#This Row],[Data da Competência]]="",0,YEAR(TbRegistroEntradas[[#This Row],[Data da Competência]]))</f>
        <v>2018</v>
      </c>
      <c r="M143" s="15">
        <f>IF(TbRegistroEntradas[[#This Row],[Data do Caixa Previsto]]="",0,MONTH(TbRegistroEntradas[[#This Row],[Data do Caixa Previsto]]))</f>
        <v>10</v>
      </c>
      <c r="N143" s="15">
        <f>IF(TbRegistroEntradas[[#This Row],[Data do Caixa Previsto]]="",0,YEAR(TbRegistroEntradas[[#This Row],[Data do Caixa Previsto]]))</f>
        <v>2018</v>
      </c>
    </row>
    <row r="144" spans="2:14" hidden="1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222</v>
      </c>
      <c r="H144" s="16">
        <v>2539</v>
      </c>
      <c r="I144" s="15">
        <f>IF(TbRegistroEntradas[[#This Row],[Data do Caixa Realizado]]="",0,MONTH(TbRegistroEntradas[[#This Row],[Data do Caixa Realizado]]))</f>
        <v>11</v>
      </c>
      <c r="J144" s="15">
        <f>IF(TbRegistroEntradas[[#This Row],[Data do Caixa Realizado]]="",0,YEAR(TbRegistroEntradas[[#This Row],[Data do Caixa Realizado]]))</f>
        <v>2018</v>
      </c>
      <c r="K144" s="15">
        <f>IF(TbRegistroEntradas[[#This Row],[Data da Competência]]="",0,MONTH(TbRegistroEntradas[[#This Row],[Data da Competência]]))</f>
        <v>9</v>
      </c>
      <c r="L144" s="15">
        <f>IF(TbRegistroEntradas[[#This Row],[Data da Competência]]="",0,YEAR(TbRegistroEntradas[[#This Row],[Data da Competência]]))</f>
        <v>2018</v>
      </c>
      <c r="M144" s="15">
        <f>IF(TbRegistroEntradas[[#This Row],[Data do Caixa Previsto]]="",0,MONTH(TbRegistroEntradas[[#This Row],[Data do Caixa Previsto]]))</f>
        <v>11</v>
      </c>
      <c r="N144" s="15">
        <f>IF(TbRegistroEntradas[[#This Row],[Data do Caixa Previsto]]="",0,YEAR(TbRegistroEntradas[[#This Row],[Data do Caixa Previsto]]))</f>
        <v>2018</v>
      </c>
    </row>
    <row r="145" spans="2:14" hidden="1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223</v>
      </c>
      <c r="H145" s="16">
        <v>2895</v>
      </c>
      <c r="I145" s="15">
        <f>IF(TbRegistroEntradas[[#This Row],[Data do Caixa Realizado]]="",0,MONTH(TbRegistroEntradas[[#This Row],[Data do Caixa Realizado]]))</f>
        <v>10</v>
      </c>
      <c r="J145" s="15">
        <f>IF(TbRegistroEntradas[[#This Row],[Data do Caixa Realizado]]="",0,YEAR(TbRegistroEntradas[[#This Row],[Data do Caixa Realizado]]))</f>
        <v>2018</v>
      </c>
      <c r="K145" s="15">
        <f>IF(TbRegistroEntradas[[#This Row],[Data da Competência]]="",0,MONTH(TbRegistroEntradas[[#This Row],[Data da Competência]]))</f>
        <v>9</v>
      </c>
      <c r="L145" s="15">
        <f>IF(TbRegistroEntradas[[#This Row],[Data da Competência]]="",0,YEAR(TbRegistroEntradas[[#This Row],[Data da Competência]]))</f>
        <v>2018</v>
      </c>
      <c r="M145" s="15">
        <f>IF(TbRegistroEntradas[[#This Row],[Data do Caixa Previsto]]="",0,MONTH(TbRegistroEntradas[[#This Row],[Data do Caixa Previsto]]))</f>
        <v>10</v>
      </c>
      <c r="N145" s="15">
        <f>IF(TbRegistroEntradas[[#This Row],[Data do Caixa Previsto]]="",0,YEAR(TbRegistroEntradas[[#This Row],[Data do Caixa Previsto]]))</f>
        <v>2018</v>
      </c>
    </row>
    <row r="146" spans="2:14" hidden="1" x14ac:dyDescent="0.25">
      <c r="B146" s="14">
        <v>43388.790596442639</v>
      </c>
      <c r="C146" s="14">
        <v>43364</v>
      </c>
      <c r="D146" s="14">
        <v>43377.195562585111</v>
      </c>
      <c r="E146" s="15" t="s">
        <v>0</v>
      </c>
      <c r="F146" s="15" t="s">
        <v>24</v>
      </c>
      <c r="G146" s="15" t="s">
        <v>224</v>
      </c>
      <c r="H146" s="16">
        <v>2106</v>
      </c>
      <c r="I146" s="15">
        <f>IF(TbRegistroEntradas[[#This Row],[Data do Caixa Realizado]]="",0,MONTH(TbRegistroEntradas[[#This Row],[Data do Caixa Realizado]]))</f>
        <v>10</v>
      </c>
      <c r="J146" s="15">
        <f>IF(TbRegistroEntradas[[#This Row],[Data do Caixa Realizado]]="",0,YEAR(TbRegistroEntradas[[#This Row],[Data do Caixa Realizado]]))</f>
        <v>2018</v>
      </c>
      <c r="K146" s="15">
        <f>IF(TbRegistroEntradas[[#This Row],[Data da Competência]]="",0,MONTH(TbRegistroEntradas[[#This Row],[Data da Competência]]))</f>
        <v>9</v>
      </c>
      <c r="L146" s="15">
        <f>IF(TbRegistroEntradas[[#This Row],[Data da Competência]]="",0,YEAR(TbRegistroEntradas[[#This Row],[Data da Competência]]))</f>
        <v>2018</v>
      </c>
      <c r="M146" s="15">
        <f>IF(TbRegistroEntradas[[#This Row],[Data do Caixa Previsto]]="",0,MONTH(TbRegistroEntradas[[#This Row],[Data do Caixa Previsto]]))</f>
        <v>10</v>
      </c>
      <c r="N146" s="15">
        <f>IF(TbRegistroEntradas[[#This Row],[Data do Caixa Previsto]]="",0,YEAR(TbRegistroEntradas[[#This Row],[Data do Caixa Previsto]]))</f>
        <v>2018</v>
      </c>
    </row>
    <row r="147" spans="2:14" hidden="1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225</v>
      </c>
      <c r="H147" s="16">
        <v>3742</v>
      </c>
      <c r="I147" s="15">
        <f>IF(TbRegistroEntradas[[#This Row],[Data do Caixa Realizado]]="",0,MONTH(TbRegistroEntradas[[#This Row],[Data do Caixa Realizado]]))</f>
        <v>11</v>
      </c>
      <c r="J147" s="15">
        <f>IF(TbRegistroEntradas[[#This Row],[Data do Caixa Realizado]]="",0,YEAR(TbRegistroEntradas[[#This Row],[Data do Caixa Realizado]]))</f>
        <v>2018</v>
      </c>
      <c r="K147" s="15">
        <f>IF(TbRegistroEntradas[[#This Row],[Data da Competência]]="",0,MONTH(TbRegistroEntradas[[#This Row],[Data da Competência]]))</f>
        <v>9</v>
      </c>
      <c r="L147" s="15">
        <f>IF(TbRegistroEntradas[[#This Row],[Data da Competência]]="",0,YEAR(TbRegistroEntradas[[#This Row],[Data da Competência]]))</f>
        <v>2018</v>
      </c>
      <c r="M147" s="15">
        <f>IF(TbRegistroEntradas[[#This Row],[Data do Caixa Previsto]]="",0,MONTH(TbRegistroEntradas[[#This Row],[Data do Caixa Previsto]]))</f>
        <v>11</v>
      </c>
      <c r="N147" s="15">
        <f>IF(TbRegistroEntradas[[#This Row],[Data do Caixa Previsto]]="",0,YEAR(TbRegistroEntradas[[#This Row],[Data do Caixa Previsto]]))</f>
        <v>2018</v>
      </c>
    </row>
    <row r="148" spans="2:14" hidden="1" x14ac:dyDescent="0.25">
      <c r="B148" s="14">
        <v>43395.635115246572</v>
      </c>
      <c r="C148" s="14">
        <v>43369</v>
      </c>
      <c r="D148" s="14">
        <v>43395.635115246572</v>
      </c>
      <c r="E148" s="15" t="s">
        <v>0</v>
      </c>
      <c r="F148" s="15" t="s">
        <v>3</v>
      </c>
      <c r="G148" s="15" t="s">
        <v>226</v>
      </c>
      <c r="H148" s="16">
        <v>3222</v>
      </c>
      <c r="I148" s="15">
        <f>IF(TbRegistroEntradas[[#This Row],[Data do Caixa Realizado]]="",0,MONTH(TbRegistroEntradas[[#This Row],[Data do Caixa Realizado]]))</f>
        <v>10</v>
      </c>
      <c r="J148" s="15">
        <f>IF(TbRegistroEntradas[[#This Row],[Data do Caixa Realizado]]="",0,YEAR(TbRegistroEntradas[[#This Row],[Data do Caixa Realizado]]))</f>
        <v>2018</v>
      </c>
      <c r="K148" s="15">
        <f>IF(TbRegistroEntradas[[#This Row],[Data da Competência]]="",0,MONTH(TbRegistroEntradas[[#This Row],[Data da Competência]]))</f>
        <v>9</v>
      </c>
      <c r="L148" s="15">
        <f>IF(TbRegistroEntradas[[#This Row],[Data da Competência]]="",0,YEAR(TbRegistroEntradas[[#This Row],[Data da Competência]]))</f>
        <v>2018</v>
      </c>
      <c r="M148" s="15">
        <f>IF(TbRegistroEntradas[[#This Row],[Data do Caixa Previsto]]="",0,MONTH(TbRegistroEntradas[[#This Row],[Data do Caixa Previsto]]))</f>
        <v>10</v>
      </c>
      <c r="N148" s="15">
        <f>IF(TbRegistroEntradas[[#This Row],[Data do Caixa Previsto]]="",0,YEAR(TbRegistroEntradas[[#This Row],[Data do Caixa Previsto]]))</f>
        <v>2018</v>
      </c>
    </row>
    <row r="149" spans="2:14" hidden="1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227</v>
      </c>
      <c r="H149" s="16">
        <v>673</v>
      </c>
      <c r="I149" s="15">
        <f>IF(TbRegistroEntradas[[#This Row],[Data do Caixa Realizado]]="",0,MONTH(TbRegistroEntradas[[#This Row],[Data do Caixa Realizado]]))</f>
        <v>10</v>
      </c>
      <c r="J149" s="15">
        <f>IF(TbRegistroEntradas[[#This Row],[Data do Caixa Realizado]]="",0,YEAR(TbRegistroEntradas[[#This Row],[Data do Caixa Realizado]]))</f>
        <v>2018</v>
      </c>
      <c r="K149" s="15">
        <f>IF(TbRegistroEntradas[[#This Row],[Data da Competência]]="",0,MONTH(TbRegistroEntradas[[#This Row],[Data da Competência]]))</f>
        <v>10</v>
      </c>
      <c r="L149" s="15">
        <f>IF(TbRegistroEntradas[[#This Row],[Data da Competência]]="",0,YEAR(TbRegistroEntradas[[#This Row],[Data da Competência]]))</f>
        <v>2018</v>
      </c>
      <c r="M149" s="15">
        <f>IF(TbRegistroEntradas[[#This Row],[Data do Caixa Previsto]]="",0,MONTH(TbRegistroEntradas[[#This Row],[Data do Caixa Previsto]]))</f>
        <v>10</v>
      </c>
      <c r="N149" s="15">
        <f>IF(TbRegistroEntradas[[#This Row],[Data do Caixa Previsto]]="",0,YEAR(TbRegistroEntradas[[#This Row],[Data do Caixa Previsto]]))</f>
        <v>2018</v>
      </c>
    </row>
    <row r="150" spans="2:14" hidden="1" x14ac:dyDescent="0.25">
      <c r="B150" s="14" t="s">
        <v>94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228</v>
      </c>
      <c r="H150" s="16">
        <v>4922</v>
      </c>
      <c r="I150" s="15">
        <f>IF(TbRegistroEntradas[[#This Row],[Data do Caixa Realizado]]="",0,MONTH(TbRegistroEntradas[[#This Row],[Data do Caixa Realizado]]))</f>
        <v>0</v>
      </c>
      <c r="J150" s="15">
        <f>IF(TbRegistroEntradas[[#This Row],[Data do Caixa Realizado]]="",0,YEAR(TbRegistroEntradas[[#This Row],[Data do Caixa Realizado]]))</f>
        <v>0</v>
      </c>
      <c r="K150" s="15">
        <f>IF(TbRegistroEntradas[[#This Row],[Data da Competência]]="",0,MONTH(TbRegistroEntradas[[#This Row],[Data da Competência]]))</f>
        <v>10</v>
      </c>
      <c r="L150" s="15">
        <f>IF(TbRegistroEntradas[[#This Row],[Data da Competência]]="",0,YEAR(TbRegistroEntradas[[#This Row],[Data da Competência]]))</f>
        <v>2018</v>
      </c>
      <c r="M150" s="15">
        <f>IF(TbRegistroEntradas[[#This Row],[Data do Caixa Previsto]]="",0,MONTH(TbRegistroEntradas[[#This Row],[Data do Caixa Previsto]]))</f>
        <v>10</v>
      </c>
      <c r="N150" s="15">
        <f>IF(TbRegistroEntradas[[#This Row],[Data do Caixa Previsto]]="",0,YEAR(TbRegistroEntradas[[#This Row],[Data do Caixa Previsto]]))</f>
        <v>2018</v>
      </c>
    </row>
    <row r="151" spans="2:14" hidden="1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51</v>
      </c>
      <c r="G151" s="15" t="s">
        <v>229</v>
      </c>
      <c r="H151" s="16">
        <v>1688</v>
      </c>
      <c r="I151" s="15">
        <f>IF(TbRegistroEntradas[[#This Row],[Data do Caixa Realizado]]="",0,MONTH(TbRegistroEntradas[[#This Row],[Data do Caixa Realizado]]))</f>
        <v>1</v>
      </c>
      <c r="J151" s="15">
        <f>IF(TbRegistroEntradas[[#This Row],[Data do Caixa Realizado]]="",0,YEAR(TbRegistroEntradas[[#This Row],[Data do Caixa Realizado]]))</f>
        <v>2019</v>
      </c>
      <c r="K151" s="15">
        <f>IF(TbRegistroEntradas[[#This Row],[Data da Competência]]="",0,MONTH(TbRegistroEntradas[[#This Row],[Data da Competência]]))</f>
        <v>10</v>
      </c>
      <c r="L151" s="15">
        <f>IF(TbRegistroEntradas[[#This Row],[Data da Competência]]="",0,YEAR(TbRegistroEntradas[[#This Row],[Data da Competência]]))</f>
        <v>2018</v>
      </c>
      <c r="M151" s="15">
        <f>IF(TbRegistroEntradas[[#This Row],[Data do Caixa Previsto]]="",0,MONTH(TbRegistroEntradas[[#This Row],[Data do Caixa Previsto]]))</f>
        <v>11</v>
      </c>
      <c r="N151" s="15">
        <f>IF(TbRegistroEntradas[[#This Row],[Data do Caixa Previsto]]="",0,YEAR(TbRegistroEntradas[[#This Row],[Data do Caixa Previsto]]))</f>
        <v>2018</v>
      </c>
    </row>
    <row r="152" spans="2:14" hidden="1" x14ac:dyDescent="0.25">
      <c r="B152" s="14">
        <v>43442.77456497735</v>
      </c>
      <c r="C152" s="14">
        <v>43382</v>
      </c>
      <c r="D152" s="14">
        <v>43423.510226289633</v>
      </c>
      <c r="E152" s="15" t="s">
        <v>0</v>
      </c>
      <c r="F152" s="15" t="s">
        <v>51</v>
      </c>
      <c r="G152" s="15" t="s">
        <v>230</v>
      </c>
      <c r="H152" s="16">
        <v>979</v>
      </c>
      <c r="I152" s="15">
        <f>IF(TbRegistroEntradas[[#This Row],[Data do Caixa Realizado]]="",0,MONTH(TbRegistroEntradas[[#This Row],[Data do Caixa Realizado]]))</f>
        <v>12</v>
      </c>
      <c r="J152" s="15">
        <f>IF(TbRegistroEntradas[[#This Row],[Data do Caixa Realizado]]="",0,YEAR(TbRegistroEntradas[[#This Row],[Data do Caixa Realizado]]))</f>
        <v>2018</v>
      </c>
      <c r="K152" s="15">
        <f>IF(TbRegistroEntradas[[#This Row],[Data da Competência]]="",0,MONTH(TbRegistroEntradas[[#This Row],[Data da Competência]]))</f>
        <v>10</v>
      </c>
      <c r="L152" s="15">
        <f>IF(TbRegistroEntradas[[#This Row],[Data da Competência]]="",0,YEAR(TbRegistroEntradas[[#This Row],[Data da Competência]]))</f>
        <v>2018</v>
      </c>
      <c r="M152" s="15">
        <f>IF(TbRegistroEntradas[[#This Row],[Data do Caixa Previsto]]="",0,MONTH(TbRegistroEntradas[[#This Row],[Data do Caixa Previsto]]))</f>
        <v>11</v>
      </c>
      <c r="N152" s="15">
        <f>IF(TbRegistroEntradas[[#This Row],[Data do Caixa Previsto]]="",0,YEAR(TbRegistroEntradas[[#This Row],[Data do Caixa Previsto]]))</f>
        <v>2018</v>
      </c>
    </row>
    <row r="153" spans="2:14" hidden="1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231</v>
      </c>
      <c r="H153" s="16">
        <v>3744</v>
      </c>
      <c r="I153" s="15">
        <f>IF(TbRegistroEntradas[[#This Row],[Data do Caixa Realizado]]="",0,MONTH(TbRegistroEntradas[[#This Row],[Data do Caixa Realizado]]))</f>
        <v>10</v>
      </c>
      <c r="J153" s="15">
        <f>IF(TbRegistroEntradas[[#This Row],[Data do Caixa Realizado]]="",0,YEAR(TbRegistroEntradas[[#This Row],[Data do Caixa Realizado]]))</f>
        <v>2018</v>
      </c>
      <c r="K153" s="15">
        <f>IF(TbRegistroEntradas[[#This Row],[Data da Competência]]="",0,MONTH(TbRegistroEntradas[[#This Row],[Data da Competência]]))</f>
        <v>10</v>
      </c>
      <c r="L153" s="15">
        <f>IF(TbRegistroEntradas[[#This Row],[Data da Competência]]="",0,YEAR(TbRegistroEntradas[[#This Row],[Data da Competência]]))</f>
        <v>2018</v>
      </c>
      <c r="M153" s="15">
        <f>IF(TbRegistroEntradas[[#This Row],[Data do Caixa Previsto]]="",0,MONTH(TbRegistroEntradas[[#This Row],[Data do Caixa Previsto]]))</f>
        <v>10</v>
      </c>
      <c r="N153" s="15">
        <f>IF(TbRegistroEntradas[[#This Row],[Data do Caixa Previsto]]="",0,YEAR(TbRegistroEntradas[[#This Row],[Data do Caixa Previsto]]))</f>
        <v>2018</v>
      </c>
    </row>
    <row r="154" spans="2:14" hidden="1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51</v>
      </c>
      <c r="G154" s="15" t="s">
        <v>232</v>
      </c>
      <c r="H154" s="16">
        <v>4061</v>
      </c>
      <c r="I154" s="15">
        <f>IF(TbRegistroEntradas[[#This Row],[Data do Caixa Realizado]]="",0,MONTH(TbRegistroEntradas[[#This Row],[Data do Caixa Realizado]]))</f>
        <v>12</v>
      </c>
      <c r="J154" s="15">
        <f>IF(TbRegistroEntradas[[#This Row],[Data do Caixa Realizado]]="",0,YEAR(TbRegistroEntradas[[#This Row],[Data do Caixa Realizado]]))</f>
        <v>2018</v>
      </c>
      <c r="K154" s="15">
        <f>IF(TbRegistroEntradas[[#This Row],[Data da Competência]]="",0,MONTH(TbRegistroEntradas[[#This Row],[Data da Competência]]))</f>
        <v>10</v>
      </c>
      <c r="L154" s="15">
        <f>IF(TbRegistroEntradas[[#This Row],[Data da Competência]]="",0,YEAR(TbRegistroEntradas[[#This Row],[Data da Competência]]))</f>
        <v>2018</v>
      </c>
      <c r="M154" s="15">
        <f>IF(TbRegistroEntradas[[#This Row],[Data do Caixa Previsto]]="",0,MONTH(TbRegistroEntradas[[#This Row],[Data do Caixa Previsto]]))</f>
        <v>12</v>
      </c>
      <c r="N154" s="15">
        <f>IF(TbRegistroEntradas[[#This Row],[Data do Caixa Previsto]]="",0,YEAR(TbRegistroEntradas[[#This Row],[Data do Caixa Previsto]]))</f>
        <v>2018</v>
      </c>
    </row>
    <row r="155" spans="2:14" hidden="1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233</v>
      </c>
      <c r="H155" s="16">
        <v>4404</v>
      </c>
      <c r="I155" s="15">
        <f>IF(TbRegistroEntradas[[#This Row],[Data do Caixa Realizado]]="",0,MONTH(TbRegistroEntradas[[#This Row],[Data do Caixa Realizado]]))</f>
        <v>1</v>
      </c>
      <c r="J155" s="15">
        <f>IF(TbRegistroEntradas[[#This Row],[Data do Caixa Realizado]]="",0,YEAR(TbRegistroEntradas[[#This Row],[Data do Caixa Realizado]]))</f>
        <v>2019</v>
      </c>
      <c r="K155" s="15">
        <f>IF(TbRegistroEntradas[[#This Row],[Data da Competência]]="",0,MONTH(TbRegistroEntradas[[#This Row],[Data da Competência]]))</f>
        <v>10</v>
      </c>
      <c r="L155" s="15">
        <f>IF(TbRegistroEntradas[[#This Row],[Data da Competência]]="",0,YEAR(TbRegistroEntradas[[#This Row],[Data da Competência]]))</f>
        <v>2018</v>
      </c>
      <c r="M155" s="15">
        <f>IF(TbRegistroEntradas[[#This Row],[Data do Caixa Previsto]]="",0,MONTH(TbRegistroEntradas[[#This Row],[Data do Caixa Previsto]]))</f>
        <v>12</v>
      </c>
      <c r="N155" s="15">
        <f>IF(TbRegistroEntradas[[#This Row],[Data do Caixa Previsto]]="",0,YEAR(TbRegistroEntradas[[#This Row],[Data do Caixa Previsto]]))</f>
        <v>2018</v>
      </c>
    </row>
    <row r="156" spans="2:14" hidden="1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234</v>
      </c>
      <c r="H156" s="16">
        <v>2429</v>
      </c>
      <c r="I156" s="15">
        <f>IF(TbRegistroEntradas[[#This Row],[Data do Caixa Realizado]]="",0,MONTH(TbRegistroEntradas[[#This Row],[Data do Caixa Realizado]]))</f>
        <v>11</v>
      </c>
      <c r="J156" s="15">
        <f>IF(TbRegistroEntradas[[#This Row],[Data do Caixa Realizado]]="",0,YEAR(TbRegistroEntradas[[#This Row],[Data do Caixa Realizado]]))</f>
        <v>2018</v>
      </c>
      <c r="K156" s="15">
        <f>IF(TbRegistroEntradas[[#This Row],[Data da Competência]]="",0,MONTH(TbRegistroEntradas[[#This Row],[Data da Competência]]))</f>
        <v>10</v>
      </c>
      <c r="L156" s="15">
        <f>IF(TbRegistroEntradas[[#This Row],[Data da Competência]]="",0,YEAR(TbRegistroEntradas[[#This Row],[Data da Competência]]))</f>
        <v>2018</v>
      </c>
      <c r="M156" s="15">
        <f>IF(TbRegistroEntradas[[#This Row],[Data do Caixa Previsto]]="",0,MONTH(TbRegistroEntradas[[#This Row],[Data do Caixa Previsto]]))</f>
        <v>11</v>
      </c>
      <c r="N156" s="15">
        <f>IF(TbRegistroEntradas[[#This Row],[Data do Caixa Previsto]]="",0,YEAR(TbRegistroEntradas[[#This Row],[Data do Caixa Previsto]]))</f>
        <v>2018</v>
      </c>
    </row>
    <row r="157" spans="2:14" hidden="1" x14ac:dyDescent="0.25">
      <c r="B157" s="14">
        <v>43457.427069040656</v>
      </c>
      <c r="C157" s="14">
        <v>43398</v>
      </c>
      <c r="D157" s="14">
        <v>43457.427069040656</v>
      </c>
      <c r="E157" s="15" t="s">
        <v>0</v>
      </c>
      <c r="F157" s="15" t="s">
        <v>3</v>
      </c>
      <c r="G157" s="15" t="s">
        <v>235</v>
      </c>
      <c r="H157" s="16">
        <v>2713</v>
      </c>
      <c r="I157" s="15">
        <f>IF(TbRegistroEntradas[[#This Row],[Data do Caixa Realizado]]="",0,MONTH(TbRegistroEntradas[[#This Row],[Data do Caixa Realizado]]))</f>
        <v>12</v>
      </c>
      <c r="J157" s="15">
        <f>IF(TbRegistroEntradas[[#This Row],[Data do Caixa Realizado]]="",0,YEAR(TbRegistroEntradas[[#This Row],[Data do Caixa Realizado]]))</f>
        <v>2018</v>
      </c>
      <c r="K157" s="15">
        <f>IF(TbRegistroEntradas[[#This Row],[Data da Competência]]="",0,MONTH(TbRegistroEntradas[[#This Row],[Data da Competência]]))</f>
        <v>10</v>
      </c>
      <c r="L157" s="15">
        <f>IF(TbRegistroEntradas[[#This Row],[Data da Competência]]="",0,YEAR(TbRegistroEntradas[[#This Row],[Data da Competência]]))</f>
        <v>2018</v>
      </c>
      <c r="M157" s="15">
        <f>IF(TbRegistroEntradas[[#This Row],[Data do Caixa Previsto]]="",0,MONTH(TbRegistroEntradas[[#This Row],[Data do Caixa Previsto]]))</f>
        <v>12</v>
      </c>
      <c r="N157" s="15">
        <f>IF(TbRegistroEntradas[[#This Row],[Data do Caixa Previsto]]="",0,YEAR(TbRegistroEntradas[[#This Row],[Data do Caixa Previsto]]))</f>
        <v>2018</v>
      </c>
    </row>
    <row r="158" spans="2:14" hidden="1" x14ac:dyDescent="0.25">
      <c r="B158" s="14">
        <v>43416.791420716982</v>
      </c>
      <c r="C158" s="14">
        <v>43403</v>
      </c>
      <c r="D158" s="14">
        <v>43416.791420716982</v>
      </c>
      <c r="E158" s="15" t="s">
        <v>0</v>
      </c>
      <c r="F158" s="15" t="s">
        <v>24</v>
      </c>
      <c r="G158" s="15" t="s">
        <v>236</v>
      </c>
      <c r="H158" s="16">
        <v>3787</v>
      </c>
      <c r="I158" s="15">
        <f>IF(TbRegistroEntradas[[#This Row],[Data do Caixa Realizado]]="",0,MONTH(TbRegistroEntradas[[#This Row],[Data do Caixa Realizado]]))</f>
        <v>11</v>
      </c>
      <c r="J158" s="15">
        <f>IF(TbRegistroEntradas[[#This Row],[Data do Caixa Realizado]]="",0,YEAR(TbRegistroEntradas[[#This Row],[Data do Caixa Realizado]]))</f>
        <v>2018</v>
      </c>
      <c r="K158" s="15">
        <f>IF(TbRegistroEntradas[[#This Row],[Data da Competência]]="",0,MONTH(TbRegistroEntradas[[#This Row],[Data da Competência]]))</f>
        <v>10</v>
      </c>
      <c r="L158" s="15">
        <f>IF(TbRegistroEntradas[[#This Row],[Data da Competência]]="",0,YEAR(TbRegistroEntradas[[#This Row],[Data da Competência]]))</f>
        <v>2018</v>
      </c>
      <c r="M158" s="15">
        <f>IF(TbRegistroEntradas[[#This Row],[Data do Caixa Previsto]]="",0,MONTH(TbRegistroEntradas[[#This Row],[Data do Caixa Previsto]]))</f>
        <v>11</v>
      </c>
      <c r="N158" s="15">
        <f>IF(TbRegistroEntradas[[#This Row],[Data do Caixa Previsto]]="",0,YEAR(TbRegistroEntradas[[#This Row],[Data do Caixa Previsto]]))</f>
        <v>2018</v>
      </c>
    </row>
    <row r="159" spans="2:14" hidden="1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237</v>
      </c>
      <c r="H159" s="16">
        <v>1820</v>
      </c>
      <c r="I159" s="15">
        <f>IF(TbRegistroEntradas[[#This Row],[Data do Caixa Realizado]]="",0,MONTH(TbRegistroEntradas[[#This Row],[Data do Caixa Realizado]]))</f>
        <v>2</v>
      </c>
      <c r="J159" s="15">
        <f>IF(TbRegistroEntradas[[#This Row],[Data do Caixa Realizado]]="",0,YEAR(TbRegistroEntradas[[#This Row],[Data do Caixa Realizado]]))</f>
        <v>2019</v>
      </c>
      <c r="K159" s="15">
        <f>IF(TbRegistroEntradas[[#This Row],[Data da Competência]]="",0,MONTH(TbRegistroEntradas[[#This Row],[Data da Competência]]))</f>
        <v>11</v>
      </c>
      <c r="L159" s="15">
        <f>IF(TbRegistroEntradas[[#This Row],[Data da Competência]]="",0,YEAR(TbRegistroEntradas[[#This Row],[Data da Competência]]))</f>
        <v>2018</v>
      </c>
      <c r="M159" s="15">
        <f>IF(TbRegistroEntradas[[#This Row],[Data do Caixa Previsto]]="",0,MONTH(TbRegistroEntradas[[#This Row],[Data do Caixa Previsto]]))</f>
        <v>12</v>
      </c>
      <c r="N159" s="15">
        <f>IF(TbRegistroEntradas[[#This Row],[Data do Caixa Previsto]]="",0,YEAR(TbRegistroEntradas[[#This Row],[Data do Caixa Previsto]]))</f>
        <v>2018</v>
      </c>
    </row>
    <row r="160" spans="2:14" hidden="1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238</v>
      </c>
      <c r="H160" s="16">
        <v>4135</v>
      </c>
      <c r="I160" s="15">
        <f>IF(TbRegistroEntradas[[#This Row],[Data do Caixa Realizado]]="",0,MONTH(TbRegistroEntradas[[#This Row],[Data do Caixa Realizado]]))</f>
        <v>11</v>
      </c>
      <c r="J160" s="15">
        <f>IF(TbRegistroEntradas[[#This Row],[Data do Caixa Realizado]]="",0,YEAR(TbRegistroEntradas[[#This Row],[Data do Caixa Realizado]]))</f>
        <v>2018</v>
      </c>
      <c r="K160" s="15">
        <f>IF(TbRegistroEntradas[[#This Row],[Data da Competência]]="",0,MONTH(TbRegistroEntradas[[#This Row],[Data da Competência]]))</f>
        <v>11</v>
      </c>
      <c r="L160" s="15">
        <f>IF(TbRegistroEntradas[[#This Row],[Data da Competência]]="",0,YEAR(TbRegistroEntradas[[#This Row],[Data da Competência]]))</f>
        <v>2018</v>
      </c>
      <c r="M160" s="15">
        <f>IF(TbRegistroEntradas[[#This Row],[Data do Caixa Previsto]]="",0,MONTH(TbRegistroEntradas[[#This Row],[Data do Caixa Previsto]]))</f>
        <v>11</v>
      </c>
      <c r="N160" s="15">
        <f>IF(TbRegistroEntradas[[#This Row],[Data do Caixa Previsto]]="",0,YEAR(TbRegistroEntradas[[#This Row],[Data do Caixa Previsto]]))</f>
        <v>2018</v>
      </c>
    </row>
    <row r="161" spans="2:14" hidden="1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239</v>
      </c>
      <c r="H161" s="16">
        <v>3902</v>
      </c>
      <c r="I161" s="15">
        <f>IF(TbRegistroEntradas[[#This Row],[Data do Caixa Realizado]]="",0,MONTH(TbRegistroEntradas[[#This Row],[Data do Caixa Realizado]]))</f>
        <v>1</v>
      </c>
      <c r="J161" s="15">
        <f>IF(TbRegistroEntradas[[#This Row],[Data do Caixa Realizado]]="",0,YEAR(TbRegistroEntradas[[#This Row],[Data do Caixa Realizado]]))</f>
        <v>2019</v>
      </c>
      <c r="K161" s="15">
        <f>IF(TbRegistroEntradas[[#This Row],[Data da Competência]]="",0,MONTH(TbRegistroEntradas[[#This Row],[Data da Competência]]))</f>
        <v>11</v>
      </c>
      <c r="L161" s="15">
        <f>IF(TbRegistroEntradas[[#This Row],[Data da Competência]]="",0,YEAR(TbRegistroEntradas[[#This Row],[Data da Competência]]))</f>
        <v>2018</v>
      </c>
      <c r="M161" s="15">
        <f>IF(TbRegistroEntradas[[#This Row],[Data do Caixa Previsto]]="",0,MONTH(TbRegistroEntradas[[#This Row],[Data do Caixa Previsto]]))</f>
        <v>11</v>
      </c>
      <c r="N161" s="15">
        <f>IF(TbRegistroEntradas[[#This Row],[Data do Caixa Previsto]]="",0,YEAR(TbRegistroEntradas[[#This Row],[Data do Caixa Previsto]]))</f>
        <v>2018</v>
      </c>
    </row>
    <row r="162" spans="2:14" hidden="1" x14ac:dyDescent="0.25">
      <c r="B162" s="14">
        <v>43523.081285354827</v>
      </c>
      <c r="C162" s="14">
        <v>43418</v>
      </c>
      <c r="D162" s="14">
        <v>43441.738773120276</v>
      </c>
      <c r="E162" s="15" t="s">
        <v>0</v>
      </c>
      <c r="F162" s="15" t="s">
        <v>24</v>
      </c>
      <c r="G162" s="15" t="s">
        <v>240</v>
      </c>
      <c r="H162" s="16">
        <v>4319</v>
      </c>
      <c r="I162" s="15">
        <f>IF(TbRegistroEntradas[[#This Row],[Data do Caixa Realizado]]="",0,MONTH(TbRegistroEntradas[[#This Row],[Data do Caixa Realizado]]))</f>
        <v>2</v>
      </c>
      <c r="J162" s="15">
        <f>IF(TbRegistroEntradas[[#This Row],[Data do Caixa Realizado]]="",0,YEAR(TbRegistroEntradas[[#This Row],[Data do Caixa Realizado]]))</f>
        <v>2019</v>
      </c>
      <c r="K162" s="15">
        <f>IF(TbRegistroEntradas[[#This Row],[Data da Competência]]="",0,MONTH(TbRegistroEntradas[[#This Row],[Data da Competência]]))</f>
        <v>11</v>
      </c>
      <c r="L162" s="15">
        <f>IF(TbRegistroEntradas[[#This Row],[Data da Competência]]="",0,YEAR(TbRegistroEntradas[[#This Row],[Data da Competência]]))</f>
        <v>2018</v>
      </c>
      <c r="M162" s="15">
        <f>IF(TbRegistroEntradas[[#This Row],[Data do Caixa Previsto]]="",0,MONTH(TbRegistroEntradas[[#This Row],[Data do Caixa Previsto]]))</f>
        <v>12</v>
      </c>
      <c r="N162" s="15">
        <f>IF(TbRegistroEntradas[[#This Row],[Data do Caixa Previsto]]="",0,YEAR(TbRegistroEntradas[[#This Row],[Data do Caixa Previsto]]))</f>
        <v>2018</v>
      </c>
    </row>
    <row r="163" spans="2:14" hidden="1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241</v>
      </c>
      <c r="H163" s="16">
        <v>3068</v>
      </c>
      <c r="I163" s="15">
        <f>IF(TbRegistroEntradas[[#This Row],[Data do Caixa Realizado]]="",0,MONTH(TbRegistroEntradas[[#This Row],[Data do Caixa Realizado]]))</f>
        <v>12</v>
      </c>
      <c r="J163" s="15">
        <f>IF(TbRegistroEntradas[[#This Row],[Data do Caixa Realizado]]="",0,YEAR(TbRegistroEntradas[[#This Row],[Data do Caixa Realizado]]))</f>
        <v>2018</v>
      </c>
      <c r="K163" s="15">
        <f>IF(TbRegistroEntradas[[#This Row],[Data da Competência]]="",0,MONTH(TbRegistroEntradas[[#This Row],[Data da Competência]]))</f>
        <v>11</v>
      </c>
      <c r="L163" s="15">
        <f>IF(TbRegistroEntradas[[#This Row],[Data da Competência]]="",0,YEAR(TbRegistroEntradas[[#This Row],[Data da Competência]]))</f>
        <v>2018</v>
      </c>
      <c r="M163" s="15">
        <f>IF(TbRegistroEntradas[[#This Row],[Data do Caixa Previsto]]="",0,MONTH(TbRegistroEntradas[[#This Row],[Data do Caixa Previsto]]))</f>
        <v>12</v>
      </c>
      <c r="N163" s="15">
        <f>IF(TbRegistroEntradas[[#This Row],[Data do Caixa Previsto]]="",0,YEAR(TbRegistroEntradas[[#This Row],[Data do Caixa Previsto]]))</f>
        <v>2018</v>
      </c>
    </row>
    <row r="164" spans="2:14" hidden="1" x14ac:dyDescent="0.25">
      <c r="B164" s="14">
        <v>43455.375597423525</v>
      </c>
      <c r="C164" s="14">
        <v>43425</v>
      </c>
      <c r="D164" s="14">
        <v>43455.375597423525</v>
      </c>
      <c r="E164" s="15" t="s">
        <v>0</v>
      </c>
      <c r="F164" s="15" t="s">
        <v>24</v>
      </c>
      <c r="G164" s="15" t="s">
        <v>242</v>
      </c>
      <c r="H164" s="16">
        <v>1880</v>
      </c>
      <c r="I164" s="15">
        <f>IF(TbRegistroEntradas[[#This Row],[Data do Caixa Realizado]]="",0,MONTH(TbRegistroEntradas[[#This Row],[Data do Caixa Realizado]]))</f>
        <v>12</v>
      </c>
      <c r="J164" s="15">
        <f>IF(TbRegistroEntradas[[#This Row],[Data do Caixa Realizado]]="",0,YEAR(TbRegistroEntradas[[#This Row],[Data do Caixa Realizado]]))</f>
        <v>2018</v>
      </c>
      <c r="K164" s="15">
        <f>IF(TbRegistroEntradas[[#This Row],[Data da Competência]]="",0,MONTH(TbRegistroEntradas[[#This Row],[Data da Competência]]))</f>
        <v>11</v>
      </c>
      <c r="L164" s="15">
        <f>IF(TbRegistroEntradas[[#This Row],[Data da Competência]]="",0,YEAR(TbRegistroEntradas[[#This Row],[Data da Competência]]))</f>
        <v>2018</v>
      </c>
      <c r="M164" s="15">
        <f>IF(TbRegistroEntradas[[#This Row],[Data do Caixa Previsto]]="",0,MONTH(TbRegistroEntradas[[#This Row],[Data do Caixa Previsto]]))</f>
        <v>12</v>
      </c>
      <c r="N164" s="15">
        <f>IF(TbRegistroEntradas[[#This Row],[Data do Caixa Previsto]]="",0,YEAR(TbRegistroEntradas[[#This Row],[Data do Caixa Previsto]]))</f>
        <v>2018</v>
      </c>
    </row>
    <row r="165" spans="2:14" hidden="1" x14ac:dyDescent="0.25">
      <c r="B165" s="14" t="s">
        <v>94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243</v>
      </c>
      <c r="H165" s="16">
        <v>1414</v>
      </c>
      <c r="I165" s="15">
        <f>IF(TbRegistroEntradas[[#This Row],[Data do Caixa Realizado]]="",0,MONTH(TbRegistroEntradas[[#This Row],[Data do Caixa Realizado]]))</f>
        <v>0</v>
      </c>
      <c r="J165" s="15">
        <f>IF(TbRegistroEntradas[[#This Row],[Data do Caixa Realizado]]="",0,YEAR(TbRegistroEntradas[[#This Row],[Data do Caixa Realizado]]))</f>
        <v>0</v>
      </c>
      <c r="K165" s="15">
        <f>IF(TbRegistroEntradas[[#This Row],[Data da Competência]]="",0,MONTH(TbRegistroEntradas[[#This Row],[Data da Competência]]))</f>
        <v>11</v>
      </c>
      <c r="L165" s="15">
        <f>IF(TbRegistroEntradas[[#This Row],[Data da Competência]]="",0,YEAR(TbRegistroEntradas[[#This Row],[Data da Competência]]))</f>
        <v>2018</v>
      </c>
      <c r="M165" s="15">
        <f>IF(TbRegistroEntradas[[#This Row],[Data do Caixa Previsto]]="",0,MONTH(TbRegistroEntradas[[#This Row],[Data do Caixa Previsto]]))</f>
        <v>12</v>
      </c>
      <c r="N165" s="15">
        <f>IF(TbRegistroEntradas[[#This Row],[Data do Caixa Previsto]]="",0,YEAR(TbRegistroEntradas[[#This Row],[Data do Caixa Previsto]]))</f>
        <v>2018</v>
      </c>
    </row>
    <row r="166" spans="2:14" hidden="1" x14ac:dyDescent="0.25">
      <c r="B166" s="14" t="s">
        <v>94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244</v>
      </c>
      <c r="H166" s="16">
        <v>919</v>
      </c>
      <c r="I166" s="15">
        <f>IF(TbRegistroEntradas[[#This Row],[Data do Caixa Realizado]]="",0,MONTH(TbRegistroEntradas[[#This Row],[Data do Caixa Realizado]]))</f>
        <v>0</v>
      </c>
      <c r="J166" s="15">
        <f>IF(TbRegistroEntradas[[#This Row],[Data do Caixa Realizado]]="",0,YEAR(TbRegistroEntradas[[#This Row],[Data do Caixa Realizado]]))</f>
        <v>0</v>
      </c>
      <c r="K166" s="15">
        <f>IF(TbRegistroEntradas[[#This Row],[Data da Competência]]="",0,MONTH(TbRegistroEntradas[[#This Row],[Data da Competência]]))</f>
        <v>11</v>
      </c>
      <c r="L166" s="15">
        <f>IF(TbRegistroEntradas[[#This Row],[Data da Competência]]="",0,YEAR(TbRegistroEntradas[[#This Row],[Data da Competência]]))</f>
        <v>2018</v>
      </c>
      <c r="M166" s="15">
        <f>IF(TbRegistroEntradas[[#This Row],[Data do Caixa Previsto]]="",0,MONTH(TbRegistroEntradas[[#This Row],[Data do Caixa Previsto]]))</f>
        <v>12</v>
      </c>
      <c r="N166" s="15">
        <f>IF(TbRegistroEntradas[[#This Row],[Data do Caixa Previsto]]="",0,YEAR(TbRegistroEntradas[[#This Row],[Data do Caixa Previsto]]))</f>
        <v>2018</v>
      </c>
    </row>
    <row r="167" spans="2:14" hidden="1" x14ac:dyDescent="0.25">
      <c r="B167" s="14">
        <v>43477.965813489587</v>
      </c>
      <c r="C167" s="14">
        <v>43431</v>
      </c>
      <c r="D167" s="14">
        <v>43477.965813489587</v>
      </c>
      <c r="E167" s="15" t="s">
        <v>0</v>
      </c>
      <c r="F167" s="15" t="s">
        <v>24</v>
      </c>
      <c r="G167" s="15" t="s">
        <v>245</v>
      </c>
      <c r="H167" s="16">
        <v>4801</v>
      </c>
      <c r="I167" s="15">
        <f>IF(TbRegistroEntradas[[#This Row],[Data do Caixa Realizado]]="",0,MONTH(TbRegistroEntradas[[#This Row],[Data do Caixa Realizado]]))</f>
        <v>1</v>
      </c>
      <c r="J167" s="15">
        <f>IF(TbRegistroEntradas[[#This Row],[Data do Caixa Realizado]]="",0,YEAR(TbRegistroEntradas[[#This Row],[Data do Caixa Realizado]]))</f>
        <v>2019</v>
      </c>
      <c r="K167" s="15">
        <f>IF(TbRegistroEntradas[[#This Row],[Data da Competência]]="",0,MONTH(TbRegistroEntradas[[#This Row],[Data da Competência]]))</f>
        <v>11</v>
      </c>
      <c r="L167" s="15">
        <f>IF(TbRegistroEntradas[[#This Row],[Data da Competência]]="",0,YEAR(TbRegistroEntradas[[#This Row],[Data da Competência]]))</f>
        <v>2018</v>
      </c>
      <c r="M167" s="15">
        <f>IF(TbRegistroEntradas[[#This Row],[Data do Caixa Previsto]]="",0,MONTH(TbRegistroEntradas[[#This Row],[Data do Caixa Previsto]]))</f>
        <v>1</v>
      </c>
      <c r="N167" s="15">
        <f>IF(TbRegistroEntradas[[#This Row],[Data do Caixa Previsto]]="",0,YEAR(TbRegistroEntradas[[#This Row],[Data do Caixa Previsto]]))</f>
        <v>2019</v>
      </c>
    </row>
    <row r="168" spans="2:14" hidden="1" x14ac:dyDescent="0.25">
      <c r="B168" s="14" t="s">
        <v>94</v>
      </c>
      <c r="C168" s="14">
        <v>43434</v>
      </c>
      <c r="D168" s="14">
        <v>43455.267564406917</v>
      </c>
      <c r="E168" s="15" t="s">
        <v>0</v>
      </c>
      <c r="F168" s="15" t="s">
        <v>51</v>
      </c>
      <c r="G168" s="15" t="s">
        <v>246</v>
      </c>
      <c r="H168" s="16">
        <v>4639</v>
      </c>
      <c r="I168" s="15">
        <f>IF(TbRegistroEntradas[[#This Row],[Data do Caixa Realizado]]="",0,MONTH(TbRegistroEntradas[[#This Row],[Data do Caixa Realizado]]))</f>
        <v>0</v>
      </c>
      <c r="J168" s="15">
        <f>IF(TbRegistroEntradas[[#This Row],[Data do Caixa Realizado]]="",0,YEAR(TbRegistroEntradas[[#This Row],[Data do Caixa Realizado]]))</f>
        <v>0</v>
      </c>
      <c r="K168" s="15">
        <f>IF(TbRegistroEntradas[[#This Row],[Data da Competência]]="",0,MONTH(TbRegistroEntradas[[#This Row],[Data da Competência]]))</f>
        <v>11</v>
      </c>
      <c r="L168" s="15">
        <f>IF(TbRegistroEntradas[[#This Row],[Data da Competência]]="",0,YEAR(TbRegistroEntradas[[#This Row],[Data da Competência]]))</f>
        <v>2018</v>
      </c>
      <c r="M168" s="15">
        <f>IF(TbRegistroEntradas[[#This Row],[Data do Caixa Previsto]]="",0,MONTH(TbRegistroEntradas[[#This Row],[Data do Caixa Previsto]]))</f>
        <v>12</v>
      </c>
      <c r="N168" s="15">
        <f>IF(TbRegistroEntradas[[#This Row],[Data do Caixa Previsto]]="",0,YEAR(TbRegistroEntradas[[#This Row],[Data do Caixa Previsto]]))</f>
        <v>2018</v>
      </c>
    </row>
    <row r="169" spans="2:14" hidden="1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247</v>
      </c>
      <c r="H169" s="16">
        <v>1209</v>
      </c>
      <c r="I169" s="15">
        <f>IF(TbRegistroEntradas[[#This Row],[Data do Caixa Realizado]]="",0,MONTH(TbRegistroEntradas[[#This Row],[Data do Caixa Realizado]]))</f>
        <v>3</v>
      </c>
      <c r="J169" s="15">
        <f>IF(TbRegistroEntradas[[#This Row],[Data do Caixa Realizado]]="",0,YEAR(TbRegistroEntradas[[#This Row],[Data do Caixa Realizado]]))</f>
        <v>2019</v>
      </c>
      <c r="K169" s="15">
        <f>IF(TbRegistroEntradas[[#This Row],[Data da Competência]]="",0,MONTH(TbRegistroEntradas[[#This Row],[Data da Competência]]))</f>
        <v>12</v>
      </c>
      <c r="L169" s="15">
        <f>IF(TbRegistroEntradas[[#This Row],[Data da Competência]]="",0,YEAR(TbRegistroEntradas[[#This Row],[Data da Competência]]))</f>
        <v>2018</v>
      </c>
      <c r="M169" s="15">
        <f>IF(TbRegistroEntradas[[#This Row],[Data do Caixa Previsto]]="",0,MONTH(TbRegistroEntradas[[#This Row],[Data do Caixa Previsto]]))</f>
        <v>1</v>
      </c>
      <c r="N169" s="15">
        <f>IF(TbRegistroEntradas[[#This Row],[Data do Caixa Previsto]]="",0,YEAR(TbRegistroEntradas[[#This Row],[Data do Caixa Previsto]]))</f>
        <v>2019</v>
      </c>
    </row>
    <row r="170" spans="2:14" x14ac:dyDescent="0.25">
      <c r="B170" s="14" t="s">
        <v>94</v>
      </c>
      <c r="C170" s="14">
        <v>43444</v>
      </c>
      <c r="D170" s="14">
        <v>43477.170204498791</v>
      </c>
      <c r="E170" s="15" t="s">
        <v>0</v>
      </c>
      <c r="F170" s="15" t="s">
        <v>51</v>
      </c>
      <c r="G170" s="15" t="s">
        <v>248</v>
      </c>
      <c r="H170" s="16">
        <v>483</v>
      </c>
      <c r="I170" s="15">
        <f>IF(TbRegistroEntradas[[#This Row],[Data do Caixa Realizado]]="",0,MONTH(TbRegistroEntradas[[#This Row],[Data do Caixa Realizado]]))</f>
        <v>0</v>
      </c>
      <c r="J170" s="15">
        <f>IF(TbRegistroEntradas[[#This Row],[Data do Caixa Realizado]]="",0,YEAR(TbRegistroEntradas[[#This Row],[Data do Caixa Realizado]]))</f>
        <v>0</v>
      </c>
      <c r="K170" s="15">
        <f>IF(TbRegistroEntradas[[#This Row],[Data da Competência]]="",0,MONTH(TbRegistroEntradas[[#This Row],[Data da Competência]]))</f>
        <v>12</v>
      </c>
      <c r="L170" s="15">
        <f>IF(TbRegistroEntradas[[#This Row],[Data da Competência]]="",0,YEAR(TbRegistroEntradas[[#This Row],[Data da Competência]]))</f>
        <v>2018</v>
      </c>
      <c r="M170" s="15">
        <f>IF(TbRegistroEntradas[[#This Row],[Data do Caixa Previsto]]="",0,MONTH(TbRegistroEntradas[[#This Row],[Data do Caixa Previsto]]))</f>
        <v>1</v>
      </c>
      <c r="N170" s="15">
        <f>IF(TbRegistroEntradas[[#This Row],[Data do Caixa Previsto]]="",0,YEAR(TbRegistroEntradas[[#This Row],[Data do Caixa Previsto]]))</f>
        <v>2019</v>
      </c>
    </row>
    <row r="171" spans="2:14" hidden="1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249</v>
      </c>
      <c r="H171" s="16">
        <v>373</v>
      </c>
      <c r="I171" s="15">
        <f>IF(TbRegistroEntradas[[#This Row],[Data do Caixa Realizado]]="",0,MONTH(TbRegistroEntradas[[#This Row],[Data do Caixa Realizado]]))</f>
        <v>1</v>
      </c>
      <c r="J171" s="15">
        <f>IF(TbRegistroEntradas[[#This Row],[Data do Caixa Realizado]]="",0,YEAR(TbRegistroEntradas[[#This Row],[Data do Caixa Realizado]]))</f>
        <v>2019</v>
      </c>
      <c r="K171" s="15">
        <f>IF(TbRegistroEntradas[[#This Row],[Data da Competência]]="",0,MONTH(TbRegistroEntradas[[#This Row],[Data da Competência]]))</f>
        <v>12</v>
      </c>
      <c r="L171" s="15">
        <f>IF(TbRegistroEntradas[[#This Row],[Data da Competência]]="",0,YEAR(TbRegistroEntradas[[#This Row],[Data da Competência]]))</f>
        <v>2018</v>
      </c>
      <c r="M171" s="15">
        <f>IF(TbRegistroEntradas[[#This Row],[Data do Caixa Previsto]]="",0,MONTH(TbRegistroEntradas[[#This Row],[Data do Caixa Previsto]]))</f>
        <v>1</v>
      </c>
      <c r="N171" s="15">
        <f>IF(TbRegistroEntradas[[#This Row],[Data do Caixa Previsto]]="",0,YEAR(TbRegistroEntradas[[#This Row],[Data do Caixa Previsto]]))</f>
        <v>2019</v>
      </c>
    </row>
    <row r="172" spans="2:14" hidden="1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250</v>
      </c>
      <c r="H172" s="16">
        <v>2088</v>
      </c>
      <c r="I172" s="15">
        <f>IF(TbRegistroEntradas[[#This Row],[Data do Caixa Realizado]]="",0,MONTH(TbRegistroEntradas[[#This Row],[Data do Caixa Realizado]]))</f>
        <v>12</v>
      </c>
      <c r="J172" s="15">
        <f>IF(TbRegistroEntradas[[#This Row],[Data do Caixa Realizado]]="",0,YEAR(TbRegistroEntradas[[#This Row],[Data do Caixa Realizado]]))</f>
        <v>2018</v>
      </c>
      <c r="K172" s="15">
        <f>IF(TbRegistroEntradas[[#This Row],[Data da Competência]]="",0,MONTH(TbRegistroEntradas[[#This Row],[Data da Competência]]))</f>
        <v>12</v>
      </c>
      <c r="L172" s="15">
        <f>IF(TbRegistroEntradas[[#This Row],[Data da Competência]]="",0,YEAR(TbRegistroEntradas[[#This Row],[Data da Competência]]))</f>
        <v>2018</v>
      </c>
      <c r="M172" s="15">
        <f>IF(TbRegistroEntradas[[#This Row],[Data do Caixa Previsto]]="",0,MONTH(TbRegistroEntradas[[#This Row],[Data do Caixa Previsto]]))</f>
        <v>12</v>
      </c>
      <c r="N172" s="15">
        <f>IF(TbRegistroEntradas[[#This Row],[Data do Caixa Previsto]]="",0,YEAR(TbRegistroEntradas[[#This Row],[Data do Caixa Previsto]]))</f>
        <v>2018</v>
      </c>
    </row>
    <row r="173" spans="2:14" hidden="1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51</v>
      </c>
      <c r="G173" s="15" t="s">
        <v>251</v>
      </c>
      <c r="H173" s="16">
        <v>1168</v>
      </c>
      <c r="I173" s="15">
        <f>IF(TbRegistroEntradas[[#This Row],[Data do Caixa Realizado]]="",0,MONTH(TbRegistroEntradas[[#This Row],[Data do Caixa Realizado]]))</f>
        <v>2</v>
      </c>
      <c r="J173" s="15">
        <f>IF(TbRegistroEntradas[[#This Row],[Data do Caixa Realizado]]="",0,YEAR(TbRegistroEntradas[[#This Row],[Data do Caixa Realizado]]))</f>
        <v>2019</v>
      </c>
      <c r="K173" s="15">
        <f>IF(TbRegistroEntradas[[#This Row],[Data da Competência]]="",0,MONTH(TbRegistroEntradas[[#This Row],[Data da Competência]]))</f>
        <v>12</v>
      </c>
      <c r="L173" s="15">
        <f>IF(TbRegistroEntradas[[#This Row],[Data da Competência]]="",0,YEAR(TbRegistroEntradas[[#This Row],[Data da Competência]]))</f>
        <v>2018</v>
      </c>
      <c r="M173" s="15">
        <f>IF(TbRegistroEntradas[[#This Row],[Data do Caixa Previsto]]="",0,MONTH(TbRegistroEntradas[[#This Row],[Data do Caixa Previsto]]))</f>
        <v>2</v>
      </c>
      <c r="N173" s="15">
        <f>IF(TbRegistroEntradas[[#This Row],[Data do Caixa Previsto]]="",0,YEAR(TbRegistroEntradas[[#This Row],[Data do Caixa Previsto]]))</f>
        <v>2019</v>
      </c>
    </row>
    <row r="174" spans="2:14" hidden="1" x14ac:dyDescent="0.25">
      <c r="B174" s="14">
        <v>43550.908167683869</v>
      </c>
      <c r="C174" s="14">
        <v>43457</v>
      </c>
      <c r="D174" s="14">
        <v>43493.892299226922</v>
      </c>
      <c r="E174" s="15" t="s">
        <v>0</v>
      </c>
      <c r="F174" s="15" t="s">
        <v>51</v>
      </c>
      <c r="G174" s="15" t="s">
        <v>252</v>
      </c>
      <c r="H174" s="16">
        <v>4429</v>
      </c>
      <c r="I174" s="15">
        <f>IF(TbRegistroEntradas[[#This Row],[Data do Caixa Realizado]]="",0,MONTH(TbRegistroEntradas[[#This Row],[Data do Caixa Realizado]]))</f>
        <v>3</v>
      </c>
      <c r="J174" s="15">
        <f>IF(TbRegistroEntradas[[#This Row],[Data do Caixa Realizado]]="",0,YEAR(TbRegistroEntradas[[#This Row],[Data do Caixa Realizado]]))</f>
        <v>2019</v>
      </c>
      <c r="K174" s="15">
        <f>IF(TbRegistroEntradas[[#This Row],[Data da Competência]]="",0,MONTH(TbRegistroEntradas[[#This Row],[Data da Competência]]))</f>
        <v>12</v>
      </c>
      <c r="L174" s="15">
        <f>IF(TbRegistroEntradas[[#This Row],[Data da Competência]]="",0,YEAR(TbRegistroEntradas[[#This Row],[Data da Competência]]))</f>
        <v>2018</v>
      </c>
      <c r="M174" s="15">
        <f>IF(TbRegistroEntradas[[#This Row],[Data do Caixa Previsto]]="",0,MONTH(TbRegistroEntradas[[#This Row],[Data do Caixa Previsto]]))</f>
        <v>1</v>
      </c>
      <c r="N174" s="15">
        <f>IF(TbRegistroEntradas[[#This Row],[Data do Caixa Previsto]]="",0,YEAR(TbRegistroEntradas[[#This Row],[Data do Caixa Previsto]]))</f>
        <v>2019</v>
      </c>
    </row>
    <row r="175" spans="2:14" hidden="1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253</v>
      </c>
      <c r="H175" s="16">
        <v>4955</v>
      </c>
      <c r="I175" s="15">
        <f>IF(TbRegistroEntradas[[#This Row],[Data do Caixa Realizado]]="",0,MONTH(TbRegistroEntradas[[#This Row],[Data do Caixa Realizado]]))</f>
        <v>2</v>
      </c>
      <c r="J175" s="15">
        <f>IF(TbRegistroEntradas[[#This Row],[Data do Caixa Realizado]]="",0,YEAR(TbRegistroEntradas[[#This Row],[Data do Caixa Realizado]]))</f>
        <v>2019</v>
      </c>
      <c r="K175" s="15">
        <f>IF(TbRegistroEntradas[[#This Row],[Data da Competência]]="",0,MONTH(TbRegistroEntradas[[#This Row],[Data da Competência]]))</f>
        <v>12</v>
      </c>
      <c r="L175" s="15">
        <f>IF(TbRegistroEntradas[[#This Row],[Data da Competência]]="",0,YEAR(TbRegistroEntradas[[#This Row],[Data da Competência]]))</f>
        <v>2018</v>
      </c>
      <c r="M175" s="15">
        <f>IF(TbRegistroEntradas[[#This Row],[Data do Caixa Previsto]]="",0,MONTH(TbRegistroEntradas[[#This Row],[Data do Caixa Previsto]]))</f>
        <v>2</v>
      </c>
      <c r="N175" s="15">
        <f>IF(TbRegistroEntradas[[#This Row],[Data do Caixa Previsto]]="",0,YEAR(TbRegistroEntradas[[#This Row],[Data do Caixa Previsto]]))</f>
        <v>2019</v>
      </c>
    </row>
    <row r="176" spans="2:14" hidden="1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254</v>
      </c>
      <c r="H176" s="16">
        <v>3201</v>
      </c>
      <c r="I176" s="15">
        <f>IF(TbRegistroEntradas[[#This Row],[Data do Caixa Realizado]]="",0,MONTH(TbRegistroEntradas[[#This Row],[Data do Caixa Realizado]]))</f>
        <v>1</v>
      </c>
      <c r="J176" s="15">
        <f>IF(TbRegistroEntradas[[#This Row],[Data do Caixa Realizado]]="",0,YEAR(TbRegistroEntradas[[#This Row],[Data do Caixa Realizado]]))</f>
        <v>2019</v>
      </c>
      <c r="K176" s="15">
        <f>IF(TbRegistroEntradas[[#This Row],[Data da Competência]]="",0,MONTH(TbRegistroEntradas[[#This Row],[Data da Competência]]))</f>
        <v>12</v>
      </c>
      <c r="L176" s="15">
        <f>IF(TbRegistroEntradas[[#This Row],[Data da Competência]]="",0,YEAR(TbRegistroEntradas[[#This Row],[Data da Competência]]))</f>
        <v>2018</v>
      </c>
      <c r="M176" s="15">
        <f>IF(TbRegistroEntradas[[#This Row],[Data do Caixa Previsto]]="",0,MONTH(TbRegistroEntradas[[#This Row],[Data do Caixa Previsto]]))</f>
        <v>1</v>
      </c>
      <c r="N176" s="15">
        <f>IF(TbRegistroEntradas[[#This Row],[Data do Caixa Previsto]]="",0,YEAR(TbRegistroEntradas[[#This Row],[Data do Caixa Previsto]]))</f>
        <v>2019</v>
      </c>
    </row>
    <row r="177" spans="2:14" hidden="1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255</v>
      </c>
      <c r="H177" s="16">
        <v>3007</v>
      </c>
      <c r="I177" s="15">
        <f>IF(TbRegistroEntradas[[#This Row],[Data do Caixa Realizado]]="",0,MONTH(TbRegistroEntradas[[#This Row],[Data do Caixa Realizado]]))</f>
        <v>2</v>
      </c>
      <c r="J177" s="15">
        <f>IF(TbRegistroEntradas[[#This Row],[Data do Caixa Realizado]]="",0,YEAR(TbRegistroEntradas[[#This Row],[Data do Caixa Realizado]]))</f>
        <v>2019</v>
      </c>
      <c r="K177" s="15">
        <f>IF(TbRegistroEntradas[[#This Row],[Data da Competência]]="",0,MONTH(TbRegistroEntradas[[#This Row],[Data da Competência]]))</f>
        <v>1</v>
      </c>
      <c r="L177" s="15">
        <f>IF(TbRegistroEntradas[[#This Row],[Data da Competência]]="",0,YEAR(TbRegistroEntradas[[#This Row],[Data da Competência]]))</f>
        <v>2019</v>
      </c>
      <c r="M177" s="15">
        <f>IF(TbRegistroEntradas[[#This Row],[Data do Caixa Previsto]]="",0,MONTH(TbRegistroEntradas[[#This Row],[Data do Caixa Previsto]]))</f>
        <v>2</v>
      </c>
      <c r="N177" s="15">
        <f>IF(TbRegistroEntradas[[#This Row],[Data do Caixa Previsto]]="",0,YEAR(TbRegistroEntradas[[#This Row],[Data do Caixa Previsto]]))</f>
        <v>2019</v>
      </c>
    </row>
    <row r="178" spans="2:14" hidden="1" x14ac:dyDescent="0.25">
      <c r="B178" s="14">
        <v>43511.114471984198</v>
      </c>
      <c r="C178" s="14">
        <v>43473</v>
      </c>
      <c r="D178" s="14">
        <v>43511.114471984198</v>
      </c>
      <c r="E178" s="15" t="s">
        <v>0</v>
      </c>
      <c r="F178" s="15" t="s">
        <v>51</v>
      </c>
      <c r="G178" s="15" t="s">
        <v>256</v>
      </c>
      <c r="H178" s="16">
        <v>900</v>
      </c>
      <c r="I178" s="15">
        <f>IF(TbRegistroEntradas[[#This Row],[Data do Caixa Realizado]]="",0,MONTH(TbRegistroEntradas[[#This Row],[Data do Caixa Realizado]]))</f>
        <v>2</v>
      </c>
      <c r="J178" s="15">
        <f>IF(TbRegistroEntradas[[#This Row],[Data do Caixa Realizado]]="",0,YEAR(TbRegistroEntradas[[#This Row],[Data do Caixa Realizado]]))</f>
        <v>2019</v>
      </c>
      <c r="K178" s="15">
        <f>IF(TbRegistroEntradas[[#This Row],[Data da Competência]]="",0,MONTH(TbRegistroEntradas[[#This Row],[Data da Competência]]))</f>
        <v>1</v>
      </c>
      <c r="L178" s="15">
        <f>IF(TbRegistroEntradas[[#This Row],[Data da Competência]]="",0,YEAR(TbRegistroEntradas[[#This Row],[Data da Competência]]))</f>
        <v>2019</v>
      </c>
      <c r="M178" s="15">
        <f>IF(TbRegistroEntradas[[#This Row],[Data do Caixa Previsto]]="",0,MONTH(TbRegistroEntradas[[#This Row],[Data do Caixa Previsto]]))</f>
        <v>2</v>
      </c>
      <c r="N178" s="15">
        <f>IF(TbRegistroEntradas[[#This Row],[Data do Caixa Previsto]]="",0,YEAR(TbRegistroEntradas[[#This Row],[Data do Caixa Previsto]]))</f>
        <v>2019</v>
      </c>
    </row>
    <row r="179" spans="2:14" hidden="1" x14ac:dyDescent="0.25">
      <c r="B179" s="14">
        <v>43509.221158562403</v>
      </c>
      <c r="C179" s="14">
        <v>43478</v>
      </c>
      <c r="D179" s="14">
        <v>43509.221158562403</v>
      </c>
      <c r="E179" s="15" t="s">
        <v>0</v>
      </c>
      <c r="F179" s="15" t="s">
        <v>24</v>
      </c>
      <c r="G179" s="15" t="s">
        <v>257</v>
      </c>
      <c r="H179" s="16">
        <v>2970</v>
      </c>
      <c r="I179" s="15">
        <f>IF(TbRegistroEntradas[[#This Row],[Data do Caixa Realizado]]="",0,MONTH(TbRegistroEntradas[[#This Row],[Data do Caixa Realizado]]))</f>
        <v>2</v>
      </c>
      <c r="J179" s="15">
        <f>IF(TbRegistroEntradas[[#This Row],[Data do Caixa Realizado]]="",0,YEAR(TbRegistroEntradas[[#This Row],[Data do Caixa Realizado]]))</f>
        <v>2019</v>
      </c>
      <c r="K179" s="15">
        <f>IF(TbRegistroEntradas[[#This Row],[Data da Competência]]="",0,MONTH(TbRegistroEntradas[[#This Row],[Data da Competência]]))</f>
        <v>1</v>
      </c>
      <c r="L179" s="15">
        <f>IF(TbRegistroEntradas[[#This Row],[Data da Competência]]="",0,YEAR(TbRegistroEntradas[[#This Row],[Data da Competência]]))</f>
        <v>2019</v>
      </c>
      <c r="M179" s="15">
        <f>IF(TbRegistroEntradas[[#This Row],[Data do Caixa Previsto]]="",0,MONTH(TbRegistroEntradas[[#This Row],[Data do Caixa Previsto]]))</f>
        <v>2</v>
      </c>
      <c r="N179" s="15">
        <f>IF(TbRegistroEntradas[[#This Row],[Data do Caixa Previsto]]="",0,YEAR(TbRegistroEntradas[[#This Row],[Data do Caixa Previsto]]))</f>
        <v>2019</v>
      </c>
    </row>
    <row r="180" spans="2:14" hidden="1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258</v>
      </c>
      <c r="H180" s="16">
        <v>4993</v>
      </c>
      <c r="I180" s="15">
        <f>IF(TbRegistroEntradas[[#This Row],[Data do Caixa Realizado]]="",0,MONTH(TbRegistroEntradas[[#This Row],[Data do Caixa Realizado]]))</f>
        <v>5</v>
      </c>
      <c r="J180" s="15">
        <f>IF(TbRegistroEntradas[[#This Row],[Data do Caixa Realizado]]="",0,YEAR(TbRegistroEntradas[[#This Row],[Data do Caixa Realizado]]))</f>
        <v>2019</v>
      </c>
      <c r="K180" s="15">
        <f>IF(TbRegistroEntradas[[#This Row],[Data da Competência]]="",0,MONTH(TbRegistroEntradas[[#This Row],[Data da Competência]]))</f>
        <v>1</v>
      </c>
      <c r="L180" s="15">
        <f>IF(TbRegistroEntradas[[#This Row],[Data da Competência]]="",0,YEAR(TbRegistroEntradas[[#This Row],[Data da Competência]]))</f>
        <v>2019</v>
      </c>
      <c r="M180" s="15">
        <f>IF(TbRegistroEntradas[[#This Row],[Data do Caixa Previsto]]="",0,MONTH(TbRegistroEntradas[[#This Row],[Data do Caixa Previsto]]))</f>
        <v>3</v>
      </c>
      <c r="N180" s="15">
        <f>IF(TbRegistroEntradas[[#This Row],[Data do Caixa Previsto]]="",0,YEAR(TbRegistroEntradas[[#This Row],[Data do Caixa Previsto]]))</f>
        <v>2019</v>
      </c>
    </row>
    <row r="181" spans="2:14" hidden="1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51</v>
      </c>
      <c r="G181" s="15" t="s">
        <v>259</v>
      </c>
      <c r="H181" s="16">
        <v>1664</v>
      </c>
      <c r="I181" s="15">
        <f>IF(TbRegistroEntradas[[#This Row],[Data do Caixa Realizado]]="",0,MONTH(TbRegistroEntradas[[#This Row],[Data do Caixa Realizado]]))</f>
        <v>1</v>
      </c>
      <c r="J181" s="15">
        <f>IF(TbRegistroEntradas[[#This Row],[Data do Caixa Realizado]]="",0,YEAR(TbRegistroEntradas[[#This Row],[Data do Caixa Realizado]]))</f>
        <v>2019</v>
      </c>
      <c r="K181" s="15">
        <f>IF(TbRegistroEntradas[[#This Row],[Data da Competência]]="",0,MONTH(TbRegistroEntradas[[#This Row],[Data da Competência]]))</f>
        <v>1</v>
      </c>
      <c r="L181" s="15">
        <f>IF(TbRegistroEntradas[[#This Row],[Data da Competência]]="",0,YEAR(TbRegistroEntradas[[#This Row],[Data da Competência]]))</f>
        <v>2019</v>
      </c>
      <c r="M181" s="15">
        <f>IF(TbRegistroEntradas[[#This Row],[Data do Caixa Previsto]]="",0,MONTH(TbRegistroEntradas[[#This Row],[Data do Caixa Previsto]]))</f>
        <v>1</v>
      </c>
      <c r="N181" s="15">
        <f>IF(TbRegistroEntradas[[#This Row],[Data do Caixa Previsto]]="",0,YEAR(TbRegistroEntradas[[#This Row],[Data do Caixa Previsto]]))</f>
        <v>2019</v>
      </c>
    </row>
    <row r="182" spans="2:14" hidden="1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260</v>
      </c>
      <c r="H182" s="16">
        <v>1815</v>
      </c>
      <c r="I182" s="15">
        <f>IF(TbRegistroEntradas[[#This Row],[Data do Caixa Realizado]]="",0,MONTH(TbRegistroEntradas[[#This Row],[Data do Caixa Realizado]]))</f>
        <v>2</v>
      </c>
      <c r="J182" s="15">
        <f>IF(TbRegistroEntradas[[#This Row],[Data do Caixa Realizado]]="",0,YEAR(TbRegistroEntradas[[#This Row],[Data do Caixa Realizado]]))</f>
        <v>2019</v>
      </c>
      <c r="K182" s="15">
        <f>IF(TbRegistroEntradas[[#This Row],[Data da Competência]]="",0,MONTH(TbRegistroEntradas[[#This Row],[Data da Competência]]))</f>
        <v>1</v>
      </c>
      <c r="L182" s="15">
        <f>IF(TbRegistroEntradas[[#This Row],[Data da Competência]]="",0,YEAR(TbRegistroEntradas[[#This Row],[Data da Competência]]))</f>
        <v>2019</v>
      </c>
      <c r="M182" s="15">
        <f>IF(TbRegistroEntradas[[#This Row],[Data do Caixa Previsto]]="",0,MONTH(TbRegistroEntradas[[#This Row],[Data do Caixa Previsto]]))</f>
        <v>2</v>
      </c>
      <c r="N182" s="15">
        <f>IF(TbRegistroEntradas[[#This Row],[Data do Caixa Previsto]]="",0,YEAR(TbRegistroEntradas[[#This Row],[Data do Caixa Previsto]]))</f>
        <v>2019</v>
      </c>
    </row>
    <row r="183" spans="2:14" hidden="1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261</v>
      </c>
      <c r="H183" s="16">
        <v>3752</v>
      </c>
      <c r="I183" s="15">
        <f>IF(TbRegistroEntradas[[#This Row],[Data do Caixa Realizado]]="",0,MONTH(TbRegistroEntradas[[#This Row],[Data do Caixa Realizado]]))</f>
        <v>2</v>
      </c>
      <c r="J183" s="15">
        <f>IF(TbRegistroEntradas[[#This Row],[Data do Caixa Realizado]]="",0,YEAR(TbRegistroEntradas[[#This Row],[Data do Caixa Realizado]]))</f>
        <v>2019</v>
      </c>
      <c r="K183" s="15">
        <f>IF(TbRegistroEntradas[[#This Row],[Data da Competência]]="",0,MONTH(TbRegistroEntradas[[#This Row],[Data da Competência]]))</f>
        <v>1</v>
      </c>
      <c r="L183" s="15">
        <f>IF(TbRegistroEntradas[[#This Row],[Data da Competência]]="",0,YEAR(TbRegistroEntradas[[#This Row],[Data da Competência]]))</f>
        <v>2019</v>
      </c>
      <c r="M183" s="15">
        <f>IF(TbRegistroEntradas[[#This Row],[Data do Caixa Previsto]]="",0,MONTH(TbRegistroEntradas[[#This Row],[Data do Caixa Previsto]]))</f>
        <v>2</v>
      </c>
      <c r="N183" s="15">
        <f>IF(TbRegistroEntradas[[#This Row],[Data do Caixa Previsto]]="",0,YEAR(TbRegistroEntradas[[#This Row],[Data do Caixa Previsto]]))</f>
        <v>2019</v>
      </c>
    </row>
    <row r="184" spans="2:14" hidden="1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262</v>
      </c>
      <c r="H184" s="16">
        <v>177</v>
      </c>
      <c r="I184" s="15">
        <f>IF(TbRegistroEntradas[[#This Row],[Data do Caixa Realizado]]="",0,MONTH(TbRegistroEntradas[[#This Row],[Data do Caixa Realizado]]))</f>
        <v>2</v>
      </c>
      <c r="J184" s="15">
        <f>IF(TbRegistroEntradas[[#This Row],[Data do Caixa Realizado]]="",0,YEAR(TbRegistroEntradas[[#This Row],[Data do Caixa Realizado]]))</f>
        <v>2019</v>
      </c>
      <c r="K184" s="15">
        <f>IF(TbRegistroEntradas[[#This Row],[Data da Competência]]="",0,MONTH(TbRegistroEntradas[[#This Row],[Data da Competência]]))</f>
        <v>1</v>
      </c>
      <c r="L184" s="15">
        <f>IF(TbRegistroEntradas[[#This Row],[Data da Competência]]="",0,YEAR(TbRegistroEntradas[[#This Row],[Data da Competência]]))</f>
        <v>2019</v>
      </c>
      <c r="M184" s="15">
        <f>IF(TbRegistroEntradas[[#This Row],[Data do Caixa Previsto]]="",0,MONTH(TbRegistroEntradas[[#This Row],[Data do Caixa Previsto]]))</f>
        <v>2</v>
      </c>
      <c r="N184" s="15">
        <f>IF(TbRegistroEntradas[[#This Row],[Data do Caixa Previsto]]="",0,YEAR(TbRegistroEntradas[[#This Row],[Data do Caixa Previsto]]))</f>
        <v>2019</v>
      </c>
    </row>
    <row r="185" spans="2:14" hidden="1" x14ac:dyDescent="0.25">
      <c r="B185" s="14">
        <v>43513.404065853094</v>
      </c>
      <c r="C185" s="14">
        <v>43494</v>
      </c>
      <c r="D185" s="14">
        <v>43513.404065853094</v>
      </c>
      <c r="E185" s="15" t="s">
        <v>0</v>
      </c>
      <c r="F185" s="15" t="s">
        <v>24</v>
      </c>
      <c r="G185" s="15" t="s">
        <v>263</v>
      </c>
      <c r="H185" s="16">
        <v>3619</v>
      </c>
      <c r="I185" s="15">
        <f>IF(TbRegistroEntradas[[#This Row],[Data do Caixa Realizado]]="",0,MONTH(TbRegistroEntradas[[#This Row],[Data do Caixa Realizado]]))</f>
        <v>2</v>
      </c>
      <c r="J185" s="15">
        <f>IF(TbRegistroEntradas[[#This Row],[Data do Caixa Realizado]]="",0,YEAR(TbRegistroEntradas[[#This Row],[Data do Caixa Realizado]]))</f>
        <v>2019</v>
      </c>
      <c r="K185" s="15">
        <f>IF(TbRegistroEntradas[[#This Row],[Data da Competência]]="",0,MONTH(TbRegistroEntradas[[#This Row],[Data da Competência]]))</f>
        <v>1</v>
      </c>
      <c r="L185" s="15">
        <f>IF(TbRegistroEntradas[[#This Row],[Data da Competência]]="",0,YEAR(TbRegistroEntradas[[#This Row],[Data da Competência]]))</f>
        <v>2019</v>
      </c>
      <c r="M185" s="15">
        <f>IF(TbRegistroEntradas[[#This Row],[Data do Caixa Previsto]]="",0,MONTH(TbRegistroEntradas[[#This Row],[Data do Caixa Previsto]]))</f>
        <v>2</v>
      </c>
      <c r="N185" s="15">
        <f>IF(TbRegistroEntradas[[#This Row],[Data do Caixa Previsto]]="",0,YEAR(TbRegistroEntradas[[#This Row],[Data do Caixa Previsto]]))</f>
        <v>2019</v>
      </c>
    </row>
    <row r="186" spans="2:14" hidden="1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264</v>
      </c>
      <c r="H186" s="16">
        <v>4030</v>
      </c>
      <c r="I186" s="15">
        <f>IF(TbRegistroEntradas[[#This Row],[Data do Caixa Realizado]]="",0,MONTH(TbRegistroEntradas[[#This Row],[Data do Caixa Realizado]]))</f>
        <v>3</v>
      </c>
      <c r="J186" s="15">
        <f>IF(TbRegistroEntradas[[#This Row],[Data do Caixa Realizado]]="",0,YEAR(TbRegistroEntradas[[#This Row],[Data do Caixa Realizado]]))</f>
        <v>2019</v>
      </c>
      <c r="K186" s="15">
        <f>IF(TbRegistroEntradas[[#This Row],[Data da Competência]]="",0,MONTH(TbRegistroEntradas[[#This Row],[Data da Competência]]))</f>
        <v>2</v>
      </c>
      <c r="L186" s="15">
        <f>IF(TbRegistroEntradas[[#This Row],[Data da Competência]]="",0,YEAR(TbRegistroEntradas[[#This Row],[Data da Competência]]))</f>
        <v>2019</v>
      </c>
      <c r="M186" s="15">
        <f>IF(TbRegistroEntradas[[#This Row],[Data do Caixa Previsto]]="",0,MONTH(TbRegistroEntradas[[#This Row],[Data do Caixa Previsto]]))</f>
        <v>3</v>
      </c>
      <c r="N186" s="15">
        <f>IF(TbRegistroEntradas[[#This Row],[Data do Caixa Previsto]]="",0,YEAR(TbRegistroEntradas[[#This Row],[Data do Caixa Previsto]]))</f>
        <v>2019</v>
      </c>
    </row>
    <row r="187" spans="2:14" hidden="1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265</v>
      </c>
      <c r="H187" s="16">
        <v>4157</v>
      </c>
      <c r="I187" s="15">
        <f>IF(TbRegistroEntradas[[#This Row],[Data do Caixa Realizado]]="",0,MONTH(TbRegistroEntradas[[#This Row],[Data do Caixa Realizado]]))</f>
        <v>2</v>
      </c>
      <c r="J187" s="15">
        <f>IF(TbRegistroEntradas[[#This Row],[Data do Caixa Realizado]]="",0,YEAR(TbRegistroEntradas[[#This Row],[Data do Caixa Realizado]]))</f>
        <v>2019</v>
      </c>
      <c r="K187" s="15">
        <f>IF(TbRegistroEntradas[[#This Row],[Data da Competência]]="",0,MONTH(TbRegistroEntradas[[#This Row],[Data da Competência]]))</f>
        <v>2</v>
      </c>
      <c r="L187" s="15">
        <f>IF(TbRegistroEntradas[[#This Row],[Data da Competência]]="",0,YEAR(TbRegistroEntradas[[#This Row],[Data da Competência]]))</f>
        <v>2019</v>
      </c>
      <c r="M187" s="15">
        <f>IF(TbRegistroEntradas[[#This Row],[Data do Caixa Previsto]]="",0,MONTH(TbRegistroEntradas[[#This Row],[Data do Caixa Previsto]]))</f>
        <v>2</v>
      </c>
      <c r="N187" s="15">
        <f>IF(TbRegistroEntradas[[#This Row],[Data do Caixa Previsto]]="",0,YEAR(TbRegistroEntradas[[#This Row],[Data do Caixa Previsto]]))</f>
        <v>2019</v>
      </c>
    </row>
    <row r="188" spans="2:14" hidden="1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266</v>
      </c>
      <c r="H188" s="16">
        <v>1417</v>
      </c>
      <c r="I188" s="15">
        <f>IF(TbRegistroEntradas[[#This Row],[Data do Caixa Realizado]]="",0,MONTH(TbRegistroEntradas[[#This Row],[Data do Caixa Realizado]]))</f>
        <v>3</v>
      </c>
      <c r="J188" s="15">
        <f>IF(TbRegistroEntradas[[#This Row],[Data do Caixa Realizado]]="",0,YEAR(TbRegistroEntradas[[#This Row],[Data do Caixa Realizado]]))</f>
        <v>2019</v>
      </c>
      <c r="K188" s="15">
        <f>IF(TbRegistroEntradas[[#This Row],[Data da Competência]]="",0,MONTH(TbRegistroEntradas[[#This Row],[Data da Competência]]))</f>
        <v>2</v>
      </c>
      <c r="L188" s="15">
        <f>IF(TbRegistroEntradas[[#This Row],[Data da Competência]]="",0,YEAR(TbRegistroEntradas[[#This Row],[Data da Competência]]))</f>
        <v>2019</v>
      </c>
      <c r="M188" s="15">
        <f>IF(TbRegistroEntradas[[#This Row],[Data do Caixa Previsto]]="",0,MONTH(TbRegistroEntradas[[#This Row],[Data do Caixa Previsto]]))</f>
        <v>3</v>
      </c>
      <c r="N188" s="15">
        <f>IF(TbRegistroEntradas[[#This Row],[Data do Caixa Previsto]]="",0,YEAR(TbRegistroEntradas[[#This Row],[Data do Caixa Previsto]]))</f>
        <v>2019</v>
      </c>
    </row>
    <row r="189" spans="2:14" hidden="1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51</v>
      </c>
      <c r="G189" s="15" t="s">
        <v>267</v>
      </c>
      <c r="H189" s="16">
        <v>1117</v>
      </c>
      <c r="I189" s="15">
        <f>IF(TbRegistroEntradas[[#This Row],[Data do Caixa Realizado]]="",0,MONTH(TbRegistroEntradas[[#This Row],[Data do Caixa Realizado]]))</f>
        <v>3</v>
      </c>
      <c r="J189" s="15">
        <f>IF(TbRegistroEntradas[[#This Row],[Data do Caixa Realizado]]="",0,YEAR(TbRegistroEntradas[[#This Row],[Data do Caixa Realizado]]))</f>
        <v>2019</v>
      </c>
      <c r="K189" s="15">
        <f>IF(TbRegistroEntradas[[#This Row],[Data da Competência]]="",0,MONTH(TbRegistroEntradas[[#This Row],[Data da Competência]]))</f>
        <v>2</v>
      </c>
      <c r="L189" s="15">
        <f>IF(TbRegistroEntradas[[#This Row],[Data da Competência]]="",0,YEAR(TbRegistroEntradas[[#This Row],[Data da Competência]]))</f>
        <v>2019</v>
      </c>
      <c r="M189" s="15">
        <f>IF(TbRegistroEntradas[[#This Row],[Data do Caixa Previsto]]="",0,MONTH(TbRegistroEntradas[[#This Row],[Data do Caixa Previsto]]))</f>
        <v>3</v>
      </c>
      <c r="N189" s="15">
        <f>IF(TbRegistroEntradas[[#This Row],[Data do Caixa Previsto]]="",0,YEAR(TbRegistroEntradas[[#This Row],[Data do Caixa Previsto]]))</f>
        <v>2019</v>
      </c>
    </row>
    <row r="190" spans="2:14" hidden="1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268</v>
      </c>
      <c r="H190" s="16">
        <v>4461</v>
      </c>
      <c r="I190" s="15">
        <f>IF(TbRegistroEntradas[[#This Row],[Data do Caixa Realizado]]="",0,MONTH(TbRegistroEntradas[[#This Row],[Data do Caixa Realizado]]))</f>
        <v>3</v>
      </c>
      <c r="J190" s="15">
        <f>IF(TbRegistroEntradas[[#This Row],[Data do Caixa Realizado]]="",0,YEAR(TbRegistroEntradas[[#This Row],[Data do Caixa Realizado]]))</f>
        <v>2019</v>
      </c>
      <c r="K190" s="15">
        <f>IF(TbRegistroEntradas[[#This Row],[Data da Competência]]="",0,MONTH(TbRegistroEntradas[[#This Row],[Data da Competência]]))</f>
        <v>2</v>
      </c>
      <c r="L190" s="15">
        <f>IF(TbRegistroEntradas[[#This Row],[Data da Competência]]="",0,YEAR(TbRegistroEntradas[[#This Row],[Data da Competência]]))</f>
        <v>2019</v>
      </c>
      <c r="M190" s="15">
        <f>IF(TbRegistroEntradas[[#This Row],[Data do Caixa Previsto]]="",0,MONTH(TbRegistroEntradas[[#This Row],[Data do Caixa Previsto]]))</f>
        <v>3</v>
      </c>
      <c r="N190" s="15">
        <f>IF(TbRegistroEntradas[[#This Row],[Data do Caixa Previsto]]="",0,YEAR(TbRegistroEntradas[[#This Row],[Data do Caixa Previsto]]))</f>
        <v>2019</v>
      </c>
    </row>
    <row r="191" spans="2:14" hidden="1" x14ac:dyDescent="0.25">
      <c r="B191" s="14">
        <v>43560.051672837129</v>
      </c>
      <c r="C191" s="14">
        <v>43508</v>
      </c>
      <c r="D191" s="14">
        <v>43554.09538121894</v>
      </c>
      <c r="E191" s="15" t="s">
        <v>0</v>
      </c>
      <c r="F191" s="15" t="s">
        <v>24</v>
      </c>
      <c r="G191" s="15" t="s">
        <v>269</v>
      </c>
      <c r="H191" s="16">
        <v>3732</v>
      </c>
      <c r="I191" s="15">
        <f>IF(TbRegistroEntradas[[#This Row],[Data do Caixa Realizado]]="",0,MONTH(TbRegistroEntradas[[#This Row],[Data do Caixa Realizado]]))</f>
        <v>4</v>
      </c>
      <c r="J191" s="15">
        <f>IF(TbRegistroEntradas[[#This Row],[Data do Caixa Realizado]]="",0,YEAR(TbRegistroEntradas[[#This Row],[Data do Caixa Realizado]]))</f>
        <v>2019</v>
      </c>
      <c r="K191" s="15">
        <f>IF(TbRegistroEntradas[[#This Row],[Data da Competência]]="",0,MONTH(TbRegistroEntradas[[#This Row],[Data da Competência]]))</f>
        <v>2</v>
      </c>
      <c r="L191" s="15">
        <f>IF(TbRegistroEntradas[[#This Row],[Data da Competência]]="",0,YEAR(TbRegistroEntradas[[#This Row],[Data da Competência]]))</f>
        <v>2019</v>
      </c>
      <c r="M191" s="15">
        <f>IF(TbRegistroEntradas[[#This Row],[Data do Caixa Previsto]]="",0,MONTH(TbRegistroEntradas[[#This Row],[Data do Caixa Previsto]]))</f>
        <v>3</v>
      </c>
      <c r="N191" s="15">
        <f>IF(TbRegistroEntradas[[#This Row],[Data do Caixa Previsto]]="",0,YEAR(TbRegistroEntradas[[#This Row],[Data do Caixa Previsto]]))</f>
        <v>2019</v>
      </c>
    </row>
    <row r="192" spans="2:14" hidden="1" x14ac:dyDescent="0.25">
      <c r="B192" s="14">
        <v>43512.426649972214</v>
      </c>
      <c r="C192" s="14">
        <v>43509</v>
      </c>
      <c r="D192" s="14">
        <v>43512.426649972214</v>
      </c>
      <c r="E192" s="15" t="s">
        <v>0</v>
      </c>
      <c r="F192" s="15" t="s">
        <v>51</v>
      </c>
      <c r="G192" s="15" t="s">
        <v>270</v>
      </c>
      <c r="H192" s="16">
        <v>2024</v>
      </c>
      <c r="I192" s="15">
        <f>IF(TbRegistroEntradas[[#This Row],[Data do Caixa Realizado]]="",0,MONTH(TbRegistroEntradas[[#This Row],[Data do Caixa Realizado]]))</f>
        <v>2</v>
      </c>
      <c r="J192" s="15">
        <f>IF(TbRegistroEntradas[[#This Row],[Data do Caixa Realizado]]="",0,YEAR(TbRegistroEntradas[[#This Row],[Data do Caixa Realizado]]))</f>
        <v>2019</v>
      </c>
      <c r="K192" s="15">
        <f>IF(TbRegistroEntradas[[#This Row],[Data da Competência]]="",0,MONTH(TbRegistroEntradas[[#This Row],[Data da Competência]]))</f>
        <v>2</v>
      </c>
      <c r="L192" s="15">
        <f>IF(TbRegistroEntradas[[#This Row],[Data da Competência]]="",0,YEAR(TbRegistroEntradas[[#This Row],[Data da Competência]]))</f>
        <v>2019</v>
      </c>
      <c r="M192" s="15">
        <f>IF(TbRegistroEntradas[[#This Row],[Data do Caixa Previsto]]="",0,MONTH(TbRegistroEntradas[[#This Row],[Data do Caixa Previsto]]))</f>
        <v>2</v>
      </c>
      <c r="N192" s="15">
        <f>IF(TbRegistroEntradas[[#This Row],[Data do Caixa Previsto]]="",0,YEAR(TbRegistroEntradas[[#This Row],[Data do Caixa Previsto]]))</f>
        <v>2019</v>
      </c>
    </row>
    <row r="193" spans="2:14" x14ac:dyDescent="0.25">
      <c r="B193" s="14" t="s">
        <v>94</v>
      </c>
      <c r="C193" s="14">
        <v>43512</v>
      </c>
      <c r="D193" s="14">
        <v>43570.205876707638</v>
      </c>
      <c r="E193" s="15" t="s">
        <v>0</v>
      </c>
      <c r="F193" s="15" t="s">
        <v>24</v>
      </c>
      <c r="G193" s="15" t="s">
        <v>271</v>
      </c>
      <c r="H193" s="16">
        <v>928</v>
      </c>
      <c r="I193" s="15">
        <f>IF(TbRegistroEntradas[[#This Row],[Data do Caixa Realizado]]="",0,MONTH(TbRegistroEntradas[[#This Row],[Data do Caixa Realizado]]))</f>
        <v>0</v>
      </c>
      <c r="J193" s="15">
        <f>IF(TbRegistroEntradas[[#This Row],[Data do Caixa Realizado]]="",0,YEAR(TbRegistroEntradas[[#This Row],[Data do Caixa Realizado]]))</f>
        <v>0</v>
      </c>
      <c r="K193" s="15">
        <f>IF(TbRegistroEntradas[[#This Row],[Data da Competência]]="",0,MONTH(TbRegistroEntradas[[#This Row],[Data da Competência]]))</f>
        <v>2</v>
      </c>
      <c r="L193" s="15">
        <f>IF(TbRegistroEntradas[[#This Row],[Data da Competência]]="",0,YEAR(TbRegistroEntradas[[#This Row],[Data da Competência]]))</f>
        <v>2019</v>
      </c>
      <c r="M193" s="15">
        <f>IF(TbRegistroEntradas[[#This Row],[Data do Caixa Previsto]]="",0,MONTH(TbRegistroEntradas[[#This Row],[Data do Caixa Previsto]]))</f>
        <v>4</v>
      </c>
      <c r="N193" s="15">
        <f>IF(TbRegistroEntradas[[#This Row],[Data do Caixa Previsto]]="",0,YEAR(TbRegistroEntradas[[#This Row],[Data do Caixa Previsto]]))</f>
        <v>2019</v>
      </c>
    </row>
    <row r="194" spans="2:14" hidden="1" x14ac:dyDescent="0.25">
      <c r="B194" s="14">
        <v>43560.066685649028</v>
      </c>
      <c r="C194" s="14">
        <v>43513</v>
      </c>
      <c r="D194" s="14">
        <v>43560.066685649028</v>
      </c>
      <c r="E194" s="15" t="s">
        <v>0</v>
      </c>
      <c r="F194" s="15" t="s">
        <v>24</v>
      </c>
      <c r="G194" s="15" t="s">
        <v>272</v>
      </c>
      <c r="H194" s="16">
        <v>3557</v>
      </c>
      <c r="I194" s="15">
        <f>IF(TbRegistroEntradas[[#This Row],[Data do Caixa Realizado]]="",0,MONTH(TbRegistroEntradas[[#This Row],[Data do Caixa Realizado]]))</f>
        <v>4</v>
      </c>
      <c r="J194" s="15">
        <f>IF(TbRegistroEntradas[[#This Row],[Data do Caixa Realizado]]="",0,YEAR(TbRegistroEntradas[[#This Row],[Data do Caixa Realizado]]))</f>
        <v>2019</v>
      </c>
      <c r="K194" s="15">
        <f>IF(TbRegistroEntradas[[#This Row],[Data da Competência]]="",0,MONTH(TbRegistroEntradas[[#This Row],[Data da Competência]]))</f>
        <v>2</v>
      </c>
      <c r="L194" s="15">
        <f>IF(TbRegistroEntradas[[#This Row],[Data da Competência]]="",0,YEAR(TbRegistroEntradas[[#This Row],[Data da Competência]]))</f>
        <v>2019</v>
      </c>
      <c r="M194" s="15">
        <f>IF(TbRegistroEntradas[[#This Row],[Data do Caixa Previsto]]="",0,MONTH(TbRegistroEntradas[[#This Row],[Data do Caixa Previsto]]))</f>
        <v>4</v>
      </c>
      <c r="N194" s="15">
        <f>IF(TbRegistroEntradas[[#This Row],[Data do Caixa Previsto]]="",0,YEAR(TbRegistroEntradas[[#This Row],[Data do Caixa Previsto]]))</f>
        <v>2019</v>
      </c>
    </row>
    <row r="195" spans="2:14" hidden="1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51</v>
      </c>
      <c r="G195" s="15" t="s">
        <v>273</v>
      </c>
      <c r="H195" s="16">
        <v>741</v>
      </c>
      <c r="I195" s="15">
        <f>IF(TbRegistroEntradas[[#This Row],[Data do Caixa Realizado]]="",0,MONTH(TbRegistroEntradas[[#This Row],[Data do Caixa Realizado]]))</f>
        <v>3</v>
      </c>
      <c r="J195" s="15">
        <f>IF(TbRegistroEntradas[[#This Row],[Data do Caixa Realizado]]="",0,YEAR(TbRegistroEntradas[[#This Row],[Data do Caixa Realizado]]))</f>
        <v>2019</v>
      </c>
      <c r="K195" s="15">
        <f>IF(TbRegistroEntradas[[#This Row],[Data da Competência]]="",0,MONTH(TbRegistroEntradas[[#This Row],[Data da Competência]]))</f>
        <v>2</v>
      </c>
      <c r="L195" s="15">
        <f>IF(TbRegistroEntradas[[#This Row],[Data da Competência]]="",0,YEAR(TbRegistroEntradas[[#This Row],[Data da Competência]]))</f>
        <v>2019</v>
      </c>
      <c r="M195" s="15">
        <f>IF(TbRegistroEntradas[[#This Row],[Data do Caixa Previsto]]="",0,MONTH(TbRegistroEntradas[[#This Row],[Data do Caixa Previsto]]))</f>
        <v>3</v>
      </c>
      <c r="N195" s="15">
        <f>IF(TbRegistroEntradas[[#This Row],[Data do Caixa Previsto]]="",0,YEAR(TbRegistroEntradas[[#This Row],[Data do Caixa Previsto]]))</f>
        <v>2019</v>
      </c>
    </row>
    <row r="196" spans="2:14" hidden="1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51</v>
      </c>
      <c r="G196" s="15" t="s">
        <v>274</v>
      </c>
      <c r="H196" s="16">
        <v>850</v>
      </c>
      <c r="I196" s="15">
        <f>IF(TbRegistroEntradas[[#This Row],[Data do Caixa Realizado]]="",0,MONTH(TbRegistroEntradas[[#This Row],[Data do Caixa Realizado]]))</f>
        <v>3</v>
      </c>
      <c r="J196" s="15">
        <f>IF(TbRegistroEntradas[[#This Row],[Data do Caixa Realizado]]="",0,YEAR(TbRegistroEntradas[[#This Row],[Data do Caixa Realizado]]))</f>
        <v>2019</v>
      </c>
      <c r="K196" s="15">
        <f>IF(TbRegistroEntradas[[#This Row],[Data da Competência]]="",0,MONTH(TbRegistroEntradas[[#This Row],[Data da Competência]]))</f>
        <v>2</v>
      </c>
      <c r="L196" s="15">
        <f>IF(TbRegistroEntradas[[#This Row],[Data da Competência]]="",0,YEAR(TbRegistroEntradas[[#This Row],[Data da Competência]]))</f>
        <v>2019</v>
      </c>
      <c r="M196" s="15">
        <f>IF(TbRegistroEntradas[[#This Row],[Data do Caixa Previsto]]="",0,MONTH(TbRegistroEntradas[[#This Row],[Data do Caixa Previsto]]))</f>
        <v>3</v>
      </c>
      <c r="N196" s="15">
        <f>IF(TbRegistroEntradas[[#This Row],[Data do Caixa Previsto]]="",0,YEAR(TbRegistroEntradas[[#This Row],[Data do Caixa Previsto]]))</f>
        <v>2019</v>
      </c>
    </row>
    <row r="197" spans="2:14" hidden="1" x14ac:dyDescent="0.25">
      <c r="B197" s="14">
        <v>43625.080024605937</v>
      </c>
      <c r="C197" s="14">
        <v>43522</v>
      </c>
      <c r="D197" s="14">
        <v>43563.814201596448</v>
      </c>
      <c r="E197" s="15" t="s">
        <v>0</v>
      </c>
      <c r="F197" s="15" t="s">
        <v>24</v>
      </c>
      <c r="G197" s="15" t="s">
        <v>275</v>
      </c>
      <c r="H197" s="16">
        <v>4741</v>
      </c>
      <c r="I197" s="15">
        <f>IF(TbRegistroEntradas[[#This Row],[Data do Caixa Realizado]]="",0,MONTH(TbRegistroEntradas[[#This Row],[Data do Caixa Realizado]]))</f>
        <v>6</v>
      </c>
      <c r="J197" s="15">
        <f>IF(TbRegistroEntradas[[#This Row],[Data do Caixa Realizado]]="",0,YEAR(TbRegistroEntradas[[#This Row],[Data do Caixa Realizado]]))</f>
        <v>2019</v>
      </c>
      <c r="K197" s="15">
        <f>IF(TbRegistroEntradas[[#This Row],[Data da Competência]]="",0,MONTH(TbRegistroEntradas[[#This Row],[Data da Competência]]))</f>
        <v>2</v>
      </c>
      <c r="L197" s="15">
        <f>IF(TbRegistroEntradas[[#This Row],[Data da Competência]]="",0,YEAR(TbRegistroEntradas[[#This Row],[Data da Competência]]))</f>
        <v>2019</v>
      </c>
      <c r="M197" s="15">
        <f>IF(TbRegistroEntradas[[#This Row],[Data do Caixa Previsto]]="",0,MONTH(TbRegistroEntradas[[#This Row],[Data do Caixa Previsto]]))</f>
        <v>4</v>
      </c>
      <c r="N197" s="15">
        <f>IF(TbRegistroEntradas[[#This Row],[Data do Caixa Previsto]]="",0,YEAR(TbRegistroEntradas[[#This Row],[Data do Caixa Previsto]]))</f>
        <v>2019</v>
      </c>
    </row>
    <row r="198" spans="2:14" hidden="1" x14ac:dyDescent="0.25">
      <c r="B198" s="14">
        <v>43571.459066587013</v>
      </c>
      <c r="C198" s="14">
        <v>43525</v>
      </c>
      <c r="D198" s="14">
        <v>43571.459066587013</v>
      </c>
      <c r="E198" s="15" t="s">
        <v>0</v>
      </c>
      <c r="F198" s="15" t="s">
        <v>3</v>
      </c>
      <c r="G198" s="15" t="s">
        <v>276</v>
      </c>
      <c r="H198" s="16">
        <v>471</v>
      </c>
      <c r="I198" s="15">
        <f>IF(TbRegistroEntradas[[#This Row],[Data do Caixa Realizado]]="",0,MONTH(TbRegistroEntradas[[#This Row],[Data do Caixa Realizado]]))</f>
        <v>4</v>
      </c>
      <c r="J198" s="15">
        <f>IF(TbRegistroEntradas[[#This Row],[Data do Caixa Realizado]]="",0,YEAR(TbRegistroEntradas[[#This Row],[Data do Caixa Realizado]]))</f>
        <v>2019</v>
      </c>
      <c r="K198" s="15">
        <f>IF(TbRegistroEntradas[[#This Row],[Data da Competência]]="",0,MONTH(TbRegistroEntradas[[#This Row],[Data da Competência]]))</f>
        <v>3</v>
      </c>
      <c r="L198" s="15">
        <f>IF(TbRegistroEntradas[[#This Row],[Data da Competência]]="",0,YEAR(TbRegistroEntradas[[#This Row],[Data da Competência]]))</f>
        <v>2019</v>
      </c>
      <c r="M198" s="15">
        <f>IF(TbRegistroEntradas[[#This Row],[Data do Caixa Previsto]]="",0,MONTH(TbRegistroEntradas[[#This Row],[Data do Caixa Previsto]]))</f>
        <v>4</v>
      </c>
      <c r="N198" s="15">
        <f>IF(TbRegistroEntradas[[#This Row],[Data do Caixa Previsto]]="",0,YEAR(TbRegistroEntradas[[#This Row],[Data do Caixa Previsto]]))</f>
        <v>2019</v>
      </c>
    </row>
    <row r="199" spans="2:14" hidden="1" x14ac:dyDescent="0.25">
      <c r="B199" s="14">
        <v>43590.006789576961</v>
      </c>
      <c r="C199" s="14">
        <v>43527</v>
      </c>
      <c r="D199" s="14">
        <v>43568.716482543525</v>
      </c>
      <c r="E199" s="15" t="s">
        <v>0</v>
      </c>
      <c r="F199" s="15" t="s">
        <v>3</v>
      </c>
      <c r="G199" s="15" t="s">
        <v>277</v>
      </c>
      <c r="H199" s="16">
        <v>517</v>
      </c>
      <c r="I199" s="15">
        <f>IF(TbRegistroEntradas[[#This Row],[Data do Caixa Realizado]]="",0,MONTH(TbRegistroEntradas[[#This Row],[Data do Caixa Realizado]]))</f>
        <v>5</v>
      </c>
      <c r="J199" s="15">
        <f>IF(TbRegistroEntradas[[#This Row],[Data do Caixa Realizado]]="",0,YEAR(TbRegistroEntradas[[#This Row],[Data do Caixa Realizado]]))</f>
        <v>2019</v>
      </c>
      <c r="K199" s="15">
        <f>IF(TbRegistroEntradas[[#This Row],[Data da Competência]]="",0,MONTH(TbRegistroEntradas[[#This Row],[Data da Competência]]))</f>
        <v>3</v>
      </c>
      <c r="L199" s="15">
        <f>IF(TbRegistroEntradas[[#This Row],[Data da Competência]]="",0,YEAR(TbRegistroEntradas[[#This Row],[Data da Competência]]))</f>
        <v>2019</v>
      </c>
      <c r="M199" s="15">
        <f>IF(TbRegistroEntradas[[#This Row],[Data do Caixa Previsto]]="",0,MONTH(TbRegistroEntradas[[#This Row],[Data do Caixa Previsto]]))</f>
        <v>4</v>
      </c>
      <c r="N199" s="15">
        <f>IF(TbRegistroEntradas[[#This Row],[Data do Caixa Previsto]]="",0,YEAR(TbRegistroEntradas[[#This Row],[Data do Caixa Previsto]]))</f>
        <v>2019</v>
      </c>
    </row>
    <row r="200" spans="2:14" hidden="1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278</v>
      </c>
      <c r="H200" s="16">
        <v>3034</v>
      </c>
      <c r="I200" s="15">
        <f>IF(TbRegistroEntradas[[#This Row],[Data do Caixa Realizado]]="",0,MONTH(TbRegistroEntradas[[#This Row],[Data do Caixa Realizado]]))</f>
        <v>4</v>
      </c>
      <c r="J200" s="15">
        <f>IF(TbRegistroEntradas[[#This Row],[Data do Caixa Realizado]]="",0,YEAR(TbRegistroEntradas[[#This Row],[Data do Caixa Realizado]]))</f>
        <v>2019</v>
      </c>
      <c r="K200" s="15">
        <f>IF(TbRegistroEntradas[[#This Row],[Data da Competência]]="",0,MONTH(TbRegistroEntradas[[#This Row],[Data da Competência]]))</f>
        <v>3</v>
      </c>
      <c r="L200" s="15">
        <f>IF(TbRegistroEntradas[[#This Row],[Data da Competência]]="",0,YEAR(TbRegistroEntradas[[#This Row],[Data da Competência]]))</f>
        <v>2019</v>
      </c>
      <c r="M200" s="15">
        <f>IF(TbRegistroEntradas[[#This Row],[Data do Caixa Previsto]]="",0,MONTH(TbRegistroEntradas[[#This Row],[Data do Caixa Previsto]]))</f>
        <v>4</v>
      </c>
      <c r="N200" s="15">
        <f>IF(TbRegistroEntradas[[#This Row],[Data do Caixa Previsto]]="",0,YEAR(TbRegistroEntradas[[#This Row],[Data do Caixa Previsto]]))</f>
        <v>2019</v>
      </c>
    </row>
    <row r="201" spans="2:14" hidden="1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279</v>
      </c>
      <c r="H201" s="16">
        <v>3172</v>
      </c>
      <c r="I201" s="15">
        <f>IF(TbRegistroEntradas[[#This Row],[Data do Caixa Realizado]]="",0,MONTH(TbRegistroEntradas[[#This Row],[Data do Caixa Realizado]]))</f>
        <v>4</v>
      </c>
      <c r="J201" s="15">
        <f>IF(TbRegistroEntradas[[#This Row],[Data do Caixa Realizado]]="",0,YEAR(TbRegistroEntradas[[#This Row],[Data do Caixa Realizado]]))</f>
        <v>2019</v>
      </c>
      <c r="K201" s="15">
        <f>IF(TbRegistroEntradas[[#This Row],[Data da Competência]]="",0,MONTH(TbRegistroEntradas[[#This Row],[Data da Competência]]))</f>
        <v>3</v>
      </c>
      <c r="L201" s="15">
        <f>IF(TbRegistroEntradas[[#This Row],[Data da Competência]]="",0,YEAR(TbRegistroEntradas[[#This Row],[Data da Competência]]))</f>
        <v>2019</v>
      </c>
      <c r="M201" s="15">
        <f>IF(TbRegistroEntradas[[#This Row],[Data do Caixa Previsto]]="",0,MONTH(TbRegistroEntradas[[#This Row],[Data do Caixa Previsto]]))</f>
        <v>4</v>
      </c>
      <c r="N201" s="15">
        <f>IF(TbRegistroEntradas[[#This Row],[Data do Caixa Previsto]]="",0,YEAR(TbRegistroEntradas[[#This Row],[Data do Caixa Previsto]]))</f>
        <v>2019</v>
      </c>
    </row>
    <row r="202" spans="2:14" hidden="1" x14ac:dyDescent="0.25">
      <c r="B202" s="14">
        <v>43555.68421267363</v>
      </c>
      <c r="C202" s="14">
        <v>43543</v>
      </c>
      <c r="D202" s="14">
        <v>43555.68421267363</v>
      </c>
      <c r="E202" s="15" t="s">
        <v>0</v>
      </c>
      <c r="F202" s="15" t="s">
        <v>5</v>
      </c>
      <c r="G202" s="15" t="s">
        <v>280</v>
      </c>
      <c r="H202" s="16">
        <v>2069</v>
      </c>
      <c r="I202" s="15">
        <f>IF(TbRegistroEntradas[[#This Row],[Data do Caixa Realizado]]="",0,MONTH(TbRegistroEntradas[[#This Row],[Data do Caixa Realizado]]))</f>
        <v>3</v>
      </c>
      <c r="J202" s="15">
        <f>IF(TbRegistroEntradas[[#This Row],[Data do Caixa Realizado]]="",0,YEAR(TbRegistroEntradas[[#This Row],[Data do Caixa Realizado]]))</f>
        <v>2019</v>
      </c>
      <c r="K202" s="15">
        <f>IF(TbRegistroEntradas[[#This Row],[Data da Competência]]="",0,MONTH(TbRegistroEntradas[[#This Row],[Data da Competência]]))</f>
        <v>3</v>
      </c>
      <c r="L202" s="15">
        <f>IF(TbRegistroEntradas[[#This Row],[Data da Competência]]="",0,YEAR(TbRegistroEntradas[[#This Row],[Data da Competência]]))</f>
        <v>2019</v>
      </c>
      <c r="M202" s="15">
        <f>IF(TbRegistroEntradas[[#This Row],[Data do Caixa Previsto]]="",0,MONTH(TbRegistroEntradas[[#This Row],[Data do Caixa Previsto]]))</f>
        <v>3</v>
      </c>
      <c r="N202" s="15">
        <f>IF(TbRegistroEntradas[[#This Row],[Data do Caixa Previsto]]="",0,YEAR(TbRegistroEntradas[[#This Row],[Data do Caixa Previsto]]))</f>
        <v>2019</v>
      </c>
    </row>
    <row r="203" spans="2:14" hidden="1" x14ac:dyDescent="0.25">
      <c r="B203" s="14">
        <v>43614.347330751698</v>
      </c>
      <c r="C203" s="14">
        <v>43545</v>
      </c>
      <c r="D203" s="14">
        <v>43559.473956858106</v>
      </c>
      <c r="E203" s="15" t="s">
        <v>0</v>
      </c>
      <c r="F203" s="15" t="s">
        <v>5</v>
      </c>
      <c r="G203" s="15" t="s">
        <v>281</v>
      </c>
      <c r="H203" s="16">
        <v>3849</v>
      </c>
      <c r="I203" s="15">
        <f>IF(TbRegistroEntradas[[#This Row],[Data do Caixa Realizado]]="",0,MONTH(TbRegistroEntradas[[#This Row],[Data do Caixa Realizado]]))</f>
        <v>5</v>
      </c>
      <c r="J203" s="15">
        <f>IF(TbRegistroEntradas[[#This Row],[Data do Caixa Realizado]]="",0,YEAR(TbRegistroEntradas[[#This Row],[Data do Caixa Realizado]]))</f>
        <v>2019</v>
      </c>
      <c r="K203" s="15">
        <f>IF(TbRegistroEntradas[[#This Row],[Data da Competência]]="",0,MONTH(TbRegistroEntradas[[#This Row],[Data da Competência]]))</f>
        <v>3</v>
      </c>
      <c r="L203" s="15">
        <f>IF(TbRegistroEntradas[[#This Row],[Data da Competência]]="",0,YEAR(TbRegistroEntradas[[#This Row],[Data da Competência]]))</f>
        <v>2019</v>
      </c>
      <c r="M203" s="15">
        <f>IF(TbRegistroEntradas[[#This Row],[Data do Caixa Previsto]]="",0,MONTH(TbRegistroEntradas[[#This Row],[Data do Caixa Previsto]]))</f>
        <v>4</v>
      </c>
      <c r="N203" s="15">
        <f>IF(TbRegistroEntradas[[#This Row],[Data do Caixa Previsto]]="",0,YEAR(TbRegistroEntradas[[#This Row],[Data do Caixa Previsto]]))</f>
        <v>2019</v>
      </c>
    </row>
    <row r="204" spans="2:14" hidden="1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51</v>
      </c>
      <c r="G204" s="15" t="s">
        <v>282</v>
      </c>
      <c r="H204" s="16">
        <v>4141</v>
      </c>
      <c r="I204" s="15">
        <f>IF(TbRegistroEntradas[[#This Row],[Data do Caixa Realizado]]="",0,MONTH(TbRegistroEntradas[[#This Row],[Data do Caixa Realizado]]))</f>
        <v>6</v>
      </c>
      <c r="J204" s="15">
        <f>IF(TbRegistroEntradas[[#This Row],[Data do Caixa Realizado]]="",0,YEAR(TbRegistroEntradas[[#This Row],[Data do Caixa Realizado]]))</f>
        <v>2019</v>
      </c>
      <c r="K204" s="15">
        <f>IF(TbRegistroEntradas[[#This Row],[Data da Competência]]="",0,MONTH(TbRegistroEntradas[[#This Row],[Data da Competência]]))</f>
        <v>3</v>
      </c>
      <c r="L204" s="15">
        <f>IF(TbRegistroEntradas[[#This Row],[Data da Competência]]="",0,YEAR(TbRegistroEntradas[[#This Row],[Data da Competência]]))</f>
        <v>2019</v>
      </c>
      <c r="M204" s="15">
        <f>IF(TbRegistroEntradas[[#This Row],[Data do Caixa Previsto]]="",0,MONTH(TbRegistroEntradas[[#This Row],[Data do Caixa Previsto]]))</f>
        <v>5</v>
      </c>
      <c r="N204" s="15">
        <f>IF(TbRegistroEntradas[[#This Row],[Data do Caixa Previsto]]="",0,YEAR(TbRegistroEntradas[[#This Row],[Data do Caixa Previsto]]))</f>
        <v>2019</v>
      </c>
    </row>
    <row r="205" spans="2:14" x14ac:dyDescent="0.25">
      <c r="B205" s="14" t="s">
        <v>94</v>
      </c>
      <c r="C205" s="14">
        <v>43552</v>
      </c>
      <c r="D205" s="14">
        <v>43586.891175257784</v>
      </c>
      <c r="E205" s="15" t="s">
        <v>0</v>
      </c>
      <c r="F205" s="15" t="s">
        <v>51</v>
      </c>
      <c r="G205" s="15" t="s">
        <v>283</v>
      </c>
      <c r="H205" s="16">
        <v>1348</v>
      </c>
      <c r="I205" s="15">
        <f>IF(TbRegistroEntradas[[#This Row],[Data do Caixa Realizado]]="",0,MONTH(TbRegistroEntradas[[#This Row],[Data do Caixa Realizado]]))</f>
        <v>0</v>
      </c>
      <c r="J205" s="15">
        <f>IF(TbRegistroEntradas[[#This Row],[Data do Caixa Realizado]]="",0,YEAR(TbRegistroEntradas[[#This Row],[Data do Caixa Realizado]]))</f>
        <v>0</v>
      </c>
      <c r="K205" s="15">
        <f>IF(TbRegistroEntradas[[#This Row],[Data da Competência]]="",0,MONTH(TbRegistroEntradas[[#This Row],[Data da Competência]]))</f>
        <v>3</v>
      </c>
      <c r="L205" s="15">
        <f>IF(TbRegistroEntradas[[#This Row],[Data da Competência]]="",0,YEAR(TbRegistroEntradas[[#This Row],[Data da Competência]]))</f>
        <v>2019</v>
      </c>
      <c r="M205" s="15">
        <f>IF(TbRegistroEntradas[[#This Row],[Data do Caixa Previsto]]="",0,MONTH(TbRegistroEntradas[[#This Row],[Data do Caixa Previsto]]))</f>
        <v>5</v>
      </c>
      <c r="N205" s="15">
        <f>IF(TbRegistroEntradas[[#This Row],[Data do Caixa Previsto]]="",0,YEAR(TbRegistroEntradas[[#This Row],[Data do Caixa Previsto]]))</f>
        <v>2019</v>
      </c>
    </row>
    <row r="206" spans="2:14" hidden="1" x14ac:dyDescent="0.25">
      <c r="B206" s="14">
        <v>43579.560843489548</v>
      </c>
      <c r="C206" s="14">
        <v>43558</v>
      </c>
      <c r="D206" s="14">
        <v>43579.560843489548</v>
      </c>
      <c r="E206" s="15" t="s">
        <v>0</v>
      </c>
      <c r="F206" s="15" t="s">
        <v>24</v>
      </c>
      <c r="G206" s="15" t="s">
        <v>284</v>
      </c>
      <c r="H206" s="16">
        <v>1738</v>
      </c>
      <c r="I206" s="15">
        <f>IF(TbRegistroEntradas[[#This Row],[Data do Caixa Realizado]]="",0,MONTH(TbRegistroEntradas[[#This Row],[Data do Caixa Realizado]]))</f>
        <v>4</v>
      </c>
      <c r="J206" s="15">
        <f>IF(TbRegistroEntradas[[#This Row],[Data do Caixa Realizado]]="",0,YEAR(TbRegistroEntradas[[#This Row],[Data do Caixa Realizado]]))</f>
        <v>2019</v>
      </c>
      <c r="K206" s="15">
        <f>IF(TbRegistroEntradas[[#This Row],[Data da Competência]]="",0,MONTH(TbRegistroEntradas[[#This Row],[Data da Competência]]))</f>
        <v>4</v>
      </c>
      <c r="L206" s="15">
        <f>IF(TbRegistroEntradas[[#This Row],[Data da Competência]]="",0,YEAR(TbRegistroEntradas[[#This Row],[Data da Competência]]))</f>
        <v>2019</v>
      </c>
      <c r="M206" s="15">
        <f>IF(TbRegistroEntradas[[#This Row],[Data do Caixa Previsto]]="",0,MONTH(TbRegistroEntradas[[#This Row],[Data do Caixa Previsto]]))</f>
        <v>4</v>
      </c>
      <c r="N206" s="15">
        <f>IF(TbRegistroEntradas[[#This Row],[Data do Caixa Previsto]]="",0,YEAR(TbRegistroEntradas[[#This Row],[Data do Caixa Previsto]]))</f>
        <v>2019</v>
      </c>
    </row>
    <row r="207" spans="2:14" hidden="1" x14ac:dyDescent="0.25">
      <c r="B207" s="14">
        <v>43616.927767605004</v>
      </c>
      <c r="C207" s="14">
        <v>43561</v>
      </c>
      <c r="D207" s="14">
        <v>43616.927767605004</v>
      </c>
      <c r="E207" s="15" t="s">
        <v>0</v>
      </c>
      <c r="F207" s="15" t="s">
        <v>24</v>
      </c>
      <c r="G207" s="15" t="s">
        <v>285</v>
      </c>
      <c r="H207" s="16">
        <v>732</v>
      </c>
      <c r="I207" s="15">
        <f>IF(TbRegistroEntradas[[#This Row],[Data do Caixa Realizado]]="",0,MONTH(TbRegistroEntradas[[#This Row],[Data do Caixa Realizado]]))</f>
        <v>5</v>
      </c>
      <c r="J207" s="15">
        <f>IF(TbRegistroEntradas[[#This Row],[Data do Caixa Realizado]]="",0,YEAR(TbRegistroEntradas[[#This Row],[Data do Caixa Realizado]]))</f>
        <v>2019</v>
      </c>
      <c r="K207" s="15">
        <f>IF(TbRegistroEntradas[[#This Row],[Data da Competência]]="",0,MONTH(TbRegistroEntradas[[#This Row],[Data da Competência]]))</f>
        <v>4</v>
      </c>
      <c r="L207" s="15">
        <f>IF(TbRegistroEntradas[[#This Row],[Data da Competência]]="",0,YEAR(TbRegistroEntradas[[#This Row],[Data da Competência]]))</f>
        <v>2019</v>
      </c>
      <c r="M207" s="15">
        <f>IF(TbRegistroEntradas[[#This Row],[Data do Caixa Previsto]]="",0,MONTH(TbRegistroEntradas[[#This Row],[Data do Caixa Previsto]]))</f>
        <v>5</v>
      </c>
      <c r="N207" s="15">
        <f>IF(TbRegistroEntradas[[#This Row],[Data do Caixa Previsto]]="",0,YEAR(TbRegistroEntradas[[#This Row],[Data do Caixa Previsto]]))</f>
        <v>2019</v>
      </c>
    </row>
    <row r="208" spans="2:14" hidden="1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51</v>
      </c>
      <c r="G208" s="15" t="s">
        <v>286</v>
      </c>
      <c r="H208" s="16">
        <v>373</v>
      </c>
      <c r="I208" s="15">
        <f>IF(TbRegistroEntradas[[#This Row],[Data do Caixa Realizado]]="",0,MONTH(TbRegistroEntradas[[#This Row],[Data do Caixa Realizado]]))</f>
        <v>6</v>
      </c>
      <c r="J208" s="15">
        <f>IF(TbRegistroEntradas[[#This Row],[Data do Caixa Realizado]]="",0,YEAR(TbRegistroEntradas[[#This Row],[Data do Caixa Realizado]]))</f>
        <v>2019</v>
      </c>
      <c r="K208" s="15">
        <f>IF(TbRegistroEntradas[[#This Row],[Data da Competência]]="",0,MONTH(TbRegistroEntradas[[#This Row],[Data da Competência]]))</f>
        <v>4</v>
      </c>
      <c r="L208" s="15">
        <f>IF(TbRegistroEntradas[[#This Row],[Data da Competência]]="",0,YEAR(TbRegistroEntradas[[#This Row],[Data da Competência]]))</f>
        <v>2019</v>
      </c>
      <c r="M208" s="15">
        <f>IF(TbRegistroEntradas[[#This Row],[Data do Caixa Previsto]]="",0,MONTH(TbRegistroEntradas[[#This Row],[Data do Caixa Previsto]]))</f>
        <v>5</v>
      </c>
      <c r="N208" s="15">
        <f>IF(TbRegistroEntradas[[#This Row],[Data do Caixa Previsto]]="",0,YEAR(TbRegistroEntradas[[#This Row],[Data do Caixa Previsto]]))</f>
        <v>2019</v>
      </c>
    </row>
    <row r="209" spans="2:14" hidden="1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287</v>
      </c>
      <c r="H209" s="16">
        <v>609</v>
      </c>
      <c r="I209" s="15">
        <f>IF(TbRegistroEntradas[[#This Row],[Data do Caixa Realizado]]="",0,MONTH(TbRegistroEntradas[[#This Row],[Data do Caixa Realizado]]))</f>
        <v>8</v>
      </c>
      <c r="J209" s="15">
        <f>IF(TbRegistroEntradas[[#This Row],[Data do Caixa Realizado]]="",0,YEAR(TbRegistroEntradas[[#This Row],[Data do Caixa Realizado]]))</f>
        <v>2019</v>
      </c>
      <c r="K209" s="15">
        <f>IF(TbRegistroEntradas[[#This Row],[Data da Competência]]="",0,MONTH(TbRegistroEntradas[[#This Row],[Data da Competência]]))</f>
        <v>4</v>
      </c>
      <c r="L209" s="15">
        <f>IF(TbRegistroEntradas[[#This Row],[Data da Competência]]="",0,YEAR(TbRegistroEntradas[[#This Row],[Data da Competência]]))</f>
        <v>2019</v>
      </c>
      <c r="M209" s="15">
        <f>IF(TbRegistroEntradas[[#This Row],[Data do Caixa Previsto]]="",0,MONTH(TbRegistroEntradas[[#This Row],[Data do Caixa Previsto]]))</f>
        <v>5</v>
      </c>
      <c r="N209" s="15">
        <f>IF(TbRegistroEntradas[[#This Row],[Data do Caixa Previsto]]="",0,YEAR(TbRegistroEntradas[[#This Row],[Data do Caixa Previsto]]))</f>
        <v>2019</v>
      </c>
    </row>
    <row r="210" spans="2:14" hidden="1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288</v>
      </c>
      <c r="H210" s="16">
        <v>2883</v>
      </c>
      <c r="I210" s="15">
        <f>IF(TbRegistroEntradas[[#This Row],[Data do Caixa Realizado]]="",0,MONTH(TbRegistroEntradas[[#This Row],[Data do Caixa Realizado]]))</f>
        <v>5</v>
      </c>
      <c r="J210" s="15">
        <f>IF(TbRegistroEntradas[[#This Row],[Data do Caixa Realizado]]="",0,YEAR(TbRegistroEntradas[[#This Row],[Data do Caixa Realizado]]))</f>
        <v>2019</v>
      </c>
      <c r="K210" s="15">
        <f>IF(TbRegistroEntradas[[#This Row],[Data da Competência]]="",0,MONTH(TbRegistroEntradas[[#This Row],[Data da Competência]]))</f>
        <v>4</v>
      </c>
      <c r="L210" s="15">
        <f>IF(TbRegistroEntradas[[#This Row],[Data da Competência]]="",0,YEAR(TbRegistroEntradas[[#This Row],[Data da Competência]]))</f>
        <v>2019</v>
      </c>
      <c r="M210" s="15">
        <f>IF(TbRegistroEntradas[[#This Row],[Data do Caixa Previsto]]="",0,MONTH(TbRegistroEntradas[[#This Row],[Data do Caixa Previsto]]))</f>
        <v>5</v>
      </c>
      <c r="N210" s="15">
        <f>IF(TbRegistroEntradas[[#This Row],[Data do Caixa Previsto]]="",0,YEAR(TbRegistroEntradas[[#This Row],[Data do Caixa Previsto]]))</f>
        <v>2019</v>
      </c>
    </row>
    <row r="211" spans="2:14" hidden="1" x14ac:dyDescent="0.25">
      <c r="B211" s="14">
        <v>43570.769485626974</v>
      </c>
      <c r="C211" s="14">
        <v>43569</v>
      </c>
      <c r="D211" s="14">
        <v>43570.769485626974</v>
      </c>
      <c r="E211" s="15" t="s">
        <v>0</v>
      </c>
      <c r="F211" s="15" t="s">
        <v>3</v>
      </c>
      <c r="G211" s="15" t="s">
        <v>289</v>
      </c>
      <c r="H211" s="16">
        <v>4651</v>
      </c>
      <c r="I211" s="15">
        <f>IF(TbRegistroEntradas[[#This Row],[Data do Caixa Realizado]]="",0,MONTH(TbRegistroEntradas[[#This Row],[Data do Caixa Realizado]]))</f>
        <v>4</v>
      </c>
      <c r="J211" s="15">
        <f>IF(TbRegistroEntradas[[#This Row],[Data do Caixa Realizado]]="",0,YEAR(TbRegistroEntradas[[#This Row],[Data do Caixa Realizado]]))</f>
        <v>2019</v>
      </c>
      <c r="K211" s="15">
        <f>IF(TbRegistroEntradas[[#This Row],[Data da Competência]]="",0,MONTH(TbRegistroEntradas[[#This Row],[Data da Competência]]))</f>
        <v>4</v>
      </c>
      <c r="L211" s="15">
        <f>IF(TbRegistroEntradas[[#This Row],[Data da Competência]]="",0,YEAR(TbRegistroEntradas[[#This Row],[Data da Competência]]))</f>
        <v>2019</v>
      </c>
      <c r="M211" s="15">
        <f>IF(TbRegistroEntradas[[#This Row],[Data do Caixa Previsto]]="",0,MONTH(TbRegistroEntradas[[#This Row],[Data do Caixa Previsto]]))</f>
        <v>4</v>
      </c>
      <c r="N211" s="15">
        <f>IF(TbRegistroEntradas[[#This Row],[Data do Caixa Previsto]]="",0,YEAR(TbRegistroEntradas[[#This Row],[Data do Caixa Previsto]]))</f>
        <v>2019</v>
      </c>
    </row>
    <row r="212" spans="2:14" hidden="1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290</v>
      </c>
      <c r="H212" s="16">
        <v>4797</v>
      </c>
      <c r="I212" s="15">
        <f>IF(TbRegistroEntradas[[#This Row],[Data do Caixa Realizado]]="",0,MONTH(TbRegistroEntradas[[#This Row],[Data do Caixa Realizado]]))</f>
        <v>4</v>
      </c>
      <c r="J212" s="15">
        <f>IF(TbRegistroEntradas[[#This Row],[Data do Caixa Realizado]]="",0,YEAR(TbRegistroEntradas[[#This Row],[Data do Caixa Realizado]]))</f>
        <v>2019</v>
      </c>
      <c r="K212" s="15">
        <f>IF(TbRegistroEntradas[[#This Row],[Data da Competência]]="",0,MONTH(TbRegistroEntradas[[#This Row],[Data da Competência]]))</f>
        <v>4</v>
      </c>
      <c r="L212" s="15">
        <f>IF(TbRegistroEntradas[[#This Row],[Data da Competência]]="",0,YEAR(TbRegistroEntradas[[#This Row],[Data da Competência]]))</f>
        <v>2019</v>
      </c>
      <c r="M212" s="15">
        <f>IF(TbRegistroEntradas[[#This Row],[Data do Caixa Previsto]]="",0,MONTH(TbRegistroEntradas[[#This Row],[Data do Caixa Previsto]]))</f>
        <v>4</v>
      </c>
      <c r="N212" s="15">
        <f>IF(TbRegistroEntradas[[#This Row],[Data do Caixa Previsto]]="",0,YEAR(TbRegistroEntradas[[#This Row],[Data do Caixa Previsto]]))</f>
        <v>2019</v>
      </c>
    </row>
    <row r="213" spans="2:14" hidden="1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291</v>
      </c>
      <c r="H213" s="16">
        <v>1620</v>
      </c>
      <c r="I213" s="15">
        <f>IF(TbRegistroEntradas[[#This Row],[Data do Caixa Realizado]]="",0,MONTH(TbRegistroEntradas[[#This Row],[Data do Caixa Realizado]]))</f>
        <v>5</v>
      </c>
      <c r="J213" s="15">
        <f>IF(TbRegistroEntradas[[#This Row],[Data do Caixa Realizado]]="",0,YEAR(TbRegistroEntradas[[#This Row],[Data do Caixa Realizado]]))</f>
        <v>2019</v>
      </c>
      <c r="K213" s="15">
        <f>IF(TbRegistroEntradas[[#This Row],[Data da Competência]]="",0,MONTH(TbRegistroEntradas[[#This Row],[Data da Competência]]))</f>
        <v>4</v>
      </c>
      <c r="L213" s="15">
        <f>IF(TbRegistroEntradas[[#This Row],[Data da Competência]]="",0,YEAR(TbRegistroEntradas[[#This Row],[Data da Competência]]))</f>
        <v>2019</v>
      </c>
      <c r="M213" s="15">
        <f>IF(TbRegistroEntradas[[#This Row],[Data do Caixa Previsto]]="",0,MONTH(TbRegistroEntradas[[#This Row],[Data do Caixa Previsto]]))</f>
        <v>5</v>
      </c>
      <c r="N213" s="15">
        <f>IF(TbRegistroEntradas[[#This Row],[Data do Caixa Previsto]]="",0,YEAR(TbRegistroEntradas[[#This Row],[Data do Caixa Previsto]]))</f>
        <v>2019</v>
      </c>
    </row>
    <row r="214" spans="2:14" hidden="1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51</v>
      </c>
      <c r="G214" s="15" t="s">
        <v>292</v>
      </c>
      <c r="H214" s="16">
        <v>245</v>
      </c>
      <c r="I214" s="15">
        <f>IF(TbRegistroEntradas[[#This Row],[Data do Caixa Realizado]]="",0,MONTH(TbRegistroEntradas[[#This Row],[Data do Caixa Realizado]]))</f>
        <v>6</v>
      </c>
      <c r="J214" s="15">
        <f>IF(TbRegistroEntradas[[#This Row],[Data do Caixa Realizado]]="",0,YEAR(TbRegistroEntradas[[#This Row],[Data do Caixa Realizado]]))</f>
        <v>2019</v>
      </c>
      <c r="K214" s="15">
        <f>IF(TbRegistroEntradas[[#This Row],[Data da Competência]]="",0,MONTH(TbRegistroEntradas[[#This Row],[Data da Competência]]))</f>
        <v>4</v>
      </c>
      <c r="L214" s="15">
        <f>IF(TbRegistroEntradas[[#This Row],[Data da Competência]]="",0,YEAR(TbRegistroEntradas[[#This Row],[Data da Competência]]))</f>
        <v>2019</v>
      </c>
      <c r="M214" s="15">
        <f>IF(TbRegistroEntradas[[#This Row],[Data do Caixa Previsto]]="",0,MONTH(TbRegistroEntradas[[#This Row],[Data do Caixa Previsto]]))</f>
        <v>6</v>
      </c>
      <c r="N214" s="15">
        <f>IF(TbRegistroEntradas[[#This Row],[Data do Caixa Previsto]]="",0,YEAR(TbRegistroEntradas[[#This Row],[Data do Caixa Previsto]]))</f>
        <v>2019</v>
      </c>
    </row>
    <row r="215" spans="2:14" hidden="1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293</v>
      </c>
      <c r="H215" s="16">
        <v>2091</v>
      </c>
      <c r="I215" s="15">
        <f>IF(TbRegistroEntradas[[#This Row],[Data do Caixa Realizado]]="",0,MONTH(TbRegistroEntradas[[#This Row],[Data do Caixa Realizado]]))</f>
        <v>5</v>
      </c>
      <c r="J215" s="15">
        <f>IF(TbRegistroEntradas[[#This Row],[Data do Caixa Realizado]]="",0,YEAR(TbRegistroEntradas[[#This Row],[Data do Caixa Realizado]]))</f>
        <v>2019</v>
      </c>
      <c r="K215" s="15">
        <f>IF(TbRegistroEntradas[[#This Row],[Data da Competência]]="",0,MONTH(TbRegistroEntradas[[#This Row],[Data da Competência]]))</f>
        <v>4</v>
      </c>
      <c r="L215" s="15">
        <f>IF(TbRegistroEntradas[[#This Row],[Data da Competência]]="",0,YEAR(TbRegistroEntradas[[#This Row],[Data da Competência]]))</f>
        <v>2019</v>
      </c>
      <c r="M215" s="15">
        <f>IF(TbRegistroEntradas[[#This Row],[Data do Caixa Previsto]]="",0,MONTH(TbRegistroEntradas[[#This Row],[Data do Caixa Previsto]]))</f>
        <v>5</v>
      </c>
      <c r="N215" s="15">
        <f>IF(TbRegistroEntradas[[#This Row],[Data do Caixa Previsto]]="",0,YEAR(TbRegistroEntradas[[#This Row],[Data do Caixa Previsto]]))</f>
        <v>2019</v>
      </c>
    </row>
    <row r="216" spans="2:14" hidden="1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294</v>
      </c>
      <c r="H216" s="16">
        <v>3200</v>
      </c>
      <c r="I216" s="15">
        <f>IF(TbRegistroEntradas[[#This Row],[Data do Caixa Realizado]]="",0,MONTH(TbRegistroEntradas[[#This Row],[Data do Caixa Realizado]]))</f>
        <v>5</v>
      </c>
      <c r="J216" s="15">
        <f>IF(TbRegistroEntradas[[#This Row],[Data do Caixa Realizado]]="",0,YEAR(TbRegistroEntradas[[#This Row],[Data do Caixa Realizado]]))</f>
        <v>2019</v>
      </c>
      <c r="K216" s="15">
        <f>IF(TbRegistroEntradas[[#This Row],[Data da Competência]]="",0,MONTH(TbRegistroEntradas[[#This Row],[Data da Competência]]))</f>
        <v>4</v>
      </c>
      <c r="L216" s="15">
        <f>IF(TbRegistroEntradas[[#This Row],[Data da Competência]]="",0,YEAR(TbRegistroEntradas[[#This Row],[Data da Competência]]))</f>
        <v>2019</v>
      </c>
      <c r="M216" s="15">
        <f>IF(TbRegistroEntradas[[#This Row],[Data do Caixa Previsto]]="",0,MONTH(TbRegistroEntradas[[#This Row],[Data do Caixa Previsto]]))</f>
        <v>5</v>
      </c>
      <c r="N216" s="15">
        <f>IF(TbRegistroEntradas[[#This Row],[Data do Caixa Previsto]]="",0,YEAR(TbRegistroEntradas[[#This Row],[Data do Caixa Previsto]]))</f>
        <v>2019</v>
      </c>
    </row>
    <row r="217" spans="2:14" hidden="1" x14ac:dyDescent="0.25">
      <c r="B217" s="14">
        <v>43604.067998386839</v>
      </c>
      <c r="C217" s="14">
        <v>43587</v>
      </c>
      <c r="D217" s="14">
        <v>43604.067998386839</v>
      </c>
      <c r="E217" s="15" t="s">
        <v>0</v>
      </c>
      <c r="F217" s="15" t="s">
        <v>51</v>
      </c>
      <c r="G217" s="15" t="s">
        <v>295</v>
      </c>
      <c r="H217" s="16">
        <v>583</v>
      </c>
      <c r="I217" s="15">
        <f>IF(TbRegistroEntradas[[#This Row],[Data do Caixa Realizado]]="",0,MONTH(TbRegistroEntradas[[#This Row],[Data do Caixa Realizado]]))</f>
        <v>5</v>
      </c>
      <c r="J217" s="15">
        <f>IF(TbRegistroEntradas[[#This Row],[Data do Caixa Realizado]]="",0,YEAR(TbRegistroEntradas[[#This Row],[Data do Caixa Realizado]]))</f>
        <v>2019</v>
      </c>
      <c r="K217" s="15">
        <f>IF(TbRegistroEntradas[[#This Row],[Data da Competência]]="",0,MONTH(TbRegistroEntradas[[#This Row],[Data da Competência]]))</f>
        <v>5</v>
      </c>
      <c r="L217" s="15">
        <f>IF(TbRegistroEntradas[[#This Row],[Data da Competência]]="",0,YEAR(TbRegistroEntradas[[#This Row],[Data da Competência]]))</f>
        <v>2019</v>
      </c>
      <c r="M217" s="15">
        <f>IF(TbRegistroEntradas[[#This Row],[Data do Caixa Previsto]]="",0,MONTH(TbRegistroEntradas[[#This Row],[Data do Caixa Previsto]]))</f>
        <v>5</v>
      </c>
      <c r="N217" s="15">
        <f>IF(TbRegistroEntradas[[#This Row],[Data do Caixa Previsto]]="",0,YEAR(TbRegistroEntradas[[#This Row],[Data do Caixa Previsto]]))</f>
        <v>2019</v>
      </c>
    </row>
    <row r="218" spans="2:14" hidden="1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296</v>
      </c>
      <c r="H218" s="16">
        <v>4505</v>
      </c>
      <c r="I218" s="15">
        <f>IF(TbRegistroEntradas[[#This Row],[Data do Caixa Realizado]]="",0,MONTH(TbRegistroEntradas[[#This Row],[Data do Caixa Realizado]]))</f>
        <v>6</v>
      </c>
      <c r="J218" s="15">
        <f>IF(TbRegistroEntradas[[#This Row],[Data do Caixa Realizado]]="",0,YEAR(TbRegistroEntradas[[#This Row],[Data do Caixa Realizado]]))</f>
        <v>2019</v>
      </c>
      <c r="K218" s="15">
        <f>IF(TbRegistroEntradas[[#This Row],[Data da Competência]]="",0,MONTH(TbRegistroEntradas[[#This Row],[Data da Competência]]))</f>
        <v>5</v>
      </c>
      <c r="L218" s="15">
        <f>IF(TbRegistroEntradas[[#This Row],[Data da Competência]]="",0,YEAR(TbRegistroEntradas[[#This Row],[Data da Competência]]))</f>
        <v>2019</v>
      </c>
      <c r="M218" s="15">
        <f>IF(TbRegistroEntradas[[#This Row],[Data do Caixa Previsto]]="",0,MONTH(TbRegistroEntradas[[#This Row],[Data do Caixa Previsto]]))</f>
        <v>6</v>
      </c>
      <c r="N218" s="15">
        <f>IF(TbRegistroEntradas[[#This Row],[Data do Caixa Previsto]]="",0,YEAR(TbRegistroEntradas[[#This Row],[Data do Caixa Previsto]]))</f>
        <v>2019</v>
      </c>
    </row>
    <row r="219" spans="2:14" hidden="1" x14ac:dyDescent="0.25">
      <c r="B219" s="14">
        <v>43624.539951944804</v>
      </c>
      <c r="C219" s="14">
        <v>43592</v>
      </c>
      <c r="D219" s="14">
        <v>43609.115059144882</v>
      </c>
      <c r="E219" s="15" t="s">
        <v>0</v>
      </c>
      <c r="F219" s="15" t="s">
        <v>24</v>
      </c>
      <c r="G219" s="15" t="s">
        <v>297</v>
      </c>
      <c r="H219" s="16">
        <v>343</v>
      </c>
      <c r="I219" s="15">
        <f>IF(TbRegistroEntradas[[#This Row],[Data do Caixa Realizado]]="",0,MONTH(TbRegistroEntradas[[#This Row],[Data do Caixa Realizado]]))</f>
        <v>6</v>
      </c>
      <c r="J219" s="15">
        <f>IF(TbRegistroEntradas[[#This Row],[Data do Caixa Realizado]]="",0,YEAR(TbRegistroEntradas[[#This Row],[Data do Caixa Realizado]]))</f>
        <v>2019</v>
      </c>
      <c r="K219" s="15">
        <f>IF(TbRegistroEntradas[[#This Row],[Data da Competência]]="",0,MONTH(TbRegistroEntradas[[#This Row],[Data da Competência]]))</f>
        <v>5</v>
      </c>
      <c r="L219" s="15">
        <f>IF(TbRegistroEntradas[[#This Row],[Data da Competência]]="",0,YEAR(TbRegistroEntradas[[#This Row],[Data da Competência]]))</f>
        <v>2019</v>
      </c>
      <c r="M219" s="15">
        <f>IF(TbRegistroEntradas[[#This Row],[Data do Caixa Previsto]]="",0,MONTH(TbRegistroEntradas[[#This Row],[Data do Caixa Previsto]]))</f>
        <v>5</v>
      </c>
      <c r="N219" s="15">
        <f>IF(TbRegistroEntradas[[#This Row],[Data do Caixa Previsto]]="",0,YEAR(TbRegistroEntradas[[#This Row],[Data do Caixa Previsto]]))</f>
        <v>2019</v>
      </c>
    </row>
    <row r="220" spans="2:14" hidden="1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298</v>
      </c>
      <c r="H220" s="16">
        <v>4510</v>
      </c>
      <c r="I220" s="15">
        <f>IF(TbRegistroEntradas[[#This Row],[Data do Caixa Realizado]]="",0,MONTH(TbRegistroEntradas[[#This Row],[Data do Caixa Realizado]]))</f>
        <v>5</v>
      </c>
      <c r="J220" s="15">
        <f>IF(TbRegistroEntradas[[#This Row],[Data do Caixa Realizado]]="",0,YEAR(TbRegistroEntradas[[#This Row],[Data do Caixa Realizado]]))</f>
        <v>2019</v>
      </c>
      <c r="K220" s="15">
        <f>IF(TbRegistroEntradas[[#This Row],[Data da Competência]]="",0,MONTH(TbRegistroEntradas[[#This Row],[Data da Competência]]))</f>
        <v>5</v>
      </c>
      <c r="L220" s="15">
        <f>IF(TbRegistroEntradas[[#This Row],[Data da Competência]]="",0,YEAR(TbRegistroEntradas[[#This Row],[Data da Competência]]))</f>
        <v>2019</v>
      </c>
      <c r="M220" s="15">
        <f>IF(TbRegistroEntradas[[#This Row],[Data do Caixa Previsto]]="",0,MONTH(TbRegistroEntradas[[#This Row],[Data do Caixa Previsto]]))</f>
        <v>5</v>
      </c>
      <c r="N220" s="15">
        <f>IF(TbRegistroEntradas[[#This Row],[Data do Caixa Previsto]]="",0,YEAR(TbRegistroEntradas[[#This Row],[Data do Caixa Previsto]]))</f>
        <v>2019</v>
      </c>
    </row>
    <row r="221" spans="2:14" x14ac:dyDescent="0.25">
      <c r="B221" s="14" t="s">
        <v>94</v>
      </c>
      <c r="C221" s="14">
        <v>43597</v>
      </c>
      <c r="D221" s="14">
        <v>43605.396059977378</v>
      </c>
      <c r="E221" s="15" t="s">
        <v>0</v>
      </c>
      <c r="F221" s="15" t="s">
        <v>24</v>
      </c>
      <c r="G221" s="15" t="s">
        <v>299</v>
      </c>
      <c r="H221" s="16">
        <v>667</v>
      </c>
      <c r="I221" s="15">
        <f>IF(TbRegistroEntradas[[#This Row],[Data do Caixa Realizado]]="",0,MONTH(TbRegistroEntradas[[#This Row],[Data do Caixa Realizado]]))</f>
        <v>0</v>
      </c>
      <c r="J221" s="15">
        <f>IF(TbRegistroEntradas[[#This Row],[Data do Caixa Realizado]]="",0,YEAR(TbRegistroEntradas[[#This Row],[Data do Caixa Realizado]]))</f>
        <v>0</v>
      </c>
      <c r="K221" s="15">
        <f>IF(TbRegistroEntradas[[#This Row],[Data da Competência]]="",0,MONTH(TbRegistroEntradas[[#This Row],[Data da Competência]]))</f>
        <v>5</v>
      </c>
      <c r="L221" s="15">
        <f>IF(TbRegistroEntradas[[#This Row],[Data da Competência]]="",0,YEAR(TbRegistroEntradas[[#This Row],[Data da Competência]]))</f>
        <v>2019</v>
      </c>
      <c r="M221" s="15">
        <f>IF(TbRegistroEntradas[[#This Row],[Data do Caixa Previsto]]="",0,MONTH(TbRegistroEntradas[[#This Row],[Data do Caixa Previsto]]))</f>
        <v>5</v>
      </c>
      <c r="N221" s="15">
        <f>IF(TbRegistroEntradas[[#This Row],[Data do Caixa Previsto]]="",0,YEAR(TbRegistroEntradas[[#This Row],[Data do Caixa Previsto]]))</f>
        <v>2019</v>
      </c>
    </row>
    <row r="222" spans="2:14" hidden="1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300</v>
      </c>
      <c r="H222" s="16">
        <v>1006</v>
      </c>
      <c r="I222" s="15">
        <f>IF(TbRegistroEntradas[[#This Row],[Data do Caixa Realizado]]="",0,MONTH(TbRegistroEntradas[[#This Row],[Data do Caixa Realizado]]))</f>
        <v>6</v>
      </c>
      <c r="J222" s="15">
        <f>IF(TbRegistroEntradas[[#This Row],[Data do Caixa Realizado]]="",0,YEAR(TbRegistroEntradas[[#This Row],[Data do Caixa Realizado]]))</f>
        <v>2019</v>
      </c>
      <c r="K222" s="15">
        <f>IF(TbRegistroEntradas[[#This Row],[Data da Competência]]="",0,MONTH(TbRegistroEntradas[[#This Row],[Data da Competência]]))</f>
        <v>5</v>
      </c>
      <c r="L222" s="15">
        <f>IF(TbRegistroEntradas[[#This Row],[Data da Competência]]="",0,YEAR(TbRegistroEntradas[[#This Row],[Data da Competência]]))</f>
        <v>2019</v>
      </c>
      <c r="M222" s="15">
        <f>IF(TbRegistroEntradas[[#This Row],[Data do Caixa Previsto]]="",0,MONTH(TbRegistroEntradas[[#This Row],[Data do Caixa Previsto]]))</f>
        <v>6</v>
      </c>
      <c r="N222" s="15">
        <f>IF(TbRegistroEntradas[[#This Row],[Data do Caixa Previsto]]="",0,YEAR(TbRegistroEntradas[[#This Row],[Data do Caixa Previsto]]))</f>
        <v>2019</v>
      </c>
    </row>
    <row r="223" spans="2:14" hidden="1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51</v>
      </c>
      <c r="G223" s="15" t="s">
        <v>301</v>
      </c>
      <c r="H223" s="16">
        <v>1071</v>
      </c>
      <c r="I223" s="15">
        <f>IF(TbRegistroEntradas[[#This Row],[Data do Caixa Realizado]]="",0,MONTH(TbRegistroEntradas[[#This Row],[Data do Caixa Realizado]]))</f>
        <v>8</v>
      </c>
      <c r="J223" s="15">
        <f>IF(TbRegistroEntradas[[#This Row],[Data do Caixa Realizado]]="",0,YEAR(TbRegistroEntradas[[#This Row],[Data do Caixa Realizado]]))</f>
        <v>2019</v>
      </c>
      <c r="K223" s="15">
        <f>IF(TbRegistroEntradas[[#This Row],[Data da Competência]]="",0,MONTH(TbRegistroEntradas[[#This Row],[Data da Competência]]))</f>
        <v>5</v>
      </c>
      <c r="L223" s="15">
        <f>IF(TbRegistroEntradas[[#This Row],[Data da Competência]]="",0,YEAR(TbRegistroEntradas[[#This Row],[Data da Competência]]))</f>
        <v>2019</v>
      </c>
      <c r="M223" s="15">
        <f>IF(TbRegistroEntradas[[#This Row],[Data do Caixa Previsto]]="",0,MONTH(TbRegistroEntradas[[#This Row],[Data do Caixa Previsto]]))</f>
        <v>6</v>
      </c>
      <c r="N223" s="15">
        <f>IF(TbRegistroEntradas[[#This Row],[Data do Caixa Previsto]]="",0,YEAR(TbRegistroEntradas[[#This Row],[Data do Caixa Previsto]]))</f>
        <v>2019</v>
      </c>
    </row>
    <row r="224" spans="2:14" hidden="1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302</v>
      </c>
      <c r="H224" s="16">
        <v>2194</v>
      </c>
      <c r="I224" s="15">
        <f>IF(TbRegistroEntradas[[#This Row],[Data do Caixa Realizado]]="",0,MONTH(TbRegistroEntradas[[#This Row],[Data do Caixa Realizado]]))</f>
        <v>6</v>
      </c>
      <c r="J224" s="15">
        <f>IF(TbRegistroEntradas[[#This Row],[Data do Caixa Realizado]]="",0,YEAR(TbRegistroEntradas[[#This Row],[Data do Caixa Realizado]]))</f>
        <v>2019</v>
      </c>
      <c r="K224" s="15">
        <f>IF(TbRegistroEntradas[[#This Row],[Data da Competência]]="",0,MONTH(TbRegistroEntradas[[#This Row],[Data da Competência]]))</f>
        <v>5</v>
      </c>
      <c r="L224" s="15">
        <f>IF(TbRegistroEntradas[[#This Row],[Data da Competência]]="",0,YEAR(TbRegistroEntradas[[#This Row],[Data da Competência]]))</f>
        <v>2019</v>
      </c>
      <c r="M224" s="15">
        <f>IF(TbRegistroEntradas[[#This Row],[Data do Caixa Previsto]]="",0,MONTH(TbRegistroEntradas[[#This Row],[Data do Caixa Previsto]]))</f>
        <v>6</v>
      </c>
      <c r="N224" s="15">
        <f>IF(TbRegistroEntradas[[#This Row],[Data do Caixa Previsto]]="",0,YEAR(TbRegistroEntradas[[#This Row],[Data do Caixa Previsto]]))</f>
        <v>2019</v>
      </c>
    </row>
    <row r="225" spans="2:14" hidden="1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303</v>
      </c>
      <c r="H225" s="16">
        <v>2531</v>
      </c>
      <c r="I225" s="15">
        <f>IF(TbRegistroEntradas[[#This Row],[Data do Caixa Realizado]]="",0,MONTH(TbRegistroEntradas[[#This Row],[Data do Caixa Realizado]]))</f>
        <v>5</v>
      </c>
      <c r="J225" s="15">
        <f>IF(TbRegistroEntradas[[#This Row],[Data do Caixa Realizado]]="",0,YEAR(TbRegistroEntradas[[#This Row],[Data do Caixa Realizado]]))</f>
        <v>2019</v>
      </c>
      <c r="K225" s="15">
        <f>IF(TbRegistroEntradas[[#This Row],[Data da Competência]]="",0,MONTH(TbRegistroEntradas[[#This Row],[Data da Competência]]))</f>
        <v>5</v>
      </c>
      <c r="L225" s="15">
        <f>IF(TbRegistroEntradas[[#This Row],[Data da Competência]]="",0,YEAR(TbRegistroEntradas[[#This Row],[Data da Competência]]))</f>
        <v>2019</v>
      </c>
      <c r="M225" s="15">
        <f>IF(TbRegistroEntradas[[#This Row],[Data do Caixa Previsto]]="",0,MONTH(TbRegistroEntradas[[#This Row],[Data do Caixa Previsto]]))</f>
        <v>5</v>
      </c>
      <c r="N225" s="15">
        <f>IF(TbRegistroEntradas[[#This Row],[Data do Caixa Previsto]]="",0,YEAR(TbRegistroEntradas[[#This Row],[Data do Caixa Previsto]]))</f>
        <v>2019</v>
      </c>
    </row>
    <row r="226" spans="2:14" hidden="1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304</v>
      </c>
      <c r="H226" s="16">
        <v>657</v>
      </c>
      <c r="I226" s="15">
        <f>IF(TbRegistroEntradas[[#This Row],[Data do Caixa Realizado]]="",0,MONTH(TbRegistroEntradas[[#This Row],[Data do Caixa Realizado]]))</f>
        <v>8</v>
      </c>
      <c r="J226" s="15">
        <f>IF(TbRegistroEntradas[[#This Row],[Data do Caixa Realizado]]="",0,YEAR(TbRegistroEntradas[[#This Row],[Data do Caixa Realizado]]))</f>
        <v>2019</v>
      </c>
      <c r="K226" s="15">
        <f>IF(TbRegistroEntradas[[#This Row],[Data da Competência]]="",0,MONTH(TbRegistroEntradas[[#This Row],[Data da Competência]]))</f>
        <v>5</v>
      </c>
      <c r="L226" s="15">
        <f>IF(TbRegistroEntradas[[#This Row],[Data da Competência]]="",0,YEAR(TbRegistroEntradas[[#This Row],[Data da Competência]]))</f>
        <v>2019</v>
      </c>
      <c r="M226" s="15">
        <f>IF(TbRegistroEntradas[[#This Row],[Data do Caixa Previsto]]="",0,MONTH(TbRegistroEntradas[[#This Row],[Data do Caixa Previsto]]))</f>
        <v>7</v>
      </c>
      <c r="N226" s="15">
        <f>IF(TbRegistroEntradas[[#This Row],[Data do Caixa Previsto]]="",0,YEAR(TbRegistroEntradas[[#This Row],[Data do Caixa Previsto]]))</f>
        <v>2019</v>
      </c>
    </row>
    <row r="227" spans="2:14" hidden="1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305</v>
      </c>
      <c r="H227" s="16">
        <v>4535</v>
      </c>
      <c r="I227" s="15">
        <f>IF(TbRegistroEntradas[[#This Row],[Data do Caixa Realizado]]="",0,MONTH(TbRegistroEntradas[[#This Row],[Data do Caixa Realizado]]))</f>
        <v>7</v>
      </c>
      <c r="J227" s="15">
        <f>IF(TbRegistroEntradas[[#This Row],[Data do Caixa Realizado]]="",0,YEAR(TbRegistroEntradas[[#This Row],[Data do Caixa Realizado]]))</f>
        <v>2019</v>
      </c>
      <c r="K227" s="15">
        <f>IF(TbRegistroEntradas[[#This Row],[Data da Competência]]="",0,MONTH(TbRegistroEntradas[[#This Row],[Data da Competência]]))</f>
        <v>5</v>
      </c>
      <c r="L227" s="15">
        <f>IF(TbRegistroEntradas[[#This Row],[Data da Competência]]="",0,YEAR(TbRegistroEntradas[[#This Row],[Data da Competência]]))</f>
        <v>2019</v>
      </c>
      <c r="M227" s="15">
        <f>IF(TbRegistroEntradas[[#This Row],[Data do Caixa Previsto]]="",0,MONTH(TbRegistroEntradas[[#This Row],[Data do Caixa Previsto]]))</f>
        <v>7</v>
      </c>
      <c r="N227" s="15">
        <f>IF(TbRegistroEntradas[[#This Row],[Data do Caixa Previsto]]="",0,YEAR(TbRegistroEntradas[[#This Row],[Data do Caixa Previsto]]))</f>
        <v>2019</v>
      </c>
    </row>
    <row r="228" spans="2:14" hidden="1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306</v>
      </c>
      <c r="H228" s="16">
        <v>1848</v>
      </c>
      <c r="I228" s="15">
        <f>IF(TbRegistroEntradas[[#This Row],[Data do Caixa Realizado]]="",0,MONTH(TbRegistroEntradas[[#This Row],[Data do Caixa Realizado]]))</f>
        <v>7</v>
      </c>
      <c r="J228" s="15">
        <f>IF(TbRegistroEntradas[[#This Row],[Data do Caixa Realizado]]="",0,YEAR(TbRegistroEntradas[[#This Row],[Data do Caixa Realizado]]))</f>
        <v>2019</v>
      </c>
      <c r="K228" s="15">
        <f>IF(TbRegistroEntradas[[#This Row],[Data da Competência]]="",0,MONTH(TbRegistroEntradas[[#This Row],[Data da Competência]]))</f>
        <v>6</v>
      </c>
      <c r="L228" s="15">
        <f>IF(TbRegistroEntradas[[#This Row],[Data da Competência]]="",0,YEAR(TbRegistroEntradas[[#This Row],[Data da Competência]]))</f>
        <v>2019</v>
      </c>
      <c r="M228" s="15">
        <f>IF(TbRegistroEntradas[[#This Row],[Data do Caixa Previsto]]="",0,MONTH(TbRegistroEntradas[[#This Row],[Data do Caixa Previsto]]))</f>
        <v>6</v>
      </c>
      <c r="N228" s="15">
        <f>IF(TbRegistroEntradas[[#This Row],[Data do Caixa Previsto]]="",0,YEAR(TbRegistroEntradas[[#This Row],[Data do Caixa Previsto]]))</f>
        <v>2019</v>
      </c>
    </row>
    <row r="229" spans="2:14" hidden="1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307</v>
      </c>
      <c r="H229" s="16">
        <v>191</v>
      </c>
      <c r="I229" s="15">
        <f>IF(TbRegistroEntradas[[#This Row],[Data do Caixa Realizado]]="",0,MONTH(TbRegistroEntradas[[#This Row],[Data do Caixa Realizado]]))</f>
        <v>6</v>
      </c>
      <c r="J229" s="15">
        <f>IF(TbRegistroEntradas[[#This Row],[Data do Caixa Realizado]]="",0,YEAR(TbRegistroEntradas[[#This Row],[Data do Caixa Realizado]]))</f>
        <v>2019</v>
      </c>
      <c r="K229" s="15">
        <f>IF(TbRegistroEntradas[[#This Row],[Data da Competência]]="",0,MONTH(TbRegistroEntradas[[#This Row],[Data da Competência]]))</f>
        <v>6</v>
      </c>
      <c r="L229" s="15">
        <f>IF(TbRegistroEntradas[[#This Row],[Data da Competência]]="",0,YEAR(TbRegistroEntradas[[#This Row],[Data da Competência]]))</f>
        <v>2019</v>
      </c>
      <c r="M229" s="15">
        <f>IF(TbRegistroEntradas[[#This Row],[Data do Caixa Previsto]]="",0,MONTH(TbRegistroEntradas[[#This Row],[Data do Caixa Previsto]]))</f>
        <v>6</v>
      </c>
      <c r="N229" s="15">
        <f>IF(TbRegistroEntradas[[#This Row],[Data do Caixa Previsto]]="",0,YEAR(TbRegistroEntradas[[#This Row],[Data do Caixa Previsto]]))</f>
        <v>2019</v>
      </c>
    </row>
    <row r="230" spans="2:14" x14ac:dyDescent="0.25">
      <c r="B230" s="14" t="s">
        <v>94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308</v>
      </c>
      <c r="H230" s="16">
        <v>508</v>
      </c>
      <c r="I230" s="15">
        <f>IF(TbRegistroEntradas[[#This Row],[Data do Caixa Realizado]]="",0,MONTH(TbRegistroEntradas[[#This Row],[Data do Caixa Realizado]]))</f>
        <v>0</v>
      </c>
      <c r="J230" s="15">
        <f>IF(TbRegistroEntradas[[#This Row],[Data do Caixa Realizado]]="",0,YEAR(TbRegistroEntradas[[#This Row],[Data do Caixa Realizado]]))</f>
        <v>0</v>
      </c>
      <c r="K230" s="15">
        <f>IF(TbRegistroEntradas[[#This Row],[Data da Competência]]="",0,MONTH(TbRegistroEntradas[[#This Row],[Data da Competência]]))</f>
        <v>6</v>
      </c>
      <c r="L230" s="15">
        <f>IF(TbRegistroEntradas[[#This Row],[Data da Competência]]="",0,YEAR(TbRegistroEntradas[[#This Row],[Data da Competência]]))</f>
        <v>2019</v>
      </c>
      <c r="M230" s="15">
        <f>IF(TbRegistroEntradas[[#This Row],[Data do Caixa Previsto]]="",0,MONTH(TbRegistroEntradas[[#This Row],[Data do Caixa Previsto]]))</f>
        <v>7</v>
      </c>
      <c r="N230" s="15">
        <f>IF(TbRegistroEntradas[[#This Row],[Data do Caixa Previsto]]="",0,YEAR(TbRegistroEntradas[[#This Row],[Data do Caixa Previsto]]))</f>
        <v>2019</v>
      </c>
    </row>
    <row r="231" spans="2:14" hidden="1" x14ac:dyDescent="0.25">
      <c r="B231" s="14">
        <v>43663.604642253973</v>
      </c>
      <c r="C231" s="14">
        <v>43631</v>
      </c>
      <c r="D231" s="14">
        <v>43663.604642253973</v>
      </c>
      <c r="E231" s="15" t="s">
        <v>0</v>
      </c>
      <c r="F231" s="15" t="s">
        <v>5</v>
      </c>
      <c r="G231" s="15" t="s">
        <v>309</v>
      </c>
      <c r="H231" s="16">
        <v>1482</v>
      </c>
      <c r="I231" s="15">
        <f>IF(TbRegistroEntradas[[#This Row],[Data do Caixa Realizado]]="",0,MONTH(TbRegistroEntradas[[#This Row],[Data do Caixa Realizado]]))</f>
        <v>7</v>
      </c>
      <c r="J231" s="15">
        <f>IF(TbRegistroEntradas[[#This Row],[Data do Caixa Realizado]]="",0,YEAR(TbRegistroEntradas[[#This Row],[Data do Caixa Realizado]]))</f>
        <v>2019</v>
      </c>
      <c r="K231" s="15">
        <f>IF(TbRegistroEntradas[[#This Row],[Data da Competência]]="",0,MONTH(TbRegistroEntradas[[#This Row],[Data da Competência]]))</f>
        <v>6</v>
      </c>
      <c r="L231" s="15">
        <f>IF(TbRegistroEntradas[[#This Row],[Data da Competência]]="",0,YEAR(TbRegistroEntradas[[#This Row],[Data da Competência]]))</f>
        <v>2019</v>
      </c>
      <c r="M231" s="15">
        <f>IF(TbRegistroEntradas[[#This Row],[Data do Caixa Previsto]]="",0,MONTH(TbRegistroEntradas[[#This Row],[Data do Caixa Previsto]]))</f>
        <v>7</v>
      </c>
      <c r="N231" s="15">
        <f>IF(TbRegistroEntradas[[#This Row],[Data do Caixa Previsto]]="",0,YEAR(TbRegistroEntradas[[#This Row],[Data do Caixa Previsto]]))</f>
        <v>2019</v>
      </c>
    </row>
    <row r="232" spans="2:14" hidden="1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51</v>
      </c>
      <c r="G232" s="15" t="s">
        <v>310</v>
      </c>
      <c r="H232" s="16">
        <v>555</v>
      </c>
      <c r="I232" s="15">
        <f>IF(TbRegistroEntradas[[#This Row],[Data do Caixa Realizado]]="",0,MONTH(TbRegistroEntradas[[#This Row],[Data do Caixa Realizado]]))</f>
        <v>7</v>
      </c>
      <c r="J232" s="15">
        <f>IF(TbRegistroEntradas[[#This Row],[Data do Caixa Realizado]]="",0,YEAR(TbRegistroEntradas[[#This Row],[Data do Caixa Realizado]]))</f>
        <v>2019</v>
      </c>
      <c r="K232" s="15">
        <f>IF(TbRegistroEntradas[[#This Row],[Data da Competência]]="",0,MONTH(TbRegistroEntradas[[#This Row],[Data da Competência]]))</f>
        <v>6</v>
      </c>
      <c r="L232" s="15">
        <f>IF(TbRegistroEntradas[[#This Row],[Data da Competência]]="",0,YEAR(TbRegistroEntradas[[#This Row],[Data da Competência]]))</f>
        <v>2019</v>
      </c>
      <c r="M232" s="15">
        <f>IF(TbRegistroEntradas[[#This Row],[Data do Caixa Previsto]]="",0,MONTH(TbRegistroEntradas[[#This Row],[Data do Caixa Previsto]]))</f>
        <v>7</v>
      </c>
      <c r="N232" s="15">
        <f>IF(TbRegistroEntradas[[#This Row],[Data do Caixa Previsto]]="",0,YEAR(TbRegistroEntradas[[#This Row],[Data do Caixa Previsto]]))</f>
        <v>2019</v>
      </c>
    </row>
    <row r="233" spans="2:14" hidden="1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311</v>
      </c>
      <c r="H233" s="16">
        <v>1906</v>
      </c>
      <c r="I233" s="15">
        <f>IF(TbRegistroEntradas[[#This Row],[Data do Caixa Realizado]]="",0,MONTH(TbRegistroEntradas[[#This Row],[Data do Caixa Realizado]]))</f>
        <v>10</v>
      </c>
      <c r="J233" s="15">
        <f>IF(TbRegistroEntradas[[#This Row],[Data do Caixa Realizado]]="",0,YEAR(TbRegistroEntradas[[#This Row],[Data do Caixa Realizado]]))</f>
        <v>2019</v>
      </c>
      <c r="K233" s="15">
        <f>IF(TbRegistroEntradas[[#This Row],[Data da Competência]]="",0,MONTH(TbRegistroEntradas[[#This Row],[Data da Competência]]))</f>
        <v>6</v>
      </c>
      <c r="L233" s="15">
        <f>IF(TbRegistroEntradas[[#This Row],[Data da Competência]]="",0,YEAR(TbRegistroEntradas[[#This Row],[Data da Competência]]))</f>
        <v>2019</v>
      </c>
      <c r="M233" s="15">
        <f>IF(TbRegistroEntradas[[#This Row],[Data do Caixa Previsto]]="",0,MONTH(TbRegistroEntradas[[#This Row],[Data do Caixa Previsto]]))</f>
        <v>8</v>
      </c>
      <c r="N233" s="15">
        <f>IF(TbRegistroEntradas[[#This Row],[Data do Caixa Previsto]]="",0,YEAR(TbRegistroEntradas[[#This Row],[Data do Caixa Previsto]]))</f>
        <v>2019</v>
      </c>
    </row>
    <row r="234" spans="2:14" hidden="1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312</v>
      </c>
      <c r="H234" s="16">
        <v>450</v>
      </c>
      <c r="I234" s="15">
        <f>IF(TbRegistroEntradas[[#This Row],[Data do Caixa Realizado]]="",0,MONTH(TbRegistroEntradas[[#This Row],[Data do Caixa Realizado]]))</f>
        <v>6</v>
      </c>
      <c r="J234" s="15">
        <f>IF(TbRegistroEntradas[[#This Row],[Data do Caixa Realizado]]="",0,YEAR(TbRegistroEntradas[[#This Row],[Data do Caixa Realizado]]))</f>
        <v>2019</v>
      </c>
      <c r="K234" s="15">
        <f>IF(TbRegistroEntradas[[#This Row],[Data da Competência]]="",0,MONTH(TbRegistroEntradas[[#This Row],[Data da Competência]]))</f>
        <v>6</v>
      </c>
      <c r="L234" s="15">
        <f>IF(TbRegistroEntradas[[#This Row],[Data da Competência]]="",0,YEAR(TbRegistroEntradas[[#This Row],[Data da Competência]]))</f>
        <v>2019</v>
      </c>
      <c r="M234" s="15">
        <f>IF(TbRegistroEntradas[[#This Row],[Data do Caixa Previsto]]="",0,MONTH(TbRegistroEntradas[[#This Row],[Data do Caixa Previsto]]))</f>
        <v>6</v>
      </c>
      <c r="N234" s="15">
        <f>IF(TbRegistroEntradas[[#This Row],[Data do Caixa Previsto]]="",0,YEAR(TbRegistroEntradas[[#This Row],[Data do Caixa Previsto]]))</f>
        <v>2019</v>
      </c>
    </row>
    <row r="235" spans="2:14" x14ac:dyDescent="0.25">
      <c r="B235" s="14" t="s">
        <v>94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313</v>
      </c>
      <c r="H235" s="16">
        <v>1479</v>
      </c>
      <c r="I235" s="15">
        <f>IF(TbRegistroEntradas[[#This Row],[Data do Caixa Realizado]]="",0,MONTH(TbRegistroEntradas[[#This Row],[Data do Caixa Realizado]]))</f>
        <v>0</v>
      </c>
      <c r="J235" s="15">
        <f>IF(TbRegistroEntradas[[#This Row],[Data do Caixa Realizado]]="",0,YEAR(TbRegistroEntradas[[#This Row],[Data do Caixa Realizado]]))</f>
        <v>0</v>
      </c>
      <c r="K235" s="15">
        <f>IF(TbRegistroEntradas[[#This Row],[Data da Competência]]="",0,MONTH(TbRegistroEntradas[[#This Row],[Data da Competência]]))</f>
        <v>6</v>
      </c>
      <c r="L235" s="15">
        <f>IF(TbRegistroEntradas[[#This Row],[Data da Competência]]="",0,YEAR(TbRegistroEntradas[[#This Row],[Data da Competência]]))</f>
        <v>2019</v>
      </c>
      <c r="M235" s="15">
        <f>IF(TbRegistroEntradas[[#This Row],[Data do Caixa Previsto]]="",0,MONTH(TbRegistroEntradas[[#This Row],[Data do Caixa Previsto]]))</f>
        <v>7</v>
      </c>
      <c r="N235" s="15">
        <f>IF(TbRegistroEntradas[[#This Row],[Data do Caixa Previsto]]="",0,YEAR(TbRegistroEntradas[[#This Row],[Data do Caixa Previsto]]))</f>
        <v>2019</v>
      </c>
    </row>
    <row r="236" spans="2:14" hidden="1" x14ac:dyDescent="0.25">
      <c r="B236" s="14">
        <v>43727.35674683658</v>
      </c>
      <c r="C236" s="14">
        <v>43645</v>
      </c>
      <c r="D236" s="14">
        <v>43647.81451187309</v>
      </c>
      <c r="E236" s="15" t="s">
        <v>0</v>
      </c>
      <c r="F236" s="15" t="s">
        <v>24</v>
      </c>
      <c r="G236" s="15" t="s">
        <v>314</v>
      </c>
      <c r="H236" s="16">
        <v>3446</v>
      </c>
      <c r="I236" s="15">
        <f>IF(TbRegistroEntradas[[#This Row],[Data do Caixa Realizado]]="",0,MONTH(TbRegistroEntradas[[#This Row],[Data do Caixa Realizado]]))</f>
        <v>9</v>
      </c>
      <c r="J236" s="15">
        <f>IF(TbRegistroEntradas[[#This Row],[Data do Caixa Realizado]]="",0,YEAR(TbRegistroEntradas[[#This Row],[Data do Caixa Realizado]]))</f>
        <v>2019</v>
      </c>
      <c r="K236" s="15">
        <f>IF(TbRegistroEntradas[[#This Row],[Data da Competência]]="",0,MONTH(TbRegistroEntradas[[#This Row],[Data da Competência]]))</f>
        <v>6</v>
      </c>
      <c r="L236" s="15">
        <f>IF(TbRegistroEntradas[[#This Row],[Data da Competência]]="",0,YEAR(TbRegistroEntradas[[#This Row],[Data da Competência]]))</f>
        <v>2019</v>
      </c>
      <c r="M236" s="15">
        <f>IF(TbRegistroEntradas[[#This Row],[Data do Caixa Previsto]]="",0,MONTH(TbRegistroEntradas[[#This Row],[Data do Caixa Previsto]]))</f>
        <v>7</v>
      </c>
      <c r="N236" s="15">
        <f>IF(TbRegistroEntradas[[#This Row],[Data do Caixa Previsto]]="",0,YEAR(TbRegistroEntradas[[#This Row],[Data do Caixa Previsto]]))</f>
        <v>2019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workbookViewId="0">
      <pane ySplit="5" topLeftCell="A6" activePane="bottomLeft" state="frozen"/>
      <selection pane="bottomLeft" activeCell="D231" sqref="D231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8" t="s">
        <v>84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</row>
    <row r="3" spans="2:14" ht="20.100000000000001" customHeight="1" x14ac:dyDescent="0.25"/>
    <row r="4" spans="2:14" ht="20.100000000000001" customHeight="1" x14ac:dyDescent="0.25"/>
    <row r="5" spans="2:14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  <c r="I5" s="24" t="s">
        <v>562</v>
      </c>
      <c r="J5" s="24" t="s">
        <v>563</v>
      </c>
      <c r="K5" s="23" t="s">
        <v>564</v>
      </c>
      <c r="L5" s="23" t="s">
        <v>565</v>
      </c>
      <c r="M5" s="23" t="s">
        <v>573</v>
      </c>
      <c r="N5" s="23" t="s">
        <v>574</v>
      </c>
    </row>
    <row r="6" spans="2:14" ht="20.100000000000001" hidden="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51</v>
      </c>
      <c r="G6" s="22" t="s">
        <v>315</v>
      </c>
      <c r="H6" s="26">
        <v>4021</v>
      </c>
      <c r="I6" s="22">
        <f>IF(TbRegistrosSaida[[#This Row],[Data do Caixa Realizado]]="",0,MONTH(TbRegistrosSaida[[#This Row],[Data do Caixa Realizado]]))</f>
        <v>10</v>
      </c>
      <c r="J6" s="22">
        <f>IF(TbRegistrosSaida[[#This Row],[Data do Caixa Realizado]]="",0,YEAR(TbRegistrosSaida[[#This Row],[Data do Caixa Realizado]]))</f>
        <v>2017</v>
      </c>
      <c r="K6" s="22">
        <f>IF(TbRegistrosSaida[[#This Row],[Data da Competência]]="",0,MONTH(TbRegistrosSaida[[#This Row],[Data da Competência]]))</f>
        <v>8</v>
      </c>
      <c r="L6" s="22">
        <f>IF(TbRegistrosSaida[[#This Row],[Data da Competência]]="",0,YEAR(TbRegistrosSaida[[#This Row],[Data da Competência]]))</f>
        <v>2017</v>
      </c>
      <c r="M6" s="65">
        <f>IF(TbRegistrosSaida[[#This Row],[Data do Caixa Previsto]]="",0,MONTH(TbRegistrosSaida[[#This Row],[Data do Caixa Previsto]]))</f>
        <v>10</v>
      </c>
      <c r="N6" s="66">
        <f>IF(TbRegistrosSaida[[#This Row],[Data do Caixa Previsto]]="",0,YEAR(TbRegistrosSaida[[#This Row],[Data do Caixa Previsto]]))</f>
        <v>2017</v>
      </c>
    </row>
    <row r="7" spans="2:14" ht="20.100000000000001" hidden="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79</v>
      </c>
      <c r="G7" s="22" t="s">
        <v>316</v>
      </c>
      <c r="H7" s="26">
        <v>651</v>
      </c>
      <c r="I7" s="22">
        <f>IF(TbRegistrosSaida[[#This Row],[Data do Caixa Realizado]]="",0,MONTH(TbRegistrosSaida[[#This Row],[Data do Caixa Realizado]]))</f>
        <v>9</v>
      </c>
      <c r="J7" s="22">
        <f>IF(TbRegistrosSaida[[#This Row],[Data do Caixa Realizado]]="",0,YEAR(TbRegistrosSaida[[#This Row],[Data do Caixa Realizado]]))</f>
        <v>2017</v>
      </c>
      <c r="K7" s="22">
        <f>IF(TbRegistrosSaida[[#This Row],[Data da Competência]]="",0,MONTH(TbRegistrosSaida[[#This Row],[Data da Competência]]))</f>
        <v>8</v>
      </c>
      <c r="L7" s="22">
        <f>IF(TbRegistrosSaida[[#This Row],[Data da Competência]]="",0,YEAR(TbRegistrosSaida[[#This Row],[Data da Competência]]))</f>
        <v>2017</v>
      </c>
      <c r="M7" s="65">
        <f>IF(TbRegistrosSaida[[#This Row],[Data do Caixa Previsto]]="",0,MONTH(TbRegistrosSaida[[#This Row],[Data do Caixa Previsto]]))</f>
        <v>9</v>
      </c>
      <c r="N7" s="66">
        <f>IF(TbRegistrosSaida[[#This Row],[Data do Caixa Previsto]]="",0,YEAR(TbRegistrosSaida[[#This Row],[Data do Caixa Previsto]]))</f>
        <v>2017</v>
      </c>
    </row>
    <row r="8" spans="2:14" ht="20.100000000000001" hidden="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51</v>
      </c>
      <c r="G8" s="22" t="s">
        <v>317</v>
      </c>
      <c r="H8" s="26">
        <v>131</v>
      </c>
      <c r="I8" s="22">
        <f>IF(TbRegistrosSaida[[#This Row],[Data do Caixa Realizado]]="",0,MONTH(TbRegistrosSaida[[#This Row],[Data do Caixa Realizado]]))</f>
        <v>9</v>
      </c>
      <c r="J8" s="22">
        <f>IF(TbRegistrosSaida[[#This Row],[Data do Caixa Realizado]]="",0,YEAR(TbRegistrosSaida[[#This Row],[Data do Caixa Realizado]]))</f>
        <v>2017</v>
      </c>
      <c r="K8" s="22">
        <f>IF(TbRegistrosSaida[[#This Row],[Data da Competência]]="",0,MONTH(TbRegistrosSaida[[#This Row],[Data da Competência]]))</f>
        <v>8</v>
      </c>
      <c r="L8" s="22">
        <f>IF(TbRegistrosSaida[[#This Row],[Data da Competência]]="",0,YEAR(TbRegistrosSaida[[#This Row],[Data da Competência]]))</f>
        <v>2017</v>
      </c>
      <c r="M8" s="65">
        <f>IF(TbRegistrosSaida[[#This Row],[Data do Caixa Previsto]]="",0,MONTH(TbRegistrosSaida[[#This Row],[Data do Caixa Previsto]]))</f>
        <v>9</v>
      </c>
      <c r="N8" s="66">
        <f>IF(TbRegistrosSaida[[#This Row],[Data do Caixa Previsto]]="",0,YEAR(TbRegistrosSaida[[#This Row],[Data do Caixa Previsto]]))</f>
        <v>2017</v>
      </c>
    </row>
    <row r="9" spans="2:14" ht="20.100000000000001" hidden="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51</v>
      </c>
      <c r="G9" s="22" t="s">
        <v>318</v>
      </c>
      <c r="H9" s="26">
        <v>803</v>
      </c>
      <c r="I9" s="22">
        <f>IF(TbRegistrosSaida[[#This Row],[Data do Caixa Realizado]]="",0,MONTH(TbRegistrosSaida[[#This Row],[Data do Caixa Realizado]]))</f>
        <v>9</v>
      </c>
      <c r="J9" s="22">
        <f>IF(TbRegistrosSaida[[#This Row],[Data do Caixa Realizado]]="",0,YEAR(TbRegistrosSaida[[#This Row],[Data do Caixa Realizado]]))</f>
        <v>2017</v>
      </c>
      <c r="K9" s="22">
        <f>IF(TbRegistrosSaida[[#This Row],[Data da Competência]]="",0,MONTH(TbRegistrosSaida[[#This Row],[Data da Competência]]))</f>
        <v>8</v>
      </c>
      <c r="L9" s="22">
        <f>IF(TbRegistrosSaida[[#This Row],[Data da Competência]]="",0,YEAR(TbRegistrosSaida[[#This Row],[Data da Competência]]))</f>
        <v>2017</v>
      </c>
      <c r="M9" s="65">
        <f>IF(TbRegistrosSaida[[#This Row],[Data do Caixa Previsto]]="",0,MONTH(TbRegistrosSaida[[#This Row],[Data do Caixa Previsto]]))</f>
        <v>9</v>
      </c>
      <c r="N9" s="66">
        <f>IF(TbRegistrosSaida[[#This Row],[Data do Caixa Previsto]]="",0,YEAR(TbRegistrosSaida[[#This Row],[Data do Caixa Previsto]]))</f>
        <v>2017</v>
      </c>
    </row>
    <row r="10" spans="2:14" ht="20.100000000000001" hidden="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79</v>
      </c>
      <c r="G10" s="22" t="s">
        <v>319</v>
      </c>
      <c r="H10" s="26">
        <v>4460</v>
      </c>
      <c r="I10" s="22">
        <f>IF(TbRegistrosSaida[[#This Row],[Data do Caixa Realizado]]="",0,MONTH(TbRegistrosSaida[[#This Row],[Data do Caixa Realizado]]))</f>
        <v>9</v>
      </c>
      <c r="J10" s="22">
        <f>IF(TbRegistrosSaida[[#This Row],[Data do Caixa Realizado]]="",0,YEAR(TbRegistrosSaida[[#This Row],[Data do Caixa Realizado]]))</f>
        <v>2017</v>
      </c>
      <c r="K10" s="22">
        <f>IF(TbRegistrosSaida[[#This Row],[Data da Competência]]="",0,MONTH(TbRegistrosSaida[[#This Row],[Data da Competência]]))</f>
        <v>8</v>
      </c>
      <c r="L10" s="22">
        <f>IF(TbRegistrosSaida[[#This Row],[Data da Competência]]="",0,YEAR(TbRegistrosSaida[[#This Row],[Data da Competência]]))</f>
        <v>2017</v>
      </c>
      <c r="M10" s="65">
        <f>IF(TbRegistrosSaida[[#This Row],[Data do Caixa Previsto]]="",0,MONTH(TbRegistrosSaida[[#This Row],[Data do Caixa Previsto]]))</f>
        <v>9</v>
      </c>
      <c r="N10" s="66">
        <f>IF(TbRegistrosSaida[[#This Row],[Data do Caixa Previsto]]="",0,YEAR(TbRegistrosSaida[[#This Row],[Data do Caixa Previsto]]))</f>
        <v>2017</v>
      </c>
    </row>
    <row r="11" spans="2:14" ht="20.100000000000001" hidden="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320</v>
      </c>
      <c r="H11" s="26">
        <v>299</v>
      </c>
      <c r="I11" s="22">
        <f>IF(TbRegistrosSaida[[#This Row],[Data do Caixa Realizado]]="",0,MONTH(TbRegistrosSaida[[#This Row],[Data do Caixa Realizado]]))</f>
        <v>9</v>
      </c>
      <c r="J11" s="22">
        <f>IF(TbRegistrosSaida[[#This Row],[Data do Caixa Realizado]]="",0,YEAR(TbRegistrosSaida[[#This Row],[Data do Caixa Realizado]]))</f>
        <v>2017</v>
      </c>
      <c r="K11" s="22">
        <f>IF(TbRegistrosSaida[[#This Row],[Data da Competência]]="",0,MONTH(TbRegistrosSaida[[#This Row],[Data da Competência]]))</f>
        <v>8</v>
      </c>
      <c r="L11" s="22">
        <f>IF(TbRegistrosSaida[[#This Row],[Data da Competência]]="",0,YEAR(TbRegistrosSaida[[#This Row],[Data da Competência]]))</f>
        <v>2017</v>
      </c>
      <c r="M11" s="65">
        <f>IF(TbRegistrosSaida[[#This Row],[Data do Caixa Previsto]]="",0,MONTH(TbRegistrosSaida[[#This Row],[Data do Caixa Previsto]]))</f>
        <v>9</v>
      </c>
      <c r="N11" s="66">
        <f>IF(TbRegistrosSaida[[#This Row],[Data do Caixa Previsto]]="",0,YEAR(TbRegistrosSaida[[#This Row],[Data do Caixa Previsto]]))</f>
        <v>2017</v>
      </c>
    </row>
    <row r="12" spans="2:14" ht="20.100000000000001" hidden="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79</v>
      </c>
      <c r="G12" s="22" t="s">
        <v>321</v>
      </c>
      <c r="H12" s="26">
        <v>618</v>
      </c>
      <c r="I12" s="22">
        <f>IF(TbRegistrosSaida[[#This Row],[Data do Caixa Realizado]]="",0,MONTH(TbRegistrosSaida[[#This Row],[Data do Caixa Realizado]]))</f>
        <v>10</v>
      </c>
      <c r="J12" s="22">
        <f>IF(TbRegistrosSaida[[#This Row],[Data do Caixa Realizado]]="",0,YEAR(TbRegistrosSaida[[#This Row],[Data do Caixa Realizado]]))</f>
        <v>2017</v>
      </c>
      <c r="K12" s="22">
        <f>IF(TbRegistrosSaida[[#This Row],[Data da Competência]]="",0,MONTH(TbRegistrosSaida[[#This Row],[Data da Competência]]))</f>
        <v>8</v>
      </c>
      <c r="L12" s="22">
        <f>IF(TbRegistrosSaida[[#This Row],[Data da Competência]]="",0,YEAR(TbRegistrosSaida[[#This Row],[Data da Competência]]))</f>
        <v>2017</v>
      </c>
      <c r="M12" s="65">
        <f>IF(TbRegistrosSaida[[#This Row],[Data do Caixa Previsto]]="",0,MONTH(TbRegistrosSaida[[#This Row],[Data do Caixa Previsto]]))</f>
        <v>10</v>
      </c>
      <c r="N12" s="66">
        <f>IF(TbRegistrosSaida[[#This Row],[Data do Caixa Previsto]]="",0,YEAR(TbRegistrosSaida[[#This Row],[Data do Caixa Previsto]]))</f>
        <v>2017</v>
      </c>
    </row>
    <row r="13" spans="2:14" ht="20.100000000000001" hidden="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79</v>
      </c>
      <c r="G13" s="22" t="s">
        <v>141</v>
      </c>
      <c r="H13" s="26">
        <v>2505</v>
      </c>
      <c r="I13" s="22">
        <f>IF(TbRegistrosSaida[[#This Row],[Data do Caixa Realizado]]="",0,MONTH(TbRegistrosSaida[[#This Row],[Data do Caixa Realizado]]))</f>
        <v>9</v>
      </c>
      <c r="J13" s="22">
        <f>IF(TbRegistrosSaida[[#This Row],[Data do Caixa Realizado]]="",0,YEAR(TbRegistrosSaida[[#This Row],[Data do Caixa Realizado]]))</f>
        <v>2017</v>
      </c>
      <c r="K13" s="22">
        <f>IF(TbRegistrosSaida[[#This Row],[Data da Competência]]="",0,MONTH(TbRegistrosSaida[[#This Row],[Data da Competência]]))</f>
        <v>9</v>
      </c>
      <c r="L13" s="22">
        <f>IF(TbRegistrosSaida[[#This Row],[Data da Competência]]="",0,YEAR(TbRegistrosSaida[[#This Row],[Data da Competência]]))</f>
        <v>2017</v>
      </c>
      <c r="M13" s="65">
        <f>IF(TbRegistrosSaida[[#This Row],[Data do Caixa Previsto]]="",0,MONTH(TbRegistrosSaida[[#This Row],[Data do Caixa Previsto]]))</f>
        <v>9</v>
      </c>
      <c r="N13" s="66">
        <f>IF(TbRegistrosSaida[[#This Row],[Data do Caixa Previsto]]="",0,YEAR(TbRegistrosSaida[[#This Row],[Data do Caixa Previsto]]))</f>
        <v>2017</v>
      </c>
    </row>
    <row r="14" spans="2:14" ht="20.100000000000001" hidden="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51</v>
      </c>
      <c r="G14" s="22" t="s">
        <v>322</v>
      </c>
      <c r="H14" s="26">
        <v>817</v>
      </c>
      <c r="I14" s="22">
        <f>IF(TbRegistrosSaida[[#This Row],[Data do Caixa Realizado]]="",0,MONTH(TbRegistrosSaida[[#This Row],[Data do Caixa Realizado]]))</f>
        <v>9</v>
      </c>
      <c r="J14" s="22">
        <f>IF(TbRegistrosSaida[[#This Row],[Data do Caixa Realizado]]="",0,YEAR(TbRegistrosSaida[[#This Row],[Data do Caixa Realizado]]))</f>
        <v>2017</v>
      </c>
      <c r="K14" s="22">
        <f>IF(TbRegistrosSaida[[#This Row],[Data da Competência]]="",0,MONTH(TbRegistrosSaida[[#This Row],[Data da Competência]]))</f>
        <v>9</v>
      </c>
      <c r="L14" s="22">
        <f>IF(TbRegistrosSaida[[#This Row],[Data da Competência]]="",0,YEAR(TbRegistrosSaida[[#This Row],[Data da Competência]]))</f>
        <v>2017</v>
      </c>
      <c r="M14" s="65">
        <f>IF(TbRegistrosSaida[[#This Row],[Data do Caixa Previsto]]="",0,MONTH(TbRegistrosSaida[[#This Row],[Data do Caixa Previsto]]))</f>
        <v>9</v>
      </c>
      <c r="N14" s="66">
        <f>IF(TbRegistrosSaida[[#This Row],[Data do Caixa Previsto]]="",0,YEAR(TbRegistrosSaida[[#This Row],[Data do Caixa Previsto]]))</f>
        <v>2017</v>
      </c>
    </row>
    <row r="15" spans="2:14" ht="20.100000000000001" hidden="1" customHeight="1" x14ac:dyDescent="0.25">
      <c r="B15" s="21" t="s">
        <v>94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323</v>
      </c>
      <c r="H15" s="26">
        <v>1565</v>
      </c>
      <c r="I15" s="22">
        <f>IF(TbRegistrosSaida[[#This Row],[Data do Caixa Realizado]]="",0,MONTH(TbRegistrosSaida[[#This Row],[Data do Caixa Realizado]]))</f>
        <v>0</v>
      </c>
      <c r="J15" s="22">
        <f>IF(TbRegistrosSaida[[#This Row],[Data do Caixa Realizado]]="",0,YEAR(TbRegistrosSaida[[#This Row],[Data do Caixa Realizado]]))</f>
        <v>0</v>
      </c>
      <c r="K15" s="22">
        <f>IF(TbRegistrosSaida[[#This Row],[Data da Competência]]="",0,MONTH(TbRegistrosSaida[[#This Row],[Data da Competência]]))</f>
        <v>9</v>
      </c>
      <c r="L15" s="22">
        <f>IF(TbRegistrosSaida[[#This Row],[Data da Competência]]="",0,YEAR(TbRegistrosSaida[[#This Row],[Data da Competência]]))</f>
        <v>2017</v>
      </c>
      <c r="M15" s="65">
        <f>IF(TbRegistrosSaida[[#This Row],[Data do Caixa Previsto]]="",0,MONTH(TbRegistrosSaida[[#This Row],[Data do Caixa Previsto]]))</f>
        <v>9</v>
      </c>
      <c r="N15" s="66">
        <f>IF(TbRegistrosSaida[[#This Row],[Data do Caixa Previsto]]="",0,YEAR(TbRegistrosSaida[[#This Row],[Data do Caixa Previsto]]))</f>
        <v>2017</v>
      </c>
    </row>
    <row r="16" spans="2:14" ht="20.100000000000001" hidden="1" customHeight="1" x14ac:dyDescent="0.25">
      <c r="B16" s="21" t="s">
        <v>94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324</v>
      </c>
      <c r="H16" s="26">
        <v>1357</v>
      </c>
      <c r="I16" s="22">
        <f>IF(TbRegistrosSaida[[#This Row],[Data do Caixa Realizado]]="",0,MONTH(TbRegistrosSaida[[#This Row],[Data do Caixa Realizado]]))</f>
        <v>0</v>
      </c>
      <c r="J16" s="22">
        <f>IF(TbRegistrosSaida[[#This Row],[Data do Caixa Realizado]]="",0,YEAR(TbRegistrosSaida[[#This Row],[Data do Caixa Realizado]]))</f>
        <v>0</v>
      </c>
      <c r="K16" s="22">
        <f>IF(TbRegistrosSaida[[#This Row],[Data da Competência]]="",0,MONTH(TbRegistrosSaida[[#This Row],[Data da Competência]]))</f>
        <v>9</v>
      </c>
      <c r="L16" s="22">
        <f>IF(TbRegistrosSaida[[#This Row],[Data da Competência]]="",0,YEAR(TbRegistrosSaida[[#This Row],[Data da Competência]]))</f>
        <v>2017</v>
      </c>
      <c r="M16" s="65">
        <f>IF(TbRegistrosSaida[[#This Row],[Data do Caixa Previsto]]="",0,MONTH(TbRegistrosSaida[[#This Row],[Data do Caixa Previsto]]))</f>
        <v>10</v>
      </c>
      <c r="N16" s="66">
        <f>IF(TbRegistrosSaida[[#This Row],[Data do Caixa Previsto]]="",0,YEAR(TbRegistrosSaida[[#This Row],[Data do Caixa Previsto]]))</f>
        <v>2017</v>
      </c>
    </row>
    <row r="17" spans="2:14" hidden="1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325</v>
      </c>
      <c r="H17" s="26">
        <v>4739</v>
      </c>
      <c r="I17" s="22">
        <f>IF(TbRegistrosSaida[[#This Row],[Data do Caixa Realizado]]="",0,MONTH(TbRegistrosSaida[[#This Row],[Data do Caixa Realizado]]))</f>
        <v>10</v>
      </c>
      <c r="J17" s="22">
        <f>IF(TbRegistrosSaida[[#This Row],[Data do Caixa Realizado]]="",0,YEAR(TbRegistrosSaida[[#This Row],[Data do Caixa Realizado]]))</f>
        <v>2017</v>
      </c>
      <c r="K17" s="22">
        <f>IF(TbRegistrosSaida[[#This Row],[Data da Competência]]="",0,MONTH(TbRegistrosSaida[[#This Row],[Data da Competência]]))</f>
        <v>9</v>
      </c>
      <c r="L17" s="22">
        <f>IF(TbRegistrosSaida[[#This Row],[Data da Competência]]="",0,YEAR(TbRegistrosSaida[[#This Row],[Data da Competência]]))</f>
        <v>2017</v>
      </c>
      <c r="M17" s="65">
        <f>IF(TbRegistrosSaida[[#This Row],[Data do Caixa Previsto]]="",0,MONTH(TbRegistrosSaida[[#This Row],[Data do Caixa Previsto]]))</f>
        <v>10</v>
      </c>
      <c r="N17" s="66">
        <f>IF(TbRegistrosSaida[[#This Row],[Data do Caixa Previsto]]="",0,YEAR(TbRegistrosSaida[[#This Row],[Data do Caixa Previsto]]))</f>
        <v>2017</v>
      </c>
    </row>
    <row r="18" spans="2:14" hidden="1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51</v>
      </c>
      <c r="G18" s="22" t="s">
        <v>326</v>
      </c>
      <c r="H18" s="26">
        <v>4675</v>
      </c>
      <c r="I18" s="22">
        <f>IF(TbRegistrosSaida[[#This Row],[Data do Caixa Realizado]]="",0,MONTH(TbRegistrosSaida[[#This Row],[Data do Caixa Realizado]]))</f>
        <v>9</v>
      </c>
      <c r="J18" s="22">
        <f>IF(TbRegistrosSaida[[#This Row],[Data do Caixa Realizado]]="",0,YEAR(TbRegistrosSaida[[#This Row],[Data do Caixa Realizado]]))</f>
        <v>2017</v>
      </c>
      <c r="K18" s="22">
        <f>IF(TbRegistrosSaida[[#This Row],[Data da Competência]]="",0,MONTH(TbRegistrosSaida[[#This Row],[Data da Competência]]))</f>
        <v>9</v>
      </c>
      <c r="L18" s="22">
        <f>IF(TbRegistrosSaida[[#This Row],[Data da Competência]]="",0,YEAR(TbRegistrosSaida[[#This Row],[Data da Competência]]))</f>
        <v>2017</v>
      </c>
      <c r="M18" s="65">
        <f>IF(TbRegistrosSaida[[#This Row],[Data do Caixa Previsto]]="",0,MONTH(TbRegistrosSaida[[#This Row],[Data do Caixa Previsto]]))</f>
        <v>9</v>
      </c>
      <c r="N18" s="66">
        <f>IF(TbRegistrosSaida[[#This Row],[Data do Caixa Previsto]]="",0,YEAR(TbRegistrosSaida[[#This Row],[Data do Caixa Previsto]]))</f>
        <v>2017</v>
      </c>
    </row>
    <row r="19" spans="2:14" hidden="1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79</v>
      </c>
      <c r="G19" s="22" t="s">
        <v>327</v>
      </c>
      <c r="H19" s="26">
        <v>1797</v>
      </c>
      <c r="I19" s="22">
        <f>IF(TbRegistrosSaida[[#This Row],[Data do Caixa Realizado]]="",0,MONTH(TbRegistrosSaida[[#This Row],[Data do Caixa Realizado]]))</f>
        <v>9</v>
      </c>
      <c r="J19" s="22">
        <f>IF(TbRegistrosSaida[[#This Row],[Data do Caixa Realizado]]="",0,YEAR(TbRegistrosSaida[[#This Row],[Data do Caixa Realizado]]))</f>
        <v>2017</v>
      </c>
      <c r="K19" s="22">
        <f>IF(TbRegistrosSaida[[#This Row],[Data da Competência]]="",0,MONTH(TbRegistrosSaida[[#This Row],[Data da Competência]]))</f>
        <v>9</v>
      </c>
      <c r="L19" s="22">
        <f>IF(TbRegistrosSaida[[#This Row],[Data da Competência]]="",0,YEAR(TbRegistrosSaida[[#This Row],[Data da Competência]]))</f>
        <v>2017</v>
      </c>
      <c r="M19" s="65">
        <f>IF(TbRegistrosSaida[[#This Row],[Data do Caixa Previsto]]="",0,MONTH(TbRegistrosSaida[[#This Row],[Data do Caixa Previsto]]))</f>
        <v>9</v>
      </c>
      <c r="N19" s="66">
        <f>IF(TbRegistrosSaida[[#This Row],[Data do Caixa Previsto]]="",0,YEAR(TbRegistrosSaida[[#This Row],[Data do Caixa Previsto]]))</f>
        <v>2017</v>
      </c>
    </row>
    <row r="20" spans="2:14" hidden="1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328</v>
      </c>
      <c r="H20" s="26">
        <v>888</v>
      </c>
      <c r="I20" s="22">
        <f>IF(TbRegistrosSaida[[#This Row],[Data do Caixa Realizado]]="",0,MONTH(TbRegistrosSaida[[#This Row],[Data do Caixa Realizado]]))</f>
        <v>11</v>
      </c>
      <c r="J20" s="22">
        <f>IF(TbRegistrosSaida[[#This Row],[Data do Caixa Realizado]]="",0,YEAR(TbRegistrosSaida[[#This Row],[Data do Caixa Realizado]]))</f>
        <v>2017</v>
      </c>
      <c r="K20" s="22">
        <f>IF(TbRegistrosSaida[[#This Row],[Data da Competência]]="",0,MONTH(TbRegistrosSaida[[#This Row],[Data da Competência]]))</f>
        <v>9</v>
      </c>
      <c r="L20" s="22">
        <f>IF(TbRegistrosSaida[[#This Row],[Data da Competência]]="",0,YEAR(TbRegistrosSaida[[#This Row],[Data da Competência]]))</f>
        <v>2017</v>
      </c>
      <c r="M20" s="65">
        <f>IF(TbRegistrosSaida[[#This Row],[Data do Caixa Previsto]]="",0,MONTH(TbRegistrosSaida[[#This Row],[Data do Caixa Previsto]]))</f>
        <v>11</v>
      </c>
      <c r="N20" s="66">
        <f>IF(TbRegistrosSaida[[#This Row],[Data do Caixa Previsto]]="",0,YEAR(TbRegistrosSaida[[#This Row],[Data do Caixa Previsto]]))</f>
        <v>2017</v>
      </c>
    </row>
    <row r="21" spans="2:14" hidden="1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79</v>
      </c>
      <c r="G21" s="22" t="s">
        <v>329</v>
      </c>
      <c r="H21" s="26">
        <v>2784</v>
      </c>
      <c r="I21" s="22">
        <f>IF(TbRegistrosSaida[[#This Row],[Data do Caixa Realizado]]="",0,MONTH(TbRegistrosSaida[[#This Row],[Data do Caixa Realizado]]))</f>
        <v>10</v>
      </c>
      <c r="J21" s="22">
        <f>IF(TbRegistrosSaida[[#This Row],[Data do Caixa Realizado]]="",0,YEAR(TbRegistrosSaida[[#This Row],[Data do Caixa Realizado]]))</f>
        <v>2017</v>
      </c>
      <c r="K21" s="22">
        <f>IF(TbRegistrosSaida[[#This Row],[Data da Competência]]="",0,MONTH(TbRegistrosSaida[[#This Row],[Data da Competência]]))</f>
        <v>9</v>
      </c>
      <c r="L21" s="22">
        <f>IF(TbRegistrosSaida[[#This Row],[Data da Competência]]="",0,YEAR(TbRegistrosSaida[[#This Row],[Data da Competência]]))</f>
        <v>2017</v>
      </c>
      <c r="M21" s="65">
        <f>IF(TbRegistrosSaida[[#This Row],[Data do Caixa Previsto]]="",0,MONTH(TbRegistrosSaida[[#This Row],[Data do Caixa Previsto]]))</f>
        <v>10</v>
      </c>
      <c r="N21" s="66">
        <f>IF(TbRegistrosSaida[[#This Row],[Data do Caixa Previsto]]="",0,YEAR(TbRegistrosSaida[[#This Row],[Data do Caixa Previsto]]))</f>
        <v>2017</v>
      </c>
    </row>
    <row r="22" spans="2:14" hidden="1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330</v>
      </c>
      <c r="H22" s="26">
        <v>707</v>
      </c>
      <c r="I22" s="22">
        <f>IF(TbRegistrosSaida[[#This Row],[Data do Caixa Realizado]]="",0,MONTH(TbRegistrosSaida[[#This Row],[Data do Caixa Realizado]]))</f>
        <v>10</v>
      </c>
      <c r="J22" s="22">
        <f>IF(TbRegistrosSaida[[#This Row],[Data do Caixa Realizado]]="",0,YEAR(TbRegistrosSaida[[#This Row],[Data do Caixa Realizado]]))</f>
        <v>2017</v>
      </c>
      <c r="K22" s="22">
        <f>IF(TbRegistrosSaida[[#This Row],[Data da Competência]]="",0,MONTH(TbRegistrosSaida[[#This Row],[Data da Competência]]))</f>
        <v>9</v>
      </c>
      <c r="L22" s="22">
        <f>IF(TbRegistrosSaida[[#This Row],[Data da Competência]]="",0,YEAR(TbRegistrosSaida[[#This Row],[Data da Competência]]))</f>
        <v>2017</v>
      </c>
      <c r="M22" s="65">
        <f>IF(TbRegistrosSaida[[#This Row],[Data do Caixa Previsto]]="",0,MONTH(TbRegistrosSaida[[#This Row],[Data do Caixa Previsto]]))</f>
        <v>10</v>
      </c>
      <c r="N22" s="66">
        <f>IF(TbRegistrosSaida[[#This Row],[Data do Caixa Previsto]]="",0,YEAR(TbRegistrosSaida[[#This Row],[Data do Caixa Previsto]]))</f>
        <v>2017</v>
      </c>
    </row>
    <row r="23" spans="2:14" hidden="1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331</v>
      </c>
      <c r="H23" s="26">
        <v>229</v>
      </c>
      <c r="I23" s="22">
        <f>IF(TbRegistrosSaida[[#This Row],[Data do Caixa Realizado]]="",0,MONTH(TbRegistrosSaida[[#This Row],[Data do Caixa Realizado]]))</f>
        <v>1</v>
      </c>
      <c r="J23" s="22">
        <f>IF(TbRegistrosSaida[[#This Row],[Data do Caixa Realizado]]="",0,YEAR(TbRegistrosSaida[[#This Row],[Data do Caixa Realizado]]))</f>
        <v>2018</v>
      </c>
      <c r="K23" s="22">
        <f>IF(TbRegistrosSaida[[#This Row],[Data da Competência]]="",0,MONTH(TbRegistrosSaida[[#This Row],[Data da Competência]]))</f>
        <v>9</v>
      </c>
      <c r="L23" s="22">
        <f>IF(TbRegistrosSaida[[#This Row],[Data da Competência]]="",0,YEAR(TbRegistrosSaida[[#This Row],[Data da Competência]]))</f>
        <v>2017</v>
      </c>
      <c r="M23" s="65">
        <f>IF(TbRegistrosSaida[[#This Row],[Data do Caixa Previsto]]="",0,MONTH(TbRegistrosSaida[[#This Row],[Data do Caixa Previsto]]))</f>
        <v>11</v>
      </c>
      <c r="N23" s="66">
        <f>IF(TbRegistrosSaida[[#This Row],[Data do Caixa Previsto]]="",0,YEAR(TbRegistrosSaida[[#This Row],[Data do Caixa Previsto]]))</f>
        <v>2017</v>
      </c>
    </row>
    <row r="24" spans="2:14" hidden="1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79</v>
      </c>
      <c r="G24" s="22" t="s">
        <v>332</v>
      </c>
      <c r="H24" s="26">
        <v>2894</v>
      </c>
      <c r="I24" s="22">
        <f>IF(TbRegistrosSaida[[#This Row],[Data do Caixa Realizado]]="",0,MONTH(TbRegistrosSaida[[#This Row],[Data do Caixa Realizado]]))</f>
        <v>11</v>
      </c>
      <c r="J24" s="22">
        <f>IF(TbRegistrosSaida[[#This Row],[Data do Caixa Realizado]]="",0,YEAR(TbRegistrosSaida[[#This Row],[Data do Caixa Realizado]]))</f>
        <v>2017</v>
      </c>
      <c r="K24" s="22">
        <f>IF(TbRegistrosSaida[[#This Row],[Data da Competência]]="",0,MONTH(TbRegistrosSaida[[#This Row],[Data da Competência]]))</f>
        <v>10</v>
      </c>
      <c r="L24" s="22">
        <f>IF(TbRegistrosSaida[[#This Row],[Data da Competência]]="",0,YEAR(TbRegistrosSaida[[#This Row],[Data da Competência]]))</f>
        <v>2017</v>
      </c>
      <c r="M24" s="65">
        <f>IF(TbRegistrosSaida[[#This Row],[Data do Caixa Previsto]]="",0,MONTH(TbRegistrosSaida[[#This Row],[Data do Caixa Previsto]]))</f>
        <v>11</v>
      </c>
      <c r="N24" s="66">
        <f>IF(TbRegistrosSaida[[#This Row],[Data do Caixa Previsto]]="",0,YEAR(TbRegistrosSaida[[#This Row],[Data do Caixa Previsto]]))</f>
        <v>2017</v>
      </c>
    </row>
    <row r="25" spans="2:14" hidden="1" x14ac:dyDescent="0.25">
      <c r="B25" s="21" t="s">
        <v>94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333</v>
      </c>
      <c r="H25" s="26">
        <v>4516</v>
      </c>
      <c r="I25" s="22">
        <f>IF(TbRegistrosSaida[[#This Row],[Data do Caixa Realizado]]="",0,MONTH(TbRegistrosSaida[[#This Row],[Data do Caixa Realizado]]))</f>
        <v>0</v>
      </c>
      <c r="J25" s="22">
        <f>IF(TbRegistrosSaida[[#This Row],[Data do Caixa Realizado]]="",0,YEAR(TbRegistrosSaida[[#This Row],[Data do Caixa Realizado]]))</f>
        <v>0</v>
      </c>
      <c r="K25" s="22">
        <f>IF(TbRegistrosSaida[[#This Row],[Data da Competência]]="",0,MONTH(TbRegistrosSaida[[#This Row],[Data da Competência]]))</f>
        <v>10</v>
      </c>
      <c r="L25" s="22">
        <f>IF(TbRegistrosSaida[[#This Row],[Data da Competência]]="",0,YEAR(TbRegistrosSaida[[#This Row],[Data da Competência]]))</f>
        <v>2017</v>
      </c>
      <c r="M25" s="65">
        <f>IF(TbRegistrosSaida[[#This Row],[Data do Caixa Previsto]]="",0,MONTH(TbRegistrosSaida[[#This Row],[Data do Caixa Previsto]]))</f>
        <v>10</v>
      </c>
      <c r="N25" s="66">
        <f>IF(TbRegistrosSaida[[#This Row],[Data do Caixa Previsto]]="",0,YEAR(TbRegistrosSaida[[#This Row],[Data do Caixa Previsto]]))</f>
        <v>2017</v>
      </c>
    </row>
    <row r="26" spans="2:14" hidden="1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334</v>
      </c>
      <c r="H26" s="26">
        <v>885</v>
      </c>
      <c r="I26" s="22">
        <f>IF(TbRegistrosSaida[[#This Row],[Data do Caixa Realizado]]="",0,MONTH(TbRegistrosSaida[[#This Row],[Data do Caixa Realizado]]))</f>
        <v>10</v>
      </c>
      <c r="J26" s="22">
        <f>IF(TbRegistrosSaida[[#This Row],[Data do Caixa Realizado]]="",0,YEAR(TbRegistrosSaida[[#This Row],[Data do Caixa Realizado]]))</f>
        <v>2017</v>
      </c>
      <c r="K26" s="22">
        <f>IF(TbRegistrosSaida[[#This Row],[Data da Competência]]="",0,MONTH(TbRegistrosSaida[[#This Row],[Data da Competência]]))</f>
        <v>10</v>
      </c>
      <c r="L26" s="22">
        <f>IF(TbRegistrosSaida[[#This Row],[Data da Competência]]="",0,YEAR(TbRegistrosSaida[[#This Row],[Data da Competência]]))</f>
        <v>2017</v>
      </c>
      <c r="M26" s="65">
        <f>IF(TbRegistrosSaida[[#This Row],[Data do Caixa Previsto]]="",0,MONTH(TbRegistrosSaida[[#This Row],[Data do Caixa Previsto]]))</f>
        <v>10</v>
      </c>
      <c r="N26" s="66">
        <f>IF(TbRegistrosSaida[[#This Row],[Data do Caixa Previsto]]="",0,YEAR(TbRegistrosSaida[[#This Row],[Data do Caixa Previsto]]))</f>
        <v>2017</v>
      </c>
    </row>
    <row r="27" spans="2:14" hidden="1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335</v>
      </c>
      <c r="H27" s="26">
        <v>1509</v>
      </c>
      <c r="I27" s="22">
        <f>IF(TbRegistrosSaida[[#This Row],[Data do Caixa Realizado]]="",0,MONTH(TbRegistrosSaida[[#This Row],[Data do Caixa Realizado]]))</f>
        <v>11</v>
      </c>
      <c r="J27" s="22">
        <f>IF(TbRegistrosSaida[[#This Row],[Data do Caixa Realizado]]="",0,YEAR(TbRegistrosSaida[[#This Row],[Data do Caixa Realizado]]))</f>
        <v>2017</v>
      </c>
      <c r="K27" s="22">
        <f>IF(TbRegistrosSaida[[#This Row],[Data da Competência]]="",0,MONTH(TbRegistrosSaida[[#This Row],[Data da Competência]]))</f>
        <v>10</v>
      </c>
      <c r="L27" s="22">
        <f>IF(TbRegistrosSaida[[#This Row],[Data da Competência]]="",0,YEAR(TbRegistrosSaida[[#This Row],[Data da Competência]]))</f>
        <v>2017</v>
      </c>
      <c r="M27" s="65">
        <f>IF(TbRegistrosSaida[[#This Row],[Data do Caixa Previsto]]="",0,MONTH(TbRegistrosSaida[[#This Row],[Data do Caixa Previsto]]))</f>
        <v>11</v>
      </c>
      <c r="N27" s="66">
        <f>IF(TbRegistrosSaida[[#This Row],[Data do Caixa Previsto]]="",0,YEAR(TbRegistrosSaida[[#This Row],[Data do Caixa Previsto]]))</f>
        <v>2017</v>
      </c>
    </row>
    <row r="28" spans="2:14" hidden="1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79</v>
      </c>
      <c r="G28" s="22" t="s">
        <v>336</v>
      </c>
      <c r="H28" s="26">
        <v>145</v>
      </c>
      <c r="I28" s="22">
        <f>IF(TbRegistrosSaida[[#This Row],[Data do Caixa Realizado]]="",0,MONTH(TbRegistrosSaida[[#This Row],[Data do Caixa Realizado]]))</f>
        <v>2</v>
      </c>
      <c r="J28" s="22">
        <f>IF(TbRegistrosSaida[[#This Row],[Data do Caixa Realizado]]="",0,YEAR(TbRegistrosSaida[[#This Row],[Data do Caixa Realizado]]))</f>
        <v>2018</v>
      </c>
      <c r="K28" s="22">
        <f>IF(TbRegistrosSaida[[#This Row],[Data da Competência]]="",0,MONTH(TbRegistrosSaida[[#This Row],[Data da Competência]]))</f>
        <v>10</v>
      </c>
      <c r="L28" s="22">
        <f>IF(TbRegistrosSaida[[#This Row],[Data da Competência]]="",0,YEAR(TbRegistrosSaida[[#This Row],[Data da Competência]]))</f>
        <v>2017</v>
      </c>
      <c r="M28" s="65">
        <f>IF(TbRegistrosSaida[[#This Row],[Data do Caixa Previsto]]="",0,MONTH(TbRegistrosSaida[[#This Row],[Data do Caixa Previsto]]))</f>
        <v>11</v>
      </c>
      <c r="N28" s="66">
        <f>IF(TbRegistrosSaida[[#This Row],[Data do Caixa Previsto]]="",0,YEAR(TbRegistrosSaida[[#This Row],[Data do Caixa Previsto]]))</f>
        <v>2017</v>
      </c>
    </row>
    <row r="29" spans="2:14" hidden="1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79</v>
      </c>
      <c r="G29" s="22" t="s">
        <v>337</v>
      </c>
      <c r="H29" s="26">
        <v>1311</v>
      </c>
      <c r="I29" s="22">
        <f>IF(TbRegistrosSaida[[#This Row],[Data do Caixa Realizado]]="",0,MONTH(TbRegistrosSaida[[#This Row],[Data do Caixa Realizado]]))</f>
        <v>11</v>
      </c>
      <c r="J29" s="22">
        <f>IF(TbRegistrosSaida[[#This Row],[Data do Caixa Realizado]]="",0,YEAR(TbRegistrosSaida[[#This Row],[Data do Caixa Realizado]]))</f>
        <v>2017</v>
      </c>
      <c r="K29" s="22">
        <f>IF(TbRegistrosSaida[[#This Row],[Data da Competência]]="",0,MONTH(TbRegistrosSaida[[#This Row],[Data da Competência]]))</f>
        <v>10</v>
      </c>
      <c r="L29" s="22">
        <f>IF(TbRegistrosSaida[[#This Row],[Data da Competência]]="",0,YEAR(TbRegistrosSaida[[#This Row],[Data da Competência]]))</f>
        <v>2017</v>
      </c>
      <c r="M29" s="65">
        <f>IF(TbRegistrosSaida[[#This Row],[Data do Caixa Previsto]]="",0,MONTH(TbRegistrosSaida[[#This Row],[Data do Caixa Previsto]]))</f>
        <v>10</v>
      </c>
      <c r="N29" s="66">
        <f>IF(TbRegistrosSaida[[#This Row],[Data do Caixa Previsto]]="",0,YEAR(TbRegistrosSaida[[#This Row],[Data do Caixa Previsto]]))</f>
        <v>2017</v>
      </c>
    </row>
    <row r="30" spans="2:14" hidden="1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79</v>
      </c>
      <c r="G30" s="22" t="s">
        <v>338</v>
      </c>
      <c r="H30" s="26">
        <v>4182</v>
      </c>
      <c r="I30" s="22">
        <f>IF(TbRegistrosSaida[[#This Row],[Data do Caixa Realizado]]="",0,MONTH(TbRegistrosSaida[[#This Row],[Data do Caixa Realizado]]))</f>
        <v>11</v>
      </c>
      <c r="J30" s="22">
        <f>IF(TbRegistrosSaida[[#This Row],[Data do Caixa Realizado]]="",0,YEAR(TbRegistrosSaida[[#This Row],[Data do Caixa Realizado]]))</f>
        <v>2017</v>
      </c>
      <c r="K30" s="22">
        <f>IF(TbRegistrosSaida[[#This Row],[Data da Competência]]="",0,MONTH(TbRegistrosSaida[[#This Row],[Data da Competência]]))</f>
        <v>10</v>
      </c>
      <c r="L30" s="22">
        <f>IF(TbRegistrosSaida[[#This Row],[Data da Competência]]="",0,YEAR(TbRegistrosSaida[[#This Row],[Data da Competência]]))</f>
        <v>2017</v>
      </c>
      <c r="M30" s="65">
        <f>IF(TbRegistrosSaida[[#This Row],[Data do Caixa Previsto]]="",0,MONTH(TbRegistrosSaida[[#This Row],[Data do Caixa Previsto]]))</f>
        <v>11</v>
      </c>
      <c r="N30" s="66">
        <f>IF(TbRegistrosSaida[[#This Row],[Data do Caixa Previsto]]="",0,YEAR(TbRegistrosSaida[[#This Row],[Data do Caixa Previsto]]))</f>
        <v>2017</v>
      </c>
    </row>
    <row r="31" spans="2:14" hidden="1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339</v>
      </c>
      <c r="H31" s="26">
        <v>339</v>
      </c>
      <c r="I31" s="22">
        <f>IF(TbRegistrosSaida[[#This Row],[Data do Caixa Realizado]]="",0,MONTH(TbRegistrosSaida[[#This Row],[Data do Caixa Realizado]]))</f>
        <v>10</v>
      </c>
      <c r="J31" s="22">
        <f>IF(TbRegistrosSaida[[#This Row],[Data do Caixa Realizado]]="",0,YEAR(TbRegistrosSaida[[#This Row],[Data do Caixa Realizado]]))</f>
        <v>2017</v>
      </c>
      <c r="K31" s="22">
        <f>IF(TbRegistrosSaida[[#This Row],[Data da Competência]]="",0,MONTH(TbRegistrosSaida[[#This Row],[Data da Competência]]))</f>
        <v>10</v>
      </c>
      <c r="L31" s="22">
        <f>IF(TbRegistrosSaida[[#This Row],[Data da Competência]]="",0,YEAR(TbRegistrosSaida[[#This Row],[Data da Competência]]))</f>
        <v>2017</v>
      </c>
      <c r="M31" s="65">
        <f>IF(TbRegistrosSaida[[#This Row],[Data do Caixa Previsto]]="",0,MONTH(TbRegistrosSaida[[#This Row],[Data do Caixa Previsto]]))</f>
        <v>10</v>
      </c>
      <c r="N31" s="66">
        <f>IF(TbRegistrosSaida[[#This Row],[Data do Caixa Previsto]]="",0,YEAR(TbRegistrosSaida[[#This Row],[Data do Caixa Previsto]]))</f>
        <v>2017</v>
      </c>
    </row>
    <row r="32" spans="2:14" hidden="1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340</v>
      </c>
      <c r="H32" s="26">
        <v>1788</v>
      </c>
      <c r="I32" s="22">
        <f>IF(TbRegistrosSaida[[#This Row],[Data do Caixa Realizado]]="",0,MONTH(TbRegistrosSaida[[#This Row],[Data do Caixa Realizado]]))</f>
        <v>1</v>
      </c>
      <c r="J32" s="22">
        <f>IF(TbRegistrosSaida[[#This Row],[Data do Caixa Realizado]]="",0,YEAR(TbRegistrosSaida[[#This Row],[Data do Caixa Realizado]]))</f>
        <v>2018</v>
      </c>
      <c r="K32" s="22">
        <f>IF(TbRegistrosSaida[[#This Row],[Data da Competência]]="",0,MONTH(TbRegistrosSaida[[#This Row],[Data da Competência]]))</f>
        <v>10</v>
      </c>
      <c r="L32" s="22">
        <f>IF(TbRegistrosSaida[[#This Row],[Data da Competência]]="",0,YEAR(TbRegistrosSaida[[#This Row],[Data da Competência]]))</f>
        <v>2017</v>
      </c>
      <c r="M32" s="65">
        <f>IF(TbRegistrosSaida[[#This Row],[Data do Caixa Previsto]]="",0,MONTH(TbRegistrosSaida[[#This Row],[Data do Caixa Previsto]]))</f>
        <v>11</v>
      </c>
      <c r="N32" s="66">
        <f>IF(TbRegistrosSaida[[#This Row],[Data do Caixa Previsto]]="",0,YEAR(TbRegistrosSaida[[#This Row],[Data do Caixa Previsto]]))</f>
        <v>2017</v>
      </c>
    </row>
    <row r="33" spans="2:14" hidden="1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341</v>
      </c>
      <c r="H33" s="26">
        <v>1171</v>
      </c>
      <c r="I33" s="22">
        <f>IF(TbRegistrosSaida[[#This Row],[Data do Caixa Realizado]]="",0,MONTH(TbRegistrosSaida[[#This Row],[Data do Caixa Realizado]]))</f>
        <v>12</v>
      </c>
      <c r="J33" s="22">
        <f>IF(TbRegistrosSaida[[#This Row],[Data do Caixa Realizado]]="",0,YEAR(TbRegistrosSaida[[#This Row],[Data do Caixa Realizado]]))</f>
        <v>2017</v>
      </c>
      <c r="K33" s="22">
        <f>IF(TbRegistrosSaida[[#This Row],[Data da Competência]]="",0,MONTH(TbRegistrosSaida[[#This Row],[Data da Competência]]))</f>
        <v>11</v>
      </c>
      <c r="L33" s="22">
        <f>IF(TbRegistrosSaida[[#This Row],[Data da Competência]]="",0,YEAR(TbRegistrosSaida[[#This Row],[Data da Competência]]))</f>
        <v>2017</v>
      </c>
      <c r="M33" s="65">
        <f>IF(TbRegistrosSaida[[#This Row],[Data do Caixa Previsto]]="",0,MONTH(TbRegistrosSaida[[#This Row],[Data do Caixa Previsto]]))</f>
        <v>12</v>
      </c>
      <c r="N33" s="66">
        <f>IF(TbRegistrosSaida[[#This Row],[Data do Caixa Previsto]]="",0,YEAR(TbRegistrosSaida[[#This Row],[Data do Caixa Previsto]]))</f>
        <v>2017</v>
      </c>
    </row>
    <row r="34" spans="2:14" hidden="1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79</v>
      </c>
      <c r="G34" s="22" t="s">
        <v>342</v>
      </c>
      <c r="H34" s="26">
        <v>4059</v>
      </c>
      <c r="I34" s="22">
        <f>IF(TbRegistrosSaida[[#This Row],[Data do Caixa Realizado]]="",0,MONTH(TbRegistrosSaida[[#This Row],[Data do Caixa Realizado]]))</f>
        <v>11</v>
      </c>
      <c r="J34" s="22">
        <f>IF(TbRegistrosSaida[[#This Row],[Data do Caixa Realizado]]="",0,YEAR(TbRegistrosSaida[[#This Row],[Data do Caixa Realizado]]))</f>
        <v>2017</v>
      </c>
      <c r="K34" s="22">
        <f>IF(TbRegistrosSaida[[#This Row],[Data da Competência]]="",0,MONTH(TbRegistrosSaida[[#This Row],[Data da Competência]]))</f>
        <v>11</v>
      </c>
      <c r="L34" s="22">
        <f>IF(TbRegistrosSaida[[#This Row],[Data da Competência]]="",0,YEAR(TbRegistrosSaida[[#This Row],[Data da Competência]]))</f>
        <v>2017</v>
      </c>
      <c r="M34" s="65">
        <f>IF(TbRegistrosSaida[[#This Row],[Data do Caixa Previsto]]="",0,MONTH(TbRegistrosSaida[[#This Row],[Data do Caixa Previsto]]))</f>
        <v>11</v>
      </c>
      <c r="N34" s="66">
        <f>IF(TbRegistrosSaida[[#This Row],[Data do Caixa Previsto]]="",0,YEAR(TbRegistrosSaida[[#This Row],[Data do Caixa Previsto]]))</f>
        <v>2017</v>
      </c>
    </row>
    <row r="35" spans="2:14" hidden="1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51</v>
      </c>
      <c r="G35" s="22" t="s">
        <v>343</v>
      </c>
      <c r="H35" s="26">
        <v>4919</v>
      </c>
      <c r="I35" s="22">
        <f>IF(TbRegistrosSaida[[#This Row],[Data do Caixa Realizado]]="",0,MONTH(TbRegistrosSaida[[#This Row],[Data do Caixa Realizado]]))</f>
        <v>12</v>
      </c>
      <c r="J35" s="22">
        <f>IF(TbRegistrosSaida[[#This Row],[Data do Caixa Realizado]]="",0,YEAR(TbRegistrosSaida[[#This Row],[Data do Caixa Realizado]]))</f>
        <v>2017</v>
      </c>
      <c r="K35" s="22">
        <f>IF(TbRegistrosSaida[[#This Row],[Data da Competência]]="",0,MONTH(TbRegistrosSaida[[#This Row],[Data da Competência]]))</f>
        <v>11</v>
      </c>
      <c r="L35" s="22">
        <f>IF(TbRegistrosSaida[[#This Row],[Data da Competência]]="",0,YEAR(TbRegistrosSaida[[#This Row],[Data da Competência]]))</f>
        <v>2017</v>
      </c>
      <c r="M35" s="65">
        <f>IF(TbRegistrosSaida[[#This Row],[Data do Caixa Previsto]]="",0,MONTH(TbRegistrosSaida[[#This Row],[Data do Caixa Previsto]]))</f>
        <v>12</v>
      </c>
      <c r="N35" s="66">
        <f>IF(TbRegistrosSaida[[#This Row],[Data do Caixa Previsto]]="",0,YEAR(TbRegistrosSaida[[#This Row],[Data do Caixa Previsto]]))</f>
        <v>2017</v>
      </c>
    </row>
    <row r="36" spans="2:14" hidden="1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79</v>
      </c>
      <c r="G36" s="22" t="s">
        <v>344</v>
      </c>
      <c r="H36" s="26">
        <v>3224</v>
      </c>
      <c r="I36" s="22">
        <f>IF(TbRegistrosSaida[[#This Row],[Data do Caixa Realizado]]="",0,MONTH(TbRegistrosSaida[[#This Row],[Data do Caixa Realizado]]))</f>
        <v>12</v>
      </c>
      <c r="J36" s="22">
        <f>IF(TbRegistrosSaida[[#This Row],[Data do Caixa Realizado]]="",0,YEAR(TbRegistrosSaida[[#This Row],[Data do Caixa Realizado]]))</f>
        <v>2017</v>
      </c>
      <c r="K36" s="22">
        <f>IF(TbRegistrosSaida[[#This Row],[Data da Competência]]="",0,MONTH(TbRegistrosSaida[[#This Row],[Data da Competência]]))</f>
        <v>11</v>
      </c>
      <c r="L36" s="22">
        <f>IF(TbRegistrosSaida[[#This Row],[Data da Competência]]="",0,YEAR(TbRegistrosSaida[[#This Row],[Data da Competência]]))</f>
        <v>2017</v>
      </c>
      <c r="M36" s="65">
        <f>IF(TbRegistrosSaida[[#This Row],[Data do Caixa Previsto]]="",0,MONTH(TbRegistrosSaida[[#This Row],[Data do Caixa Previsto]]))</f>
        <v>12</v>
      </c>
      <c r="N36" s="66">
        <f>IF(TbRegistrosSaida[[#This Row],[Data do Caixa Previsto]]="",0,YEAR(TbRegistrosSaida[[#This Row],[Data do Caixa Previsto]]))</f>
        <v>2017</v>
      </c>
    </row>
    <row r="37" spans="2:14" hidden="1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345</v>
      </c>
      <c r="H37" s="26">
        <v>3725</v>
      </c>
      <c r="I37" s="22">
        <f>IF(TbRegistrosSaida[[#This Row],[Data do Caixa Realizado]]="",0,MONTH(TbRegistrosSaida[[#This Row],[Data do Caixa Realizado]]))</f>
        <v>12</v>
      </c>
      <c r="J37" s="22">
        <f>IF(TbRegistrosSaida[[#This Row],[Data do Caixa Realizado]]="",0,YEAR(TbRegistrosSaida[[#This Row],[Data do Caixa Realizado]]))</f>
        <v>2017</v>
      </c>
      <c r="K37" s="22">
        <f>IF(TbRegistrosSaida[[#This Row],[Data da Competência]]="",0,MONTH(TbRegistrosSaida[[#This Row],[Data da Competência]]))</f>
        <v>11</v>
      </c>
      <c r="L37" s="22">
        <f>IF(TbRegistrosSaida[[#This Row],[Data da Competência]]="",0,YEAR(TbRegistrosSaida[[#This Row],[Data da Competência]]))</f>
        <v>2017</v>
      </c>
      <c r="M37" s="65">
        <f>IF(TbRegistrosSaida[[#This Row],[Data do Caixa Previsto]]="",0,MONTH(TbRegistrosSaida[[#This Row],[Data do Caixa Previsto]]))</f>
        <v>12</v>
      </c>
      <c r="N37" s="66">
        <f>IF(TbRegistrosSaida[[#This Row],[Data do Caixa Previsto]]="",0,YEAR(TbRegistrosSaida[[#This Row],[Data do Caixa Previsto]]))</f>
        <v>2017</v>
      </c>
    </row>
    <row r="38" spans="2:14" hidden="1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346</v>
      </c>
      <c r="H38" s="26">
        <v>312</v>
      </c>
      <c r="I38" s="22">
        <f>IF(TbRegistrosSaida[[#This Row],[Data do Caixa Realizado]]="",0,MONTH(TbRegistrosSaida[[#This Row],[Data do Caixa Realizado]]))</f>
        <v>12</v>
      </c>
      <c r="J38" s="22">
        <f>IF(TbRegistrosSaida[[#This Row],[Data do Caixa Realizado]]="",0,YEAR(TbRegistrosSaida[[#This Row],[Data do Caixa Realizado]]))</f>
        <v>2017</v>
      </c>
      <c r="K38" s="22">
        <f>IF(TbRegistrosSaida[[#This Row],[Data da Competência]]="",0,MONTH(TbRegistrosSaida[[#This Row],[Data da Competência]]))</f>
        <v>11</v>
      </c>
      <c r="L38" s="22">
        <f>IF(TbRegistrosSaida[[#This Row],[Data da Competência]]="",0,YEAR(TbRegistrosSaida[[#This Row],[Data da Competência]]))</f>
        <v>2017</v>
      </c>
      <c r="M38" s="65">
        <f>IF(TbRegistrosSaida[[#This Row],[Data do Caixa Previsto]]="",0,MONTH(TbRegistrosSaida[[#This Row],[Data do Caixa Previsto]]))</f>
        <v>12</v>
      </c>
      <c r="N38" s="66">
        <f>IF(TbRegistrosSaida[[#This Row],[Data do Caixa Previsto]]="",0,YEAR(TbRegistrosSaida[[#This Row],[Data do Caixa Previsto]]))</f>
        <v>2017</v>
      </c>
    </row>
    <row r="39" spans="2:14" hidden="1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79</v>
      </c>
      <c r="G39" s="22" t="s">
        <v>347</v>
      </c>
      <c r="H39" s="26">
        <v>4773</v>
      </c>
      <c r="I39" s="22">
        <f>IF(TbRegistrosSaida[[#This Row],[Data do Caixa Realizado]]="",0,MONTH(TbRegistrosSaida[[#This Row],[Data do Caixa Realizado]]))</f>
        <v>1</v>
      </c>
      <c r="J39" s="22">
        <f>IF(TbRegistrosSaida[[#This Row],[Data do Caixa Realizado]]="",0,YEAR(TbRegistrosSaida[[#This Row],[Data do Caixa Realizado]]))</f>
        <v>2018</v>
      </c>
      <c r="K39" s="22">
        <f>IF(TbRegistrosSaida[[#This Row],[Data da Competência]]="",0,MONTH(TbRegistrosSaida[[#This Row],[Data da Competência]]))</f>
        <v>11</v>
      </c>
      <c r="L39" s="22">
        <f>IF(TbRegistrosSaida[[#This Row],[Data da Competência]]="",0,YEAR(TbRegistrosSaida[[#This Row],[Data da Competência]]))</f>
        <v>2017</v>
      </c>
      <c r="M39" s="65">
        <f>IF(TbRegistrosSaida[[#This Row],[Data do Caixa Previsto]]="",0,MONTH(TbRegistrosSaida[[#This Row],[Data do Caixa Previsto]]))</f>
        <v>1</v>
      </c>
      <c r="N39" s="66">
        <f>IF(TbRegistrosSaida[[#This Row],[Data do Caixa Previsto]]="",0,YEAR(TbRegistrosSaida[[#This Row],[Data do Caixa Previsto]]))</f>
        <v>2018</v>
      </c>
    </row>
    <row r="40" spans="2:14" hidden="1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51</v>
      </c>
      <c r="G40" s="22" t="s">
        <v>348</v>
      </c>
      <c r="H40" s="26">
        <v>228</v>
      </c>
      <c r="I40" s="22">
        <f>IF(TbRegistrosSaida[[#This Row],[Data do Caixa Realizado]]="",0,MONTH(TbRegistrosSaida[[#This Row],[Data do Caixa Realizado]]))</f>
        <v>12</v>
      </c>
      <c r="J40" s="22">
        <f>IF(TbRegistrosSaida[[#This Row],[Data do Caixa Realizado]]="",0,YEAR(TbRegistrosSaida[[#This Row],[Data do Caixa Realizado]]))</f>
        <v>2017</v>
      </c>
      <c r="K40" s="22">
        <f>IF(TbRegistrosSaida[[#This Row],[Data da Competência]]="",0,MONTH(TbRegistrosSaida[[#This Row],[Data da Competência]]))</f>
        <v>11</v>
      </c>
      <c r="L40" s="22">
        <f>IF(TbRegistrosSaida[[#This Row],[Data da Competência]]="",0,YEAR(TbRegistrosSaida[[#This Row],[Data da Competência]]))</f>
        <v>2017</v>
      </c>
      <c r="M40" s="65">
        <f>IF(TbRegistrosSaida[[#This Row],[Data do Caixa Previsto]]="",0,MONTH(TbRegistrosSaida[[#This Row],[Data do Caixa Previsto]]))</f>
        <v>12</v>
      </c>
      <c r="N40" s="66">
        <f>IF(TbRegistrosSaida[[#This Row],[Data do Caixa Previsto]]="",0,YEAR(TbRegistrosSaida[[#This Row],[Data do Caixa Previsto]]))</f>
        <v>2017</v>
      </c>
    </row>
    <row r="41" spans="2:14" hidden="1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79</v>
      </c>
      <c r="G41" s="22" t="s">
        <v>349</v>
      </c>
      <c r="H41" s="26">
        <v>450</v>
      </c>
      <c r="I41" s="22">
        <f>IF(TbRegistrosSaida[[#This Row],[Data do Caixa Realizado]]="",0,MONTH(TbRegistrosSaida[[#This Row],[Data do Caixa Realizado]]))</f>
        <v>12</v>
      </c>
      <c r="J41" s="22">
        <f>IF(TbRegistrosSaida[[#This Row],[Data do Caixa Realizado]]="",0,YEAR(TbRegistrosSaida[[#This Row],[Data do Caixa Realizado]]))</f>
        <v>2017</v>
      </c>
      <c r="K41" s="22">
        <f>IF(TbRegistrosSaida[[#This Row],[Data da Competência]]="",0,MONTH(TbRegistrosSaida[[#This Row],[Data da Competência]]))</f>
        <v>11</v>
      </c>
      <c r="L41" s="22">
        <f>IF(TbRegistrosSaida[[#This Row],[Data da Competência]]="",0,YEAR(TbRegistrosSaida[[#This Row],[Data da Competência]]))</f>
        <v>2017</v>
      </c>
      <c r="M41" s="65">
        <f>IF(TbRegistrosSaida[[#This Row],[Data do Caixa Previsto]]="",0,MONTH(TbRegistrosSaida[[#This Row],[Data do Caixa Previsto]]))</f>
        <v>12</v>
      </c>
      <c r="N41" s="66">
        <f>IF(TbRegistrosSaida[[#This Row],[Data do Caixa Previsto]]="",0,YEAR(TbRegistrosSaida[[#This Row],[Data do Caixa Previsto]]))</f>
        <v>2017</v>
      </c>
    </row>
    <row r="42" spans="2:14" hidden="1" x14ac:dyDescent="0.25">
      <c r="B42" s="21" t="s">
        <v>94</v>
      </c>
      <c r="C42" s="21">
        <v>43062</v>
      </c>
      <c r="D42" s="21">
        <v>43103.4086174822</v>
      </c>
      <c r="E42" s="22" t="s">
        <v>16</v>
      </c>
      <c r="F42" s="22" t="s">
        <v>79</v>
      </c>
      <c r="G42" s="22" t="s">
        <v>350</v>
      </c>
      <c r="H42" s="26">
        <v>1155</v>
      </c>
      <c r="I42" s="22">
        <f>IF(TbRegistrosSaida[[#This Row],[Data do Caixa Realizado]]="",0,MONTH(TbRegistrosSaida[[#This Row],[Data do Caixa Realizado]]))</f>
        <v>0</v>
      </c>
      <c r="J42" s="22">
        <f>IF(TbRegistrosSaida[[#This Row],[Data do Caixa Realizado]]="",0,YEAR(TbRegistrosSaida[[#This Row],[Data do Caixa Realizado]]))</f>
        <v>0</v>
      </c>
      <c r="K42" s="22">
        <f>IF(TbRegistrosSaida[[#This Row],[Data da Competência]]="",0,MONTH(TbRegistrosSaida[[#This Row],[Data da Competência]]))</f>
        <v>11</v>
      </c>
      <c r="L42" s="22">
        <f>IF(TbRegistrosSaida[[#This Row],[Data da Competência]]="",0,YEAR(TbRegistrosSaida[[#This Row],[Data da Competência]]))</f>
        <v>2017</v>
      </c>
      <c r="M42" s="65">
        <f>IF(TbRegistrosSaida[[#This Row],[Data do Caixa Previsto]]="",0,MONTH(TbRegistrosSaida[[#This Row],[Data do Caixa Previsto]]))</f>
        <v>1</v>
      </c>
      <c r="N42" s="66">
        <f>IF(TbRegistrosSaida[[#This Row],[Data do Caixa Previsto]]="",0,YEAR(TbRegistrosSaida[[#This Row],[Data do Caixa Previsto]]))</f>
        <v>2018</v>
      </c>
    </row>
    <row r="43" spans="2:14" hidden="1" x14ac:dyDescent="0.25">
      <c r="B43" s="21" t="s">
        <v>94</v>
      </c>
      <c r="C43" s="21">
        <v>43069</v>
      </c>
      <c r="D43" s="21">
        <v>43070.024697534791</v>
      </c>
      <c r="E43" s="22" t="s">
        <v>16</v>
      </c>
      <c r="F43" s="22" t="s">
        <v>79</v>
      </c>
      <c r="G43" s="22" t="s">
        <v>319</v>
      </c>
      <c r="H43" s="26">
        <v>1967</v>
      </c>
      <c r="I43" s="22">
        <f>IF(TbRegistrosSaida[[#This Row],[Data do Caixa Realizado]]="",0,MONTH(TbRegistrosSaida[[#This Row],[Data do Caixa Realizado]]))</f>
        <v>0</v>
      </c>
      <c r="J43" s="22">
        <f>IF(TbRegistrosSaida[[#This Row],[Data do Caixa Realizado]]="",0,YEAR(TbRegistrosSaida[[#This Row],[Data do Caixa Realizado]]))</f>
        <v>0</v>
      </c>
      <c r="K43" s="22">
        <f>IF(TbRegistrosSaida[[#This Row],[Data da Competência]]="",0,MONTH(TbRegistrosSaida[[#This Row],[Data da Competência]]))</f>
        <v>11</v>
      </c>
      <c r="L43" s="22">
        <f>IF(TbRegistrosSaida[[#This Row],[Data da Competência]]="",0,YEAR(TbRegistrosSaida[[#This Row],[Data da Competência]]))</f>
        <v>2017</v>
      </c>
      <c r="M43" s="65">
        <f>IF(TbRegistrosSaida[[#This Row],[Data do Caixa Previsto]]="",0,MONTH(TbRegistrosSaida[[#This Row],[Data do Caixa Previsto]]))</f>
        <v>12</v>
      </c>
      <c r="N43" s="66">
        <f>IF(TbRegistrosSaida[[#This Row],[Data do Caixa Previsto]]="",0,YEAR(TbRegistrosSaida[[#This Row],[Data do Caixa Previsto]]))</f>
        <v>2017</v>
      </c>
    </row>
    <row r="44" spans="2:14" hidden="1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351</v>
      </c>
      <c r="H44" s="26">
        <v>2741</v>
      </c>
      <c r="I44" s="22">
        <f>IF(TbRegistrosSaida[[#This Row],[Data do Caixa Realizado]]="",0,MONTH(TbRegistrosSaida[[#This Row],[Data do Caixa Realizado]]))</f>
        <v>2</v>
      </c>
      <c r="J44" s="22">
        <f>IF(TbRegistrosSaida[[#This Row],[Data do Caixa Realizado]]="",0,YEAR(TbRegistrosSaida[[#This Row],[Data do Caixa Realizado]]))</f>
        <v>2018</v>
      </c>
      <c r="K44" s="22">
        <f>IF(TbRegistrosSaida[[#This Row],[Data da Competência]]="",0,MONTH(TbRegistrosSaida[[#This Row],[Data da Competência]]))</f>
        <v>12</v>
      </c>
      <c r="L44" s="22">
        <f>IF(TbRegistrosSaida[[#This Row],[Data da Competência]]="",0,YEAR(TbRegistrosSaida[[#This Row],[Data da Competência]]))</f>
        <v>2017</v>
      </c>
      <c r="M44" s="65">
        <f>IF(TbRegistrosSaida[[#This Row],[Data do Caixa Previsto]]="",0,MONTH(TbRegistrosSaida[[#This Row],[Data do Caixa Previsto]]))</f>
        <v>12</v>
      </c>
      <c r="N44" s="66">
        <f>IF(TbRegistrosSaida[[#This Row],[Data do Caixa Previsto]]="",0,YEAR(TbRegistrosSaida[[#This Row],[Data do Caixa Previsto]]))</f>
        <v>2017</v>
      </c>
    </row>
    <row r="45" spans="2:14" hidden="1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352</v>
      </c>
      <c r="H45" s="26">
        <v>1130</v>
      </c>
      <c r="I45" s="22">
        <f>IF(TbRegistrosSaida[[#This Row],[Data do Caixa Realizado]]="",0,MONTH(TbRegistrosSaida[[#This Row],[Data do Caixa Realizado]]))</f>
        <v>1</v>
      </c>
      <c r="J45" s="22">
        <f>IF(TbRegistrosSaida[[#This Row],[Data do Caixa Realizado]]="",0,YEAR(TbRegistrosSaida[[#This Row],[Data do Caixa Realizado]]))</f>
        <v>2018</v>
      </c>
      <c r="K45" s="22">
        <f>IF(TbRegistrosSaida[[#This Row],[Data da Competência]]="",0,MONTH(TbRegistrosSaida[[#This Row],[Data da Competência]]))</f>
        <v>12</v>
      </c>
      <c r="L45" s="22">
        <f>IF(TbRegistrosSaida[[#This Row],[Data da Competência]]="",0,YEAR(TbRegistrosSaida[[#This Row],[Data da Competência]]))</f>
        <v>2017</v>
      </c>
      <c r="M45" s="65">
        <f>IF(TbRegistrosSaida[[#This Row],[Data do Caixa Previsto]]="",0,MONTH(TbRegistrosSaida[[#This Row],[Data do Caixa Previsto]]))</f>
        <v>1</v>
      </c>
      <c r="N45" s="66">
        <f>IF(TbRegistrosSaida[[#This Row],[Data do Caixa Previsto]]="",0,YEAR(TbRegistrosSaida[[#This Row],[Data do Caixa Previsto]]))</f>
        <v>2018</v>
      </c>
    </row>
    <row r="46" spans="2:14" hidden="1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353</v>
      </c>
      <c r="H46" s="26">
        <v>4835</v>
      </c>
      <c r="I46" s="22">
        <f>IF(TbRegistrosSaida[[#This Row],[Data do Caixa Realizado]]="",0,MONTH(TbRegistrosSaida[[#This Row],[Data do Caixa Realizado]]))</f>
        <v>1</v>
      </c>
      <c r="J46" s="22">
        <f>IF(TbRegistrosSaida[[#This Row],[Data do Caixa Realizado]]="",0,YEAR(TbRegistrosSaida[[#This Row],[Data do Caixa Realizado]]))</f>
        <v>2018</v>
      </c>
      <c r="K46" s="22">
        <f>IF(TbRegistrosSaida[[#This Row],[Data da Competência]]="",0,MONTH(TbRegistrosSaida[[#This Row],[Data da Competência]]))</f>
        <v>12</v>
      </c>
      <c r="L46" s="22">
        <f>IF(TbRegistrosSaida[[#This Row],[Data da Competência]]="",0,YEAR(TbRegistrosSaida[[#This Row],[Data da Competência]]))</f>
        <v>2017</v>
      </c>
      <c r="M46" s="65">
        <f>IF(TbRegistrosSaida[[#This Row],[Data do Caixa Previsto]]="",0,MONTH(TbRegistrosSaida[[#This Row],[Data do Caixa Previsto]]))</f>
        <v>1</v>
      </c>
      <c r="N46" s="66">
        <f>IF(TbRegistrosSaida[[#This Row],[Data do Caixa Previsto]]="",0,YEAR(TbRegistrosSaida[[#This Row],[Data do Caixa Previsto]]))</f>
        <v>2018</v>
      </c>
    </row>
    <row r="47" spans="2:14" hidden="1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315</v>
      </c>
      <c r="H47" s="26">
        <v>1411</v>
      </c>
      <c r="I47" s="22">
        <f>IF(TbRegistrosSaida[[#This Row],[Data do Caixa Realizado]]="",0,MONTH(TbRegistrosSaida[[#This Row],[Data do Caixa Realizado]]))</f>
        <v>1</v>
      </c>
      <c r="J47" s="22">
        <f>IF(TbRegistrosSaida[[#This Row],[Data do Caixa Realizado]]="",0,YEAR(TbRegistrosSaida[[#This Row],[Data do Caixa Realizado]]))</f>
        <v>2018</v>
      </c>
      <c r="K47" s="22">
        <f>IF(TbRegistrosSaida[[#This Row],[Data da Competência]]="",0,MONTH(TbRegistrosSaida[[#This Row],[Data da Competência]]))</f>
        <v>12</v>
      </c>
      <c r="L47" s="22">
        <f>IF(TbRegistrosSaida[[#This Row],[Data da Competência]]="",0,YEAR(TbRegistrosSaida[[#This Row],[Data da Competência]]))</f>
        <v>2017</v>
      </c>
      <c r="M47" s="65">
        <f>IF(TbRegistrosSaida[[#This Row],[Data do Caixa Previsto]]="",0,MONTH(TbRegistrosSaida[[#This Row],[Data do Caixa Previsto]]))</f>
        <v>1</v>
      </c>
      <c r="N47" s="66">
        <f>IF(TbRegistrosSaida[[#This Row],[Data do Caixa Previsto]]="",0,YEAR(TbRegistrosSaida[[#This Row],[Data do Caixa Previsto]]))</f>
        <v>2018</v>
      </c>
    </row>
    <row r="48" spans="2:14" hidden="1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79</v>
      </c>
      <c r="G48" s="22" t="s">
        <v>354</v>
      </c>
      <c r="H48" s="26">
        <v>457</v>
      </c>
      <c r="I48" s="22">
        <f>IF(TbRegistrosSaida[[#This Row],[Data do Caixa Realizado]]="",0,MONTH(TbRegistrosSaida[[#This Row],[Data do Caixa Realizado]]))</f>
        <v>12</v>
      </c>
      <c r="J48" s="22">
        <f>IF(TbRegistrosSaida[[#This Row],[Data do Caixa Realizado]]="",0,YEAR(TbRegistrosSaida[[#This Row],[Data do Caixa Realizado]]))</f>
        <v>2017</v>
      </c>
      <c r="K48" s="22">
        <f>IF(TbRegistrosSaida[[#This Row],[Data da Competência]]="",0,MONTH(TbRegistrosSaida[[#This Row],[Data da Competência]]))</f>
        <v>12</v>
      </c>
      <c r="L48" s="22">
        <f>IF(TbRegistrosSaida[[#This Row],[Data da Competência]]="",0,YEAR(TbRegistrosSaida[[#This Row],[Data da Competência]]))</f>
        <v>2017</v>
      </c>
      <c r="M48" s="65">
        <f>IF(TbRegistrosSaida[[#This Row],[Data do Caixa Previsto]]="",0,MONTH(TbRegistrosSaida[[#This Row],[Data do Caixa Previsto]]))</f>
        <v>12</v>
      </c>
      <c r="N48" s="66">
        <f>IF(TbRegistrosSaida[[#This Row],[Data do Caixa Previsto]]="",0,YEAR(TbRegistrosSaida[[#This Row],[Data do Caixa Previsto]]))</f>
        <v>2017</v>
      </c>
    </row>
    <row r="49" spans="2:14" hidden="1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355</v>
      </c>
      <c r="H49" s="26">
        <v>2623</v>
      </c>
      <c r="I49" s="22">
        <f>IF(TbRegistrosSaida[[#This Row],[Data do Caixa Realizado]]="",0,MONTH(TbRegistrosSaida[[#This Row],[Data do Caixa Realizado]]))</f>
        <v>2</v>
      </c>
      <c r="J49" s="22">
        <f>IF(TbRegistrosSaida[[#This Row],[Data do Caixa Realizado]]="",0,YEAR(TbRegistrosSaida[[#This Row],[Data do Caixa Realizado]]))</f>
        <v>2018</v>
      </c>
      <c r="K49" s="22">
        <f>IF(TbRegistrosSaida[[#This Row],[Data da Competência]]="",0,MONTH(TbRegistrosSaida[[#This Row],[Data da Competência]]))</f>
        <v>12</v>
      </c>
      <c r="L49" s="22">
        <f>IF(TbRegistrosSaida[[#This Row],[Data da Competência]]="",0,YEAR(TbRegistrosSaida[[#This Row],[Data da Competência]]))</f>
        <v>2017</v>
      </c>
      <c r="M49" s="65">
        <f>IF(TbRegistrosSaida[[#This Row],[Data do Caixa Previsto]]="",0,MONTH(TbRegistrosSaida[[#This Row],[Data do Caixa Previsto]]))</f>
        <v>2</v>
      </c>
      <c r="N49" s="66">
        <f>IF(TbRegistrosSaida[[#This Row],[Data do Caixa Previsto]]="",0,YEAR(TbRegistrosSaida[[#This Row],[Data do Caixa Previsto]]))</f>
        <v>2018</v>
      </c>
    </row>
    <row r="50" spans="2:14" hidden="1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356</v>
      </c>
      <c r="H50" s="26">
        <v>3440</v>
      </c>
      <c r="I50" s="22">
        <f>IF(TbRegistrosSaida[[#This Row],[Data do Caixa Realizado]]="",0,MONTH(TbRegistrosSaida[[#This Row],[Data do Caixa Realizado]]))</f>
        <v>12</v>
      </c>
      <c r="J50" s="22">
        <f>IF(TbRegistrosSaida[[#This Row],[Data do Caixa Realizado]]="",0,YEAR(TbRegistrosSaida[[#This Row],[Data do Caixa Realizado]]))</f>
        <v>2017</v>
      </c>
      <c r="K50" s="22">
        <f>IF(TbRegistrosSaida[[#This Row],[Data da Competência]]="",0,MONTH(TbRegistrosSaida[[#This Row],[Data da Competência]]))</f>
        <v>12</v>
      </c>
      <c r="L50" s="22">
        <f>IF(TbRegistrosSaida[[#This Row],[Data da Competência]]="",0,YEAR(TbRegistrosSaida[[#This Row],[Data da Competência]]))</f>
        <v>2017</v>
      </c>
      <c r="M50" s="65">
        <f>IF(TbRegistrosSaida[[#This Row],[Data do Caixa Previsto]]="",0,MONTH(TbRegistrosSaida[[#This Row],[Data do Caixa Previsto]]))</f>
        <v>12</v>
      </c>
      <c r="N50" s="66">
        <f>IF(TbRegistrosSaida[[#This Row],[Data do Caixa Previsto]]="",0,YEAR(TbRegistrosSaida[[#This Row],[Data do Caixa Previsto]]))</f>
        <v>2017</v>
      </c>
    </row>
    <row r="51" spans="2:14" hidden="1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79</v>
      </c>
      <c r="G51" s="22" t="s">
        <v>357</v>
      </c>
      <c r="H51" s="26">
        <v>3993</v>
      </c>
      <c r="I51" s="22">
        <f>IF(TbRegistrosSaida[[#This Row],[Data do Caixa Realizado]]="",0,MONTH(TbRegistrosSaida[[#This Row],[Data do Caixa Realizado]]))</f>
        <v>1</v>
      </c>
      <c r="J51" s="22">
        <f>IF(TbRegistrosSaida[[#This Row],[Data do Caixa Realizado]]="",0,YEAR(TbRegistrosSaida[[#This Row],[Data do Caixa Realizado]]))</f>
        <v>2018</v>
      </c>
      <c r="K51" s="22">
        <f>IF(TbRegistrosSaida[[#This Row],[Data da Competência]]="",0,MONTH(TbRegistrosSaida[[#This Row],[Data da Competência]]))</f>
        <v>12</v>
      </c>
      <c r="L51" s="22">
        <f>IF(TbRegistrosSaida[[#This Row],[Data da Competência]]="",0,YEAR(TbRegistrosSaida[[#This Row],[Data da Competência]]))</f>
        <v>2017</v>
      </c>
      <c r="M51" s="65">
        <f>IF(TbRegistrosSaida[[#This Row],[Data do Caixa Previsto]]="",0,MONTH(TbRegistrosSaida[[#This Row],[Data do Caixa Previsto]]))</f>
        <v>1</v>
      </c>
      <c r="N51" s="66">
        <f>IF(TbRegistrosSaida[[#This Row],[Data do Caixa Previsto]]="",0,YEAR(TbRegistrosSaida[[#This Row],[Data do Caixa Previsto]]))</f>
        <v>2018</v>
      </c>
    </row>
    <row r="52" spans="2:14" hidden="1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79</v>
      </c>
      <c r="G52" s="22" t="s">
        <v>358</v>
      </c>
      <c r="H52" s="26">
        <v>3273</v>
      </c>
      <c r="I52" s="22">
        <f>IF(TbRegistrosSaida[[#This Row],[Data do Caixa Realizado]]="",0,MONTH(TbRegistrosSaida[[#This Row],[Data do Caixa Realizado]]))</f>
        <v>2</v>
      </c>
      <c r="J52" s="22">
        <f>IF(TbRegistrosSaida[[#This Row],[Data do Caixa Realizado]]="",0,YEAR(TbRegistrosSaida[[#This Row],[Data do Caixa Realizado]]))</f>
        <v>2018</v>
      </c>
      <c r="K52" s="22">
        <f>IF(TbRegistrosSaida[[#This Row],[Data da Competência]]="",0,MONTH(TbRegistrosSaida[[#This Row],[Data da Competência]]))</f>
        <v>12</v>
      </c>
      <c r="L52" s="22">
        <f>IF(TbRegistrosSaida[[#This Row],[Data da Competência]]="",0,YEAR(TbRegistrosSaida[[#This Row],[Data da Competência]]))</f>
        <v>2017</v>
      </c>
      <c r="M52" s="65">
        <f>IF(TbRegistrosSaida[[#This Row],[Data do Caixa Previsto]]="",0,MONTH(TbRegistrosSaida[[#This Row],[Data do Caixa Previsto]]))</f>
        <v>2</v>
      </c>
      <c r="N52" s="66">
        <f>IF(TbRegistrosSaida[[#This Row],[Data do Caixa Previsto]]="",0,YEAR(TbRegistrosSaida[[#This Row],[Data do Caixa Previsto]]))</f>
        <v>2018</v>
      </c>
    </row>
    <row r="53" spans="2:14" hidden="1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359</v>
      </c>
      <c r="H53" s="26">
        <v>4494</v>
      </c>
      <c r="I53" s="22">
        <f>IF(TbRegistrosSaida[[#This Row],[Data do Caixa Realizado]]="",0,MONTH(TbRegistrosSaida[[#This Row],[Data do Caixa Realizado]]))</f>
        <v>2</v>
      </c>
      <c r="J53" s="22">
        <f>IF(TbRegistrosSaida[[#This Row],[Data do Caixa Realizado]]="",0,YEAR(TbRegistrosSaida[[#This Row],[Data do Caixa Realizado]]))</f>
        <v>2018</v>
      </c>
      <c r="K53" s="22">
        <f>IF(TbRegistrosSaida[[#This Row],[Data da Competência]]="",0,MONTH(TbRegistrosSaida[[#This Row],[Data da Competência]]))</f>
        <v>12</v>
      </c>
      <c r="L53" s="22">
        <f>IF(TbRegistrosSaida[[#This Row],[Data da Competência]]="",0,YEAR(TbRegistrosSaida[[#This Row],[Data da Competência]]))</f>
        <v>2017</v>
      </c>
      <c r="M53" s="65">
        <f>IF(TbRegistrosSaida[[#This Row],[Data do Caixa Previsto]]="",0,MONTH(TbRegistrosSaida[[#This Row],[Data do Caixa Previsto]]))</f>
        <v>2</v>
      </c>
      <c r="N53" s="66">
        <f>IF(TbRegistrosSaida[[#This Row],[Data do Caixa Previsto]]="",0,YEAR(TbRegistrosSaida[[#This Row],[Data do Caixa Previsto]]))</f>
        <v>2018</v>
      </c>
    </row>
    <row r="54" spans="2:14" hidden="1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51</v>
      </c>
      <c r="G54" s="22" t="s">
        <v>360</v>
      </c>
      <c r="H54" s="26">
        <v>2511</v>
      </c>
      <c r="I54" s="22">
        <f>IF(TbRegistrosSaida[[#This Row],[Data do Caixa Realizado]]="",0,MONTH(TbRegistrosSaida[[#This Row],[Data do Caixa Realizado]]))</f>
        <v>1</v>
      </c>
      <c r="J54" s="22">
        <f>IF(TbRegistrosSaida[[#This Row],[Data do Caixa Realizado]]="",0,YEAR(TbRegistrosSaida[[#This Row],[Data do Caixa Realizado]]))</f>
        <v>2018</v>
      </c>
      <c r="K54" s="22">
        <f>IF(TbRegistrosSaida[[#This Row],[Data da Competência]]="",0,MONTH(TbRegistrosSaida[[#This Row],[Data da Competência]]))</f>
        <v>12</v>
      </c>
      <c r="L54" s="22">
        <f>IF(TbRegistrosSaida[[#This Row],[Data da Competência]]="",0,YEAR(TbRegistrosSaida[[#This Row],[Data da Competência]]))</f>
        <v>2017</v>
      </c>
      <c r="M54" s="65">
        <f>IF(TbRegistrosSaida[[#This Row],[Data do Caixa Previsto]]="",0,MONTH(TbRegistrosSaida[[#This Row],[Data do Caixa Previsto]]))</f>
        <v>1</v>
      </c>
      <c r="N54" s="66">
        <f>IF(TbRegistrosSaida[[#This Row],[Data do Caixa Previsto]]="",0,YEAR(TbRegistrosSaida[[#This Row],[Data do Caixa Previsto]]))</f>
        <v>2018</v>
      </c>
    </row>
    <row r="55" spans="2:14" hidden="1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361</v>
      </c>
      <c r="H55" s="26">
        <v>2015</v>
      </c>
      <c r="I55" s="22">
        <f>IF(TbRegistrosSaida[[#This Row],[Data do Caixa Realizado]]="",0,MONTH(TbRegistrosSaida[[#This Row],[Data do Caixa Realizado]]))</f>
        <v>2</v>
      </c>
      <c r="J55" s="22">
        <f>IF(TbRegistrosSaida[[#This Row],[Data do Caixa Realizado]]="",0,YEAR(TbRegistrosSaida[[#This Row],[Data do Caixa Realizado]]))</f>
        <v>2018</v>
      </c>
      <c r="K55" s="22">
        <f>IF(TbRegistrosSaida[[#This Row],[Data da Competência]]="",0,MONTH(TbRegistrosSaida[[#This Row],[Data da Competência]]))</f>
        <v>12</v>
      </c>
      <c r="L55" s="22">
        <f>IF(TbRegistrosSaida[[#This Row],[Data da Competência]]="",0,YEAR(TbRegistrosSaida[[#This Row],[Data da Competência]]))</f>
        <v>2017</v>
      </c>
      <c r="M55" s="65">
        <f>IF(TbRegistrosSaida[[#This Row],[Data do Caixa Previsto]]="",0,MONTH(TbRegistrosSaida[[#This Row],[Data do Caixa Previsto]]))</f>
        <v>2</v>
      </c>
      <c r="N55" s="66">
        <f>IF(TbRegistrosSaida[[#This Row],[Data do Caixa Previsto]]="",0,YEAR(TbRegistrosSaida[[#This Row],[Data do Caixa Previsto]]))</f>
        <v>2018</v>
      </c>
    </row>
    <row r="56" spans="2:14" hidden="1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362</v>
      </c>
      <c r="H56" s="26">
        <v>3413</v>
      </c>
      <c r="I56" s="22">
        <f>IF(TbRegistrosSaida[[#This Row],[Data do Caixa Realizado]]="",0,MONTH(TbRegistrosSaida[[#This Row],[Data do Caixa Realizado]]))</f>
        <v>3</v>
      </c>
      <c r="J56" s="22">
        <f>IF(TbRegistrosSaida[[#This Row],[Data do Caixa Realizado]]="",0,YEAR(TbRegistrosSaida[[#This Row],[Data do Caixa Realizado]]))</f>
        <v>2018</v>
      </c>
      <c r="K56" s="22">
        <f>IF(TbRegistrosSaida[[#This Row],[Data da Competência]]="",0,MONTH(TbRegistrosSaida[[#This Row],[Data da Competência]]))</f>
        <v>12</v>
      </c>
      <c r="L56" s="22">
        <f>IF(TbRegistrosSaida[[#This Row],[Data da Competência]]="",0,YEAR(TbRegistrosSaida[[#This Row],[Data da Competência]]))</f>
        <v>2017</v>
      </c>
      <c r="M56" s="65">
        <f>IF(TbRegistrosSaida[[#This Row],[Data do Caixa Previsto]]="",0,MONTH(TbRegistrosSaida[[#This Row],[Data do Caixa Previsto]]))</f>
        <v>2</v>
      </c>
      <c r="N56" s="66">
        <f>IF(TbRegistrosSaida[[#This Row],[Data do Caixa Previsto]]="",0,YEAR(TbRegistrosSaida[[#This Row],[Data do Caixa Previsto]]))</f>
        <v>2018</v>
      </c>
    </row>
    <row r="57" spans="2:14" hidden="1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51</v>
      </c>
      <c r="G57" s="22" t="s">
        <v>363</v>
      </c>
      <c r="H57" s="26">
        <v>4087</v>
      </c>
      <c r="I57" s="22">
        <f>IF(TbRegistrosSaida[[#This Row],[Data do Caixa Realizado]]="",0,MONTH(TbRegistrosSaida[[#This Row],[Data do Caixa Realizado]]))</f>
        <v>2</v>
      </c>
      <c r="J57" s="22">
        <f>IF(TbRegistrosSaida[[#This Row],[Data do Caixa Realizado]]="",0,YEAR(TbRegistrosSaida[[#This Row],[Data do Caixa Realizado]]))</f>
        <v>2018</v>
      </c>
      <c r="K57" s="22">
        <f>IF(TbRegistrosSaida[[#This Row],[Data da Competência]]="",0,MONTH(TbRegistrosSaida[[#This Row],[Data da Competência]]))</f>
        <v>1</v>
      </c>
      <c r="L57" s="22">
        <f>IF(TbRegistrosSaida[[#This Row],[Data da Competência]]="",0,YEAR(TbRegistrosSaida[[#This Row],[Data da Competência]]))</f>
        <v>2018</v>
      </c>
      <c r="M57" s="65">
        <f>IF(TbRegistrosSaida[[#This Row],[Data do Caixa Previsto]]="",0,MONTH(TbRegistrosSaida[[#This Row],[Data do Caixa Previsto]]))</f>
        <v>1</v>
      </c>
      <c r="N57" s="66">
        <f>IF(TbRegistrosSaida[[#This Row],[Data do Caixa Previsto]]="",0,YEAR(TbRegistrosSaida[[#This Row],[Data do Caixa Previsto]]))</f>
        <v>2018</v>
      </c>
    </row>
    <row r="58" spans="2:14" hidden="1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79</v>
      </c>
      <c r="G58" s="22" t="s">
        <v>364</v>
      </c>
      <c r="H58" s="26">
        <v>2441</v>
      </c>
      <c r="I58" s="22">
        <f>IF(TbRegistrosSaida[[#This Row],[Data do Caixa Realizado]]="",0,MONTH(TbRegistrosSaida[[#This Row],[Data do Caixa Realizado]]))</f>
        <v>1</v>
      </c>
      <c r="J58" s="22">
        <f>IF(TbRegistrosSaida[[#This Row],[Data do Caixa Realizado]]="",0,YEAR(TbRegistrosSaida[[#This Row],[Data do Caixa Realizado]]))</f>
        <v>2018</v>
      </c>
      <c r="K58" s="22">
        <f>IF(TbRegistrosSaida[[#This Row],[Data da Competência]]="",0,MONTH(TbRegistrosSaida[[#This Row],[Data da Competência]]))</f>
        <v>1</v>
      </c>
      <c r="L58" s="22">
        <f>IF(TbRegistrosSaida[[#This Row],[Data da Competência]]="",0,YEAR(TbRegistrosSaida[[#This Row],[Data da Competência]]))</f>
        <v>2018</v>
      </c>
      <c r="M58" s="65">
        <f>IF(TbRegistrosSaida[[#This Row],[Data do Caixa Previsto]]="",0,MONTH(TbRegistrosSaida[[#This Row],[Data do Caixa Previsto]]))</f>
        <v>1</v>
      </c>
      <c r="N58" s="66">
        <f>IF(TbRegistrosSaida[[#This Row],[Data do Caixa Previsto]]="",0,YEAR(TbRegistrosSaida[[#This Row],[Data do Caixa Previsto]]))</f>
        <v>2018</v>
      </c>
    </row>
    <row r="59" spans="2:14" hidden="1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365</v>
      </c>
      <c r="H59" s="26">
        <v>3598</v>
      </c>
      <c r="I59" s="22">
        <f>IF(TbRegistrosSaida[[#This Row],[Data do Caixa Realizado]]="",0,MONTH(TbRegistrosSaida[[#This Row],[Data do Caixa Realizado]]))</f>
        <v>1</v>
      </c>
      <c r="J59" s="22">
        <f>IF(TbRegistrosSaida[[#This Row],[Data do Caixa Realizado]]="",0,YEAR(TbRegistrosSaida[[#This Row],[Data do Caixa Realizado]]))</f>
        <v>2018</v>
      </c>
      <c r="K59" s="22">
        <f>IF(TbRegistrosSaida[[#This Row],[Data da Competência]]="",0,MONTH(TbRegistrosSaida[[#This Row],[Data da Competência]]))</f>
        <v>1</v>
      </c>
      <c r="L59" s="22">
        <f>IF(TbRegistrosSaida[[#This Row],[Data da Competência]]="",0,YEAR(TbRegistrosSaida[[#This Row],[Data da Competência]]))</f>
        <v>2018</v>
      </c>
      <c r="M59" s="65">
        <f>IF(TbRegistrosSaida[[#This Row],[Data do Caixa Previsto]]="",0,MONTH(TbRegistrosSaida[[#This Row],[Data do Caixa Previsto]]))</f>
        <v>1</v>
      </c>
      <c r="N59" s="66">
        <f>IF(TbRegistrosSaida[[#This Row],[Data do Caixa Previsto]]="",0,YEAR(TbRegistrosSaida[[#This Row],[Data do Caixa Previsto]]))</f>
        <v>2018</v>
      </c>
    </row>
    <row r="60" spans="2:14" hidden="1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79</v>
      </c>
      <c r="G60" s="22" t="s">
        <v>366</v>
      </c>
      <c r="H60" s="26">
        <v>4895</v>
      </c>
      <c r="I60" s="22">
        <f>IF(TbRegistrosSaida[[#This Row],[Data do Caixa Realizado]]="",0,MONTH(TbRegistrosSaida[[#This Row],[Data do Caixa Realizado]]))</f>
        <v>1</v>
      </c>
      <c r="J60" s="22">
        <f>IF(TbRegistrosSaida[[#This Row],[Data do Caixa Realizado]]="",0,YEAR(TbRegistrosSaida[[#This Row],[Data do Caixa Realizado]]))</f>
        <v>2018</v>
      </c>
      <c r="K60" s="22">
        <f>IF(TbRegistrosSaida[[#This Row],[Data da Competência]]="",0,MONTH(TbRegistrosSaida[[#This Row],[Data da Competência]]))</f>
        <v>1</v>
      </c>
      <c r="L60" s="22">
        <f>IF(TbRegistrosSaida[[#This Row],[Data da Competência]]="",0,YEAR(TbRegistrosSaida[[#This Row],[Data da Competência]]))</f>
        <v>2018</v>
      </c>
      <c r="M60" s="65">
        <f>IF(TbRegistrosSaida[[#This Row],[Data do Caixa Previsto]]="",0,MONTH(TbRegistrosSaida[[#This Row],[Data do Caixa Previsto]]))</f>
        <v>1</v>
      </c>
      <c r="N60" s="66">
        <f>IF(TbRegistrosSaida[[#This Row],[Data do Caixa Previsto]]="",0,YEAR(TbRegistrosSaida[[#This Row],[Data do Caixa Previsto]]))</f>
        <v>2018</v>
      </c>
    </row>
    <row r="61" spans="2:14" hidden="1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79</v>
      </c>
      <c r="G61" s="22" t="s">
        <v>367</v>
      </c>
      <c r="H61" s="26">
        <v>971</v>
      </c>
      <c r="I61" s="22">
        <f>IF(TbRegistrosSaida[[#This Row],[Data do Caixa Realizado]]="",0,MONTH(TbRegistrosSaida[[#This Row],[Data do Caixa Realizado]]))</f>
        <v>3</v>
      </c>
      <c r="J61" s="22">
        <f>IF(TbRegistrosSaida[[#This Row],[Data do Caixa Realizado]]="",0,YEAR(TbRegistrosSaida[[#This Row],[Data do Caixa Realizado]]))</f>
        <v>2018</v>
      </c>
      <c r="K61" s="22">
        <f>IF(TbRegistrosSaida[[#This Row],[Data da Competência]]="",0,MONTH(TbRegistrosSaida[[#This Row],[Data da Competência]]))</f>
        <v>1</v>
      </c>
      <c r="L61" s="22">
        <f>IF(TbRegistrosSaida[[#This Row],[Data da Competência]]="",0,YEAR(TbRegistrosSaida[[#This Row],[Data da Competência]]))</f>
        <v>2018</v>
      </c>
      <c r="M61" s="65">
        <f>IF(TbRegistrosSaida[[#This Row],[Data do Caixa Previsto]]="",0,MONTH(TbRegistrosSaida[[#This Row],[Data do Caixa Previsto]]))</f>
        <v>3</v>
      </c>
      <c r="N61" s="66">
        <f>IF(TbRegistrosSaida[[#This Row],[Data do Caixa Previsto]]="",0,YEAR(TbRegistrosSaida[[#This Row],[Data do Caixa Previsto]]))</f>
        <v>2018</v>
      </c>
    </row>
    <row r="62" spans="2:14" hidden="1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51</v>
      </c>
      <c r="G62" s="22" t="s">
        <v>368</v>
      </c>
      <c r="H62" s="26">
        <v>556</v>
      </c>
      <c r="I62" s="22">
        <f>IF(TbRegistrosSaida[[#This Row],[Data do Caixa Realizado]]="",0,MONTH(TbRegistrosSaida[[#This Row],[Data do Caixa Realizado]]))</f>
        <v>2</v>
      </c>
      <c r="J62" s="22">
        <f>IF(TbRegistrosSaida[[#This Row],[Data do Caixa Realizado]]="",0,YEAR(TbRegistrosSaida[[#This Row],[Data do Caixa Realizado]]))</f>
        <v>2018</v>
      </c>
      <c r="K62" s="22">
        <f>IF(TbRegistrosSaida[[#This Row],[Data da Competência]]="",0,MONTH(TbRegistrosSaida[[#This Row],[Data da Competência]]))</f>
        <v>1</v>
      </c>
      <c r="L62" s="22">
        <f>IF(TbRegistrosSaida[[#This Row],[Data da Competência]]="",0,YEAR(TbRegistrosSaida[[#This Row],[Data da Competência]]))</f>
        <v>2018</v>
      </c>
      <c r="M62" s="65">
        <f>IF(TbRegistrosSaida[[#This Row],[Data do Caixa Previsto]]="",0,MONTH(TbRegistrosSaida[[#This Row],[Data do Caixa Previsto]]))</f>
        <v>2</v>
      </c>
      <c r="N62" s="66">
        <f>IF(TbRegistrosSaida[[#This Row],[Data do Caixa Previsto]]="",0,YEAR(TbRegistrosSaida[[#This Row],[Data do Caixa Previsto]]))</f>
        <v>2018</v>
      </c>
    </row>
    <row r="63" spans="2:14" hidden="1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51</v>
      </c>
      <c r="G63" s="22" t="s">
        <v>369</v>
      </c>
      <c r="H63" s="26">
        <v>1977</v>
      </c>
      <c r="I63" s="22">
        <f>IF(TbRegistrosSaida[[#This Row],[Data do Caixa Realizado]]="",0,MONTH(TbRegistrosSaida[[#This Row],[Data do Caixa Realizado]]))</f>
        <v>2</v>
      </c>
      <c r="J63" s="22">
        <f>IF(TbRegistrosSaida[[#This Row],[Data do Caixa Realizado]]="",0,YEAR(TbRegistrosSaida[[#This Row],[Data do Caixa Realizado]]))</f>
        <v>2018</v>
      </c>
      <c r="K63" s="22">
        <f>IF(TbRegistrosSaida[[#This Row],[Data da Competência]]="",0,MONTH(TbRegistrosSaida[[#This Row],[Data da Competência]]))</f>
        <v>1</v>
      </c>
      <c r="L63" s="22">
        <f>IF(TbRegistrosSaida[[#This Row],[Data da Competência]]="",0,YEAR(TbRegistrosSaida[[#This Row],[Data da Competência]]))</f>
        <v>2018</v>
      </c>
      <c r="M63" s="65">
        <f>IF(TbRegistrosSaida[[#This Row],[Data do Caixa Previsto]]="",0,MONTH(TbRegistrosSaida[[#This Row],[Data do Caixa Previsto]]))</f>
        <v>2</v>
      </c>
      <c r="N63" s="66">
        <f>IF(TbRegistrosSaida[[#This Row],[Data do Caixa Previsto]]="",0,YEAR(TbRegistrosSaida[[#This Row],[Data do Caixa Previsto]]))</f>
        <v>2018</v>
      </c>
    </row>
    <row r="64" spans="2:14" hidden="1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79</v>
      </c>
      <c r="G64" s="22" t="s">
        <v>322</v>
      </c>
      <c r="H64" s="26">
        <v>2951</v>
      </c>
      <c r="I64" s="22">
        <f>IF(TbRegistrosSaida[[#This Row],[Data do Caixa Realizado]]="",0,MONTH(TbRegistrosSaida[[#This Row],[Data do Caixa Realizado]]))</f>
        <v>1</v>
      </c>
      <c r="J64" s="22">
        <f>IF(TbRegistrosSaida[[#This Row],[Data do Caixa Realizado]]="",0,YEAR(TbRegistrosSaida[[#This Row],[Data do Caixa Realizado]]))</f>
        <v>2018</v>
      </c>
      <c r="K64" s="22">
        <f>IF(TbRegistrosSaida[[#This Row],[Data da Competência]]="",0,MONTH(TbRegistrosSaida[[#This Row],[Data da Competência]]))</f>
        <v>1</v>
      </c>
      <c r="L64" s="22">
        <f>IF(TbRegistrosSaida[[#This Row],[Data da Competência]]="",0,YEAR(TbRegistrosSaida[[#This Row],[Data da Competência]]))</f>
        <v>2018</v>
      </c>
      <c r="M64" s="65">
        <f>IF(TbRegistrosSaida[[#This Row],[Data do Caixa Previsto]]="",0,MONTH(TbRegistrosSaida[[#This Row],[Data do Caixa Previsto]]))</f>
        <v>1</v>
      </c>
      <c r="N64" s="66">
        <f>IF(TbRegistrosSaida[[#This Row],[Data do Caixa Previsto]]="",0,YEAR(TbRegistrosSaida[[#This Row],[Data do Caixa Previsto]]))</f>
        <v>2018</v>
      </c>
    </row>
    <row r="65" spans="2:14" hidden="1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79</v>
      </c>
      <c r="G65" s="22" t="s">
        <v>370</v>
      </c>
      <c r="H65" s="26">
        <v>2535</v>
      </c>
      <c r="I65" s="22">
        <f>IF(TbRegistrosSaida[[#This Row],[Data do Caixa Realizado]]="",0,MONTH(TbRegistrosSaida[[#This Row],[Data do Caixa Realizado]]))</f>
        <v>3</v>
      </c>
      <c r="J65" s="22">
        <f>IF(TbRegistrosSaida[[#This Row],[Data do Caixa Realizado]]="",0,YEAR(TbRegistrosSaida[[#This Row],[Data do Caixa Realizado]]))</f>
        <v>2018</v>
      </c>
      <c r="K65" s="22">
        <f>IF(TbRegistrosSaida[[#This Row],[Data da Competência]]="",0,MONTH(TbRegistrosSaida[[#This Row],[Data da Competência]]))</f>
        <v>1</v>
      </c>
      <c r="L65" s="22">
        <f>IF(TbRegistrosSaida[[#This Row],[Data da Competência]]="",0,YEAR(TbRegistrosSaida[[#This Row],[Data da Competência]]))</f>
        <v>2018</v>
      </c>
      <c r="M65" s="65">
        <f>IF(TbRegistrosSaida[[#This Row],[Data do Caixa Previsto]]="",0,MONTH(TbRegistrosSaida[[#This Row],[Data do Caixa Previsto]]))</f>
        <v>3</v>
      </c>
      <c r="N65" s="66">
        <f>IF(TbRegistrosSaida[[#This Row],[Data do Caixa Previsto]]="",0,YEAR(TbRegistrosSaida[[#This Row],[Data do Caixa Previsto]]))</f>
        <v>2018</v>
      </c>
    </row>
    <row r="66" spans="2:14" hidden="1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371</v>
      </c>
      <c r="H66" s="26">
        <v>3057</v>
      </c>
      <c r="I66" s="22">
        <f>IF(TbRegistrosSaida[[#This Row],[Data do Caixa Realizado]]="",0,MONTH(TbRegistrosSaida[[#This Row],[Data do Caixa Realizado]]))</f>
        <v>2</v>
      </c>
      <c r="J66" s="22">
        <f>IF(TbRegistrosSaida[[#This Row],[Data do Caixa Realizado]]="",0,YEAR(TbRegistrosSaida[[#This Row],[Data do Caixa Realizado]]))</f>
        <v>2018</v>
      </c>
      <c r="K66" s="22">
        <f>IF(TbRegistrosSaida[[#This Row],[Data da Competência]]="",0,MONTH(TbRegistrosSaida[[#This Row],[Data da Competência]]))</f>
        <v>1</v>
      </c>
      <c r="L66" s="22">
        <f>IF(TbRegistrosSaida[[#This Row],[Data da Competência]]="",0,YEAR(TbRegistrosSaida[[#This Row],[Data da Competência]]))</f>
        <v>2018</v>
      </c>
      <c r="M66" s="65">
        <f>IF(TbRegistrosSaida[[#This Row],[Data do Caixa Previsto]]="",0,MONTH(TbRegistrosSaida[[#This Row],[Data do Caixa Previsto]]))</f>
        <v>2</v>
      </c>
      <c r="N66" s="66">
        <f>IF(TbRegistrosSaida[[#This Row],[Data do Caixa Previsto]]="",0,YEAR(TbRegistrosSaida[[#This Row],[Data do Caixa Previsto]]))</f>
        <v>2018</v>
      </c>
    </row>
    <row r="67" spans="2:14" hidden="1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51</v>
      </c>
      <c r="G67" s="22" t="s">
        <v>372</v>
      </c>
      <c r="H67" s="26">
        <v>3152</v>
      </c>
      <c r="I67" s="22">
        <f>IF(TbRegistrosSaida[[#This Row],[Data do Caixa Realizado]]="",0,MONTH(TbRegistrosSaida[[#This Row],[Data do Caixa Realizado]]))</f>
        <v>2</v>
      </c>
      <c r="J67" s="22">
        <f>IF(TbRegistrosSaida[[#This Row],[Data do Caixa Realizado]]="",0,YEAR(TbRegistrosSaida[[#This Row],[Data do Caixa Realizado]]))</f>
        <v>2018</v>
      </c>
      <c r="K67" s="22">
        <f>IF(TbRegistrosSaida[[#This Row],[Data da Competência]]="",0,MONTH(TbRegistrosSaida[[#This Row],[Data da Competência]]))</f>
        <v>1</v>
      </c>
      <c r="L67" s="22">
        <f>IF(TbRegistrosSaida[[#This Row],[Data da Competência]]="",0,YEAR(TbRegistrosSaida[[#This Row],[Data da Competência]]))</f>
        <v>2018</v>
      </c>
      <c r="M67" s="65">
        <f>IF(TbRegistrosSaida[[#This Row],[Data do Caixa Previsto]]="",0,MONTH(TbRegistrosSaida[[#This Row],[Data do Caixa Previsto]]))</f>
        <v>2</v>
      </c>
      <c r="N67" s="66">
        <f>IF(TbRegistrosSaida[[#This Row],[Data do Caixa Previsto]]="",0,YEAR(TbRegistrosSaida[[#This Row],[Data do Caixa Previsto]]))</f>
        <v>2018</v>
      </c>
    </row>
    <row r="68" spans="2:14" hidden="1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373</v>
      </c>
      <c r="H68" s="26">
        <v>2247</v>
      </c>
      <c r="I68" s="22">
        <f>IF(TbRegistrosSaida[[#This Row],[Data do Caixa Realizado]]="",0,MONTH(TbRegistrosSaida[[#This Row],[Data do Caixa Realizado]]))</f>
        <v>3</v>
      </c>
      <c r="J68" s="22">
        <f>IF(TbRegistrosSaida[[#This Row],[Data do Caixa Realizado]]="",0,YEAR(TbRegistrosSaida[[#This Row],[Data do Caixa Realizado]]))</f>
        <v>2018</v>
      </c>
      <c r="K68" s="22">
        <f>IF(TbRegistrosSaida[[#This Row],[Data da Competência]]="",0,MONTH(TbRegistrosSaida[[#This Row],[Data da Competência]]))</f>
        <v>1</v>
      </c>
      <c r="L68" s="22">
        <f>IF(TbRegistrosSaida[[#This Row],[Data da Competência]]="",0,YEAR(TbRegistrosSaida[[#This Row],[Data da Competência]]))</f>
        <v>2018</v>
      </c>
      <c r="M68" s="65">
        <f>IF(TbRegistrosSaida[[#This Row],[Data do Caixa Previsto]]="",0,MONTH(TbRegistrosSaida[[#This Row],[Data do Caixa Previsto]]))</f>
        <v>3</v>
      </c>
      <c r="N68" s="66">
        <f>IF(TbRegistrosSaida[[#This Row],[Data do Caixa Previsto]]="",0,YEAR(TbRegistrosSaida[[#This Row],[Data do Caixa Previsto]]))</f>
        <v>2018</v>
      </c>
    </row>
    <row r="69" spans="2:14" hidden="1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374</v>
      </c>
      <c r="H69" s="26">
        <v>2456</v>
      </c>
      <c r="I69" s="22">
        <f>IF(TbRegistrosSaida[[#This Row],[Data do Caixa Realizado]]="",0,MONTH(TbRegistrosSaida[[#This Row],[Data do Caixa Realizado]]))</f>
        <v>3</v>
      </c>
      <c r="J69" s="22">
        <f>IF(TbRegistrosSaida[[#This Row],[Data do Caixa Realizado]]="",0,YEAR(TbRegistrosSaida[[#This Row],[Data do Caixa Realizado]]))</f>
        <v>2018</v>
      </c>
      <c r="K69" s="22">
        <f>IF(TbRegistrosSaida[[#This Row],[Data da Competência]]="",0,MONTH(TbRegistrosSaida[[#This Row],[Data da Competência]]))</f>
        <v>1</v>
      </c>
      <c r="L69" s="22">
        <f>IF(TbRegistrosSaida[[#This Row],[Data da Competência]]="",0,YEAR(TbRegistrosSaida[[#This Row],[Data da Competência]]))</f>
        <v>2018</v>
      </c>
      <c r="M69" s="65">
        <f>IF(TbRegistrosSaida[[#This Row],[Data do Caixa Previsto]]="",0,MONTH(TbRegistrosSaida[[#This Row],[Data do Caixa Previsto]]))</f>
        <v>3</v>
      </c>
      <c r="N69" s="66">
        <f>IF(TbRegistrosSaida[[#This Row],[Data do Caixa Previsto]]="",0,YEAR(TbRegistrosSaida[[#This Row],[Data do Caixa Previsto]]))</f>
        <v>2018</v>
      </c>
    </row>
    <row r="70" spans="2:14" hidden="1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79</v>
      </c>
      <c r="G70" s="22" t="s">
        <v>375</v>
      </c>
      <c r="H70" s="26">
        <v>3801</v>
      </c>
      <c r="I70" s="22">
        <f>IF(TbRegistrosSaida[[#This Row],[Data do Caixa Realizado]]="",0,MONTH(TbRegistrosSaida[[#This Row],[Data do Caixa Realizado]]))</f>
        <v>2</v>
      </c>
      <c r="J70" s="22">
        <f>IF(TbRegistrosSaida[[#This Row],[Data do Caixa Realizado]]="",0,YEAR(TbRegistrosSaida[[#This Row],[Data do Caixa Realizado]]))</f>
        <v>2018</v>
      </c>
      <c r="K70" s="22">
        <f>IF(TbRegistrosSaida[[#This Row],[Data da Competência]]="",0,MONTH(TbRegistrosSaida[[#This Row],[Data da Competência]]))</f>
        <v>1</v>
      </c>
      <c r="L70" s="22">
        <f>IF(TbRegistrosSaida[[#This Row],[Data da Competência]]="",0,YEAR(TbRegistrosSaida[[#This Row],[Data da Competência]]))</f>
        <v>2018</v>
      </c>
      <c r="M70" s="65">
        <f>IF(TbRegistrosSaida[[#This Row],[Data do Caixa Previsto]]="",0,MONTH(TbRegistrosSaida[[#This Row],[Data do Caixa Previsto]]))</f>
        <v>2</v>
      </c>
      <c r="N70" s="66">
        <f>IF(TbRegistrosSaida[[#This Row],[Data do Caixa Previsto]]="",0,YEAR(TbRegistrosSaida[[#This Row],[Data do Caixa Previsto]]))</f>
        <v>2018</v>
      </c>
    </row>
    <row r="71" spans="2:14" hidden="1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51</v>
      </c>
      <c r="G71" s="22" t="s">
        <v>376</v>
      </c>
      <c r="H71" s="26">
        <v>3049</v>
      </c>
      <c r="I71" s="22">
        <f>IF(TbRegistrosSaida[[#This Row],[Data do Caixa Realizado]]="",0,MONTH(TbRegistrosSaida[[#This Row],[Data do Caixa Realizado]]))</f>
        <v>2</v>
      </c>
      <c r="J71" s="22">
        <f>IF(TbRegistrosSaida[[#This Row],[Data do Caixa Realizado]]="",0,YEAR(TbRegistrosSaida[[#This Row],[Data do Caixa Realizado]]))</f>
        <v>2018</v>
      </c>
      <c r="K71" s="22">
        <f>IF(TbRegistrosSaida[[#This Row],[Data da Competência]]="",0,MONTH(TbRegistrosSaida[[#This Row],[Data da Competência]]))</f>
        <v>1</v>
      </c>
      <c r="L71" s="22">
        <f>IF(TbRegistrosSaida[[#This Row],[Data da Competência]]="",0,YEAR(TbRegistrosSaida[[#This Row],[Data da Competência]]))</f>
        <v>2018</v>
      </c>
      <c r="M71" s="65">
        <f>IF(TbRegistrosSaida[[#This Row],[Data do Caixa Previsto]]="",0,MONTH(TbRegistrosSaida[[#This Row],[Data do Caixa Previsto]]))</f>
        <v>2</v>
      </c>
      <c r="N71" s="66">
        <f>IF(TbRegistrosSaida[[#This Row],[Data do Caixa Previsto]]="",0,YEAR(TbRegistrosSaida[[#This Row],[Data do Caixa Previsto]]))</f>
        <v>2018</v>
      </c>
    </row>
    <row r="72" spans="2:14" hidden="1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377</v>
      </c>
      <c r="H72" s="26">
        <v>3255</v>
      </c>
      <c r="I72" s="22">
        <f>IF(TbRegistrosSaida[[#This Row],[Data do Caixa Realizado]]="",0,MONTH(TbRegistrosSaida[[#This Row],[Data do Caixa Realizado]]))</f>
        <v>3</v>
      </c>
      <c r="J72" s="22">
        <f>IF(TbRegistrosSaida[[#This Row],[Data do Caixa Realizado]]="",0,YEAR(TbRegistrosSaida[[#This Row],[Data do Caixa Realizado]]))</f>
        <v>2018</v>
      </c>
      <c r="K72" s="22">
        <f>IF(TbRegistrosSaida[[#This Row],[Data da Competência]]="",0,MONTH(TbRegistrosSaida[[#This Row],[Data da Competência]]))</f>
        <v>2</v>
      </c>
      <c r="L72" s="22">
        <f>IF(TbRegistrosSaida[[#This Row],[Data da Competência]]="",0,YEAR(TbRegistrosSaida[[#This Row],[Data da Competência]]))</f>
        <v>2018</v>
      </c>
      <c r="M72" s="65">
        <f>IF(TbRegistrosSaida[[#This Row],[Data do Caixa Previsto]]="",0,MONTH(TbRegistrosSaida[[#This Row],[Data do Caixa Previsto]]))</f>
        <v>3</v>
      </c>
      <c r="N72" s="66">
        <f>IF(TbRegistrosSaida[[#This Row],[Data do Caixa Previsto]]="",0,YEAR(TbRegistrosSaida[[#This Row],[Data do Caixa Previsto]]))</f>
        <v>2018</v>
      </c>
    </row>
    <row r="73" spans="2:14" hidden="1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79</v>
      </c>
      <c r="G73" s="22" t="s">
        <v>378</v>
      </c>
      <c r="H73" s="26">
        <v>2074</v>
      </c>
      <c r="I73" s="22">
        <f>IF(TbRegistrosSaida[[#This Row],[Data do Caixa Realizado]]="",0,MONTH(TbRegistrosSaida[[#This Row],[Data do Caixa Realizado]]))</f>
        <v>3</v>
      </c>
      <c r="J73" s="22">
        <f>IF(TbRegistrosSaida[[#This Row],[Data do Caixa Realizado]]="",0,YEAR(TbRegistrosSaida[[#This Row],[Data do Caixa Realizado]]))</f>
        <v>2018</v>
      </c>
      <c r="K73" s="22">
        <f>IF(TbRegistrosSaida[[#This Row],[Data da Competência]]="",0,MONTH(TbRegistrosSaida[[#This Row],[Data da Competência]]))</f>
        <v>2</v>
      </c>
      <c r="L73" s="22">
        <f>IF(TbRegistrosSaida[[#This Row],[Data da Competência]]="",0,YEAR(TbRegistrosSaida[[#This Row],[Data da Competência]]))</f>
        <v>2018</v>
      </c>
      <c r="M73" s="65">
        <f>IF(TbRegistrosSaida[[#This Row],[Data do Caixa Previsto]]="",0,MONTH(TbRegistrosSaida[[#This Row],[Data do Caixa Previsto]]))</f>
        <v>3</v>
      </c>
      <c r="N73" s="66">
        <f>IF(TbRegistrosSaida[[#This Row],[Data do Caixa Previsto]]="",0,YEAR(TbRegistrosSaida[[#This Row],[Data do Caixa Previsto]]))</f>
        <v>2018</v>
      </c>
    </row>
    <row r="74" spans="2:14" hidden="1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79</v>
      </c>
      <c r="G74" s="22" t="s">
        <v>379</v>
      </c>
      <c r="H74" s="26">
        <v>3606</v>
      </c>
      <c r="I74" s="22">
        <f>IF(TbRegistrosSaida[[#This Row],[Data do Caixa Realizado]]="",0,MONTH(TbRegistrosSaida[[#This Row],[Data do Caixa Realizado]]))</f>
        <v>3</v>
      </c>
      <c r="J74" s="22">
        <f>IF(TbRegistrosSaida[[#This Row],[Data do Caixa Realizado]]="",0,YEAR(TbRegistrosSaida[[#This Row],[Data do Caixa Realizado]]))</f>
        <v>2018</v>
      </c>
      <c r="K74" s="22">
        <f>IF(TbRegistrosSaida[[#This Row],[Data da Competência]]="",0,MONTH(TbRegistrosSaida[[#This Row],[Data da Competência]]))</f>
        <v>2</v>
      </c>
      <c r="L74" s="22">
        <f>IF(TbRegistrosSaida[[#This Row],[Data da Competência]]="",0,YEAR(TbRegistrosSaida[[#This Row],[Data da Competência]]))</f>
        <v>2018</v>
      </c>
      <c r="M74" s="65">
        <f>IF(TbRegistrosSaida[[#This Row],[Data do Caixa Previsto]]="",0,MONTH(TbRegistrosSaida[[#This Row],[Data do Caixa Previsto]]))</f>
        <v>3</v>
      </c>
      <c r="N74" s="66">
        <f>IF(TbRegistrosSaida[[#This Row],[Data do Caixa Previsto]]="",0,YEAR(TbRegistrosSaida[[#This Row],[Data do Caixa Previsto]]))</f>
        <v>2018</v>
      </c>
    </row>
    <row r="75" spans="2:14" hidden="1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380</v>
      </c>
      <c r="H75" s="26">
        <v>4867</v>
      </c>
      <c r="I75" s="22">
        <f>IF(TbRegistrosSaida[[#This Row],[Data do Caixa Realizado]]="",0,MONTH(TbRegistrosSaida[[#This Row],[Data do Caixa Realizado]]))</f>
        <v>3</v>
      </c>
      <c r="J75" s="22">
        <f>IF(TbRegistrosSaida[[#This Row],[Data do Caixa Realizado]]="",0,YEAR(TbRegistrosSaida[[#This Row],[Data do Caixa Realizado]]))</f>
        <v>2018</v>
      </c>
      <c r="K75" s="22">
        <f>IF(TbRegistrosSaida[[#This Row],[Data da Competência]]="",0,MONTH(TbRegistrosSaida[[#This Row],[Data da Competência]]))</f>
        <v>2</v>
      </c>
      <c r="L75" s="22">
        <f>IF(TbRegistrosSaida[[#This Row],[Data da Competência]]="",0,YEAR(TbRegistrosSaida[[#This Row],[Data da Competência]]))</f>
        <v>2018</v>
      </c>
      <c r="M75" s="65">
        <f>IF(TbRegistrosSaida[[#This Row],[Data do Caixa Previsto]]="",0,MONTH(TbRegistrosSaida[[#This Row],[Data do Caixa Previsto]]))</f>
        <v>3</v>
      </c>
      <c r="N75" s="66">
        <f>IF(TbRegistrosSaida[[#This Row],[Data do Caixa Previsto]]="",0,YEAR(TbRegistrosSaida[[#This Row],[Data do Caixa Previsto]]))</f>
        <v>2018</v>
      </c>
    </row>
    <row r="76" spans="2:14" hidden="1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381</v>
      </c>
      <c r="H76" s="26">
        <v>702</v>
      </c>
      <c r="I76" s="22">
        <f>IF(TbRegistrosSaida[[#This Row],[Data do Caixa Realizado]]="",0,MONTH(TbRegistrosSaida[[#This Row],[Data do Caixa Realizado]]))</f>
        <v>3</v>
      </c>
      <c r="J76" s="22">
        <f>IF(TbRegistrosSaida[[#This Row],[Data do Caixa Realizado]]="",0,YEAR(TbRegistrosSaida[[#This Row],[Data do Caixa Realizado]]))</f>
        <v>2018</v>
      </c>
      <c r="K76" s="22">
        <f>IF(TbRegistrosSaida[[#This Row],[Data da Competência]]="",0,MONTH(TbRegistrosSaida[[#This Row],[Data da Competência]]))</f>
        <v>2</v>
      </c>
      <c r="L76" s="22">
        <f>IF(TbRegistrosSaida[[#This Row],[Data da Competência]]="",0,YEAR(TbRegistrosSaida[[#This Row],[Data da Competência]]))</f>
        <v>2018</v>
      </c>
      <c r="M76" s="65">
        <f>IF(TbRegistrosSaida[[#This Row],[Data do Caixa Previsto]]="",0,MONTH(TbRegistrosSaida[[#This Row],[Data do Caixa Previsto]]))</f>
        <v>3</v>
      </c>
      <c r="N76" s="66">
        <f>IF(TbRegistrosSaida[[#This Row],[Data do Caixa Previsto]]="",0,YEAR(TbRegistrosSaida[[#This Row],[Data do Caixa Previsto]]))</f>
        <v>2018</v>
      </c>
    </row>
    <row r="77" spans="2:14" hidden="1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382</v>
      </c>
      <c r="H77" s="26">
        <v>2801</v>
      </c>
      <c r="I77" s="22">
        <f>IF(TbRegistrosSaida[[#This Row],[Data do Caixa Realizado]]="",0,MONTH(TbRegistrosSaida[[#This Row],[Data do Caixa Realizado]]))</f>
        <v>5</v>
      </c>
      <c r="J77" s="22">
        <f>IF(TbRegistrosSaida[[#This Row],[Data do Caixa Realizado]]="",0,YEAR(TbRegistrosSaida[[#This Row],[Data do Caixa Realizado]]))</f>
        <v>2018</v>
      </c>
      <c r="K77" s="22">
        <f>IF(TbRegistrosSaida[[#This Row],[Data da Competência]]="",0,MONTH(TbRegistrosSaida[[#This Row],[Data da Competência]]))</f>
        <v>2</v>
      </c>
      <c r="L77" s="22">
        <f>IF(TbRegistrosSaida[[#This Row],[Data da Competência]]="",0,YEAR(TbRegistrosSaida[[#This Row],[Data da Competência]]))</f>
        <v>2018</v>
      </c>
      <c r="M77" s="65">
        <f>IF(TbRegistrosSaida[[#This Row],[Data do Caixa Previsto]]="",0,MONTH(TbRegistrosSaida[[#This Row],[Data do Caixa Previsto]]))</f>
        <v>2</v>
      </c>
      <c r="N77" s="66">
        <f>IF(TbRegistrosSaida[[#This Row],[Data do Caixa Previsto]]="",0,YEAR(TbRegistrosSaida[[#This Row],[Data do Caixa Previsto]]))</f>
        <v>2018</v>
      </c>
    </row>
    <row r="78" spans="2:14" hidden="1" x14ac:dyDescent="0.25">
      <c r="B78" s="21" t="s">
        <v>94</v>
      </c>
      <c r="C78" s="21">
        <v>43146</v>
      </c>
      <c r="D78" s="21">
        <v>43169.778347522966</v>
      </c>
      <c r="E78" s="22" t="s">
        <v>16</v>
      </c>
      <c r="F78" s="22" t="s">
        <v>79</v>
      </c>
      <c r="G78" s="22" t="s">
        <v>383</v>
      </c>
      <c r="H78" s="26">
        <v>4438</v>
      </c>
      <c r="I78" s="22">
        <f>IF(TbRegistrosSaida[[#This Row],[Data do Caixa Realizado]]="",0,MONTH(TbRegistrosSaida[[#This Row],[Data do Caixa Realizado]]))</f>
        <v>0</v>
      </c>
      <c r="J78" s="22">
        <f>IF(TbRegistrosSaida[[#This Row],[Data do Caixa Realizado]]="",0,YEAR(TbRegistrosSaida[[#This Row],[Data do Caixa Realizado]]))</f>
        <v>0</v>
      </c>
      <c r="K78" s="22">
        <f>IF(TbRegistrosSaida[[#This Row],[Data da Competência]]="",0,MONTH(TbRegistrosSaida[[#This Row],[Data da Competência]]))</f>
        <v>2</v>
      </c>
      <c r="L78" s="22">
        <f>IF(TbRegistrosSaida[[#This Row],[Data da Competência]]="",0,YEAR(TbRegistrosSaida[[#This Row],[Data da Competência]]))</f>
        <v>2018</v>
      </c>
      <c r="M78" s="65">
        <f>IF(TbRegistrosSaida[[#This Row],[Data do Caixa Previsto]]="",0,MONTH(TbRegistrosSaida[[#This Row],[Data do Caixa Previsto]]))</f>
        <v>3</v>
      </c>
      <c r="N78" s="66">
        <f>IF(TbRegistrosSaida[[#This Row],[Data do Caixa Previsto]]="",0,YEAR(TbRegistrosSaida[[#This Row],[Data do Caixa Previsto]]))</f>
        <v>2018</v>
      </c>
    </row>
    <row r="79" spans="2:14" hidden="1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384</v>
      </c>
      <c r="H79" s="26">
        <v>3835</v>
      </c>
      <c r="I79" s="22">
        <f>IF(TbRegistrosSaida[[#This Row],[Data do Caixa Realizado]]="",0,MONTH(TbRegistrosSaida[[#This Row],[Data do Caixa Realizado]]))</f>
        <v>4</v>
      </c>
      <c r="J79" s="22">
        <f>IF(TbRegistrosSaida[[#This Row],[Data do Caixa Realizado]]="",0,YEAR(TbRegistrosSaida[[#This Row],[Data do Caixa Realizado]]))</f>
        <v>2018</v>
      </c>
      <c r="K79" s="22">
        <f>IF(TbRegistrosSaida[[#This Row],[Data da Competência]]="",0,MONTH(TbRegistrosSaida[[#This Row],[Data da Competência]]))</f>
        <v>2</v>
      </c>
      <c r="L79" s="22">
        <f>IF(TbRegistrosSaida[[#This Row],[Data da Competência]]="",0,YEAR(TbRegistrosSaida[[#This Row],[Data da Competência]]))</f>
        <v>2018</v>
      </c>
      <c r="M79" s="65">
        <f>IF(TbRegistrosSaida[[#This Row],[Data do Caixa Previsto]]="",0,MONTH(TbRegistrosSaida[[#This Row],[Data do Caixa Previsto]]))</f>
        <v>4</v>
      </c>
      <c r="N79" s="66">
        <f>IF(TbRegistrosSaida[[#This Row],[Data do Caixa Previsto]]="",0,YEAR(TbRegistrosSaida[[#This Row],[Data do Caixa Previsto]]))</f>
        <v>2018</v>
      </c>
    </row>
    <row r="80" spans="2:14" hidden="1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79</v>
      </c>
      <c r="G80" s="22" t="s">
        <v>385</v>
      </c>
      <c r="H80" s="26">
        <v>3893</v>
      </c>
      <c r="I80" s="22">
        <f>IF(TbRegistrosSaida[[#This Row],[Data do Caixa Realizado]]="",0,MONTH(TbRegistrosSaida[[#This Row],[Data do Caixa Realizado]]))</f>
        <v>4</v>
      </c>
      <c r="J80" s="22">
        <f>IF(TbRegistrosSaida[[#This Row],[Data do Caixa Realizado]]="",0,YEAR(TbRegistrosSaida[[#This Row],[Data do Caixa Realizado]]))</f>
        <v>2018</v>
      </c>
      <c r="K80" s="22">
        <f>IF(TbRegistrosSaida[[#This Row],[Data da Competência]]="",0,MONTH(TbRegistrosSaida[[#This Row],[Data da Competência]]))</f>
        <v>3</v>
      </c>
      <c r="L80" s="22">
        <f>IF(TbRegistrosSaida[[#This Row],[Data da Competência]]="",0,YEAR(TbRegistrosSaida[[#This Row],[Data da Competência]]))</f>
        <v>2018</v>
      </c>
      <c r="M80" s="65">
        <f>IF(TbRegistrosSaida[[#This Row],[Data do Caixa Previsto]]="",0,MONTH(TbRegistrosSaida[[#This Row],[Data do Caixa Previsto]]))</f>
        <v>4</v>
      </c>
      <c r="N80" s="66">
        <f>IF(TbRegistrosSaida[[#This Row],[Data do Caixa Previsto]]="",0,YEAR(TbRegistrosSaida[[#This Row],[Data do Caixa Previsto]]))</f>
        <v>2018</v>
      </c>
    </row>
    <row r="81" spans="2:14" hidden="1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79</v>
      </c>
      <c r="G81" s="22" t="s">
        <v>249</v>
      </c>
      <c r="H81" s="26">
        <v>1970</v>
      </c>
      <c r="I81" s="22">
        <f>IF(TbRegistrosSaida[[#This Row],[Data do Caixa Realizado]]="",0,MONTH(TbRegistrosSaida[[#This Row],[Data do Caixa Realizado]]))</f>
        <v>3</v>
      </c>
      <c r="J81" s="22">
        <f>IF(TbRegistrosSaida[[#This Row],[Data do Caixa Realizado]]="",0,YEAR(TbRegistrosSaida[[#This Row],[Data do Caixa Realizado]]))</f>
        <v>2018</v>
      </c>
      <c r="K81" s="22">
        <f>IF(TbRegistrosSaida[[#This Row],[Data da Competência]]="",0,MONTH(TbRegistrosSaida[[#This Row],[Data da Competência]]))</f>
        <v>3</v>
      </c>
      <c r="L81" s="22">
        <f>IF(TbRegistrosSaida[[#This Row],[Data da Competência]]="",0,YEAR(TbRegistrosSaida[[#This Row],[Data da Competência]]))</f>
        <v>2018</v>
      </c>
      <c r="M81" s="65">
        <f>IF(TbRegistrosSaida[[#This Row],[Data do Caixa Previsto]]="",0,MONTH(TbRegistrosSaida[[#This Row],[Data do Caixa Previsto]]))</f>
        <v>3</v>
      </c>
      <c r="N81" s="66">
        <f>IF(TbRegistrosSaida[[#This Row],[Data do Caixa Previsto]]="",0,YEAR(TbRegistrosSaida[[#This Row],[Data do Caixa Previsto]]))</f>
        <v>2018</v>
      </c>
    </row>
    <row r="82" spans="2:14" hidden="1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386</v>
      </c>
      <c r="H82" s="26">
        <v>729</v>
      </c>
      <c r="I82" s="22">
        <f>IF(TbRegistrosSaida[[#This Row],[Data do Caixa Realizado]]="",0,MONTH(TbRegistrosSaida[[#This Row],[Data do Caixa Realizado]]))</f>
        <v>4</v>
      </c>
      <c r="J82" s="22">
        <f>IF(TbRegistrosSaida[[#This Row],[Data do Caixa Realizado]]="",0,YEAR(TbRegistrosSaida[[#This Row],[Data do Caixa Realizado]]))</f>
        <v>2018</v>
      </c>
      <c r="K82" s="22">
        <f>IF(TbRegistrosSaida[[#This Row],[Data da Competência]]="",0,MONTH(TbRegistrosSaida[[#This Row],[Data da Competência]]))</f>
        <v>3</v>
      </c>
      <c r="L82" s="22">
        <f>IF(TbRegistrosSaida[[#This Row],[Data da Competência]]="",0,YEAR(TbRegistrosSaida[[#This Row],[Data da Competência]]))</f>
        <v>2018</v>
      </c>
      <c r="M82" s="65">
        <f>IF(TbRegistrosSaida[[#This Row],[Data do Caixa Previsto]]="",0,MONTH(TbRegistrosSaida[[#This Row],[Data do Caixa Previsto]]))</f>
        <v>4</v>
      </c>
      <c r="N82" s="66">
        <f>IF(TbRegistrosSaida[[#This Row],[Data do Caixa Previsto]]="",0,YEAR(TbRegistrosSaida[[#This Row],[Data do Caixa Previsto]]))</f>
        <v>2018</v>
      </c>
    </row>
    <row r="83" spans="2:14" hidden="1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387</v>
      </c>
      <c r="H83" s="26">
        <v>474</v>
      </c>
      <c r="I83" s="22">
        <f>IF(TbRegistrosSaida[[#This Row],[Data do Caixa Realizado]]="",0,MONTH(TbRegistrosSaida[[#This Row],[Data do Caixa Realizado]]))</f>
        <v>3</v>
      </c>
      <c r="J83" s="22">
        <f>IF(TbRegistrosSaida[[#This Row],[Data do Caixa Realizado]]="",0,YEAR(TbRegistrosSaida[[#This Row],[Data do Caixa Realizado]]))</f>
        <v>2018</v>
      </c>
      <c r="K83" s="22">
        <f>IF(TbRegistrosSaida[[#This Row],[Data da Competência]]="",0,MONTH(TbRegistrosSaida[[#This Row],[Data da Competência]]))</f>
        <v>3</v>
      </c>
      <c r="L83" s="22">
        <f>IF(TbRegistrosSaida[[#This Row],[Data da Competência]]="",0,YEAR(TbRegistrosSaida[[#This Row],[Data da Competência]]))</f>
        <v>2018</v>
      </c>
      <c r="M83" s="65">
        <f>IF(TbRegistrosSaida[[#This Row],[Data do Caixa Previsto]]="",0,MONTH(TbRegistrosSaida[[#This Row],[Data do Caixa Previsto]]))</f>
        <v>3</v>
      </c>
      <c r="N83" s="66">
        <f>IF(TbRegistrosSaida[[#This Row],[Data do Caixa Previsto]]="",0,YEAR(TbRegistrosSaida[[#This Row],[Data do Caixa Previsto]]))</f>
        <v>2018</v>
      </c>
    </row>
    <row r="84" spans="2:14" hidden="1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388</v>
      </c>
      <c r="H84" s="26">
        <v>3164</v>
      </c>
      <c r="I84" s="22">
        <f>IF(TbRegistrosSaida[[#This Row],[Data do Caixa Realizado]]="",0,MONTH(TbRegistrosSaida[[#This Row],[Data do Caixa Realizado]]))</f>
        <v>4</v>
      </c>
      <c r="J84" s="22">
        <f>IF(TbRegistrosSaida[[#This Row],[Data do Caixa Realizado]]="",0,YEAR(TbRegistrosSaida[[#This Row],[Data do Caixa Realizado]]))</f>
        <v>2018</v>
      </c>
      <c r="K84" s="22">
        <f>IF(TbRegistrosSaida[[#This Row],[Data da Competência]]="",0,MONTH(TbRegistrosSaida[[#This Row],[Data da Competência]]))</f>
        <v>3</v>
      </c>
      <c r="L84" s="22">
        <f>IF(TbRegistrosSaida[[#This Row],[Data da Competência]]="",0,YEAR(TbRegistrosSaida[[#This Row],[Data da Competência]]))</f>
        <v>2018</v>
      </c>
      <c r="M84" s="65">
        <f>IF(TbRegistrosSaida[[#This Row],[Data do Caixa Previsto]]="",0,MONTH(TbRegistrosSaida[[#This Row],[Data do Caixa Previsto]]))</f>
        <v>4</v>
      </c>
      <c r="N84" s="66">
        <f>IF(TbRegistrosSaida[[#This Row],[Data do Caixa Previsto]]="",0,YEAR(TbRegistrosSaida[[#This Row],[Data do Caixa Previsto]]))</f>
        <v>2018</v>
      </c>
    </row>
    <row r="85" spans="2:14" hidden="1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79</v>
      </c>
      <c r="G85" s="22" t="s">
        <v>389</v>
      </c>
      <c r="H85" s="26">
        <v>3113</v>
      </c>
      <c r="I85" s="22">
        <f>IF(TbRegistrosSaida[[#This Row],[Data do Caixa Realizado]]="",0,MONTH(TbRegistrosSaida[[#This Row],[Data do Caixa Realizado]]))</f>
        <v>5</v>
      </c>
      <c r="J85" s="22">
        <f>IF(TbRegistrosSaida[[#This Row],[Data do Caixa Realizado]]="",0,YEAR(TbRegistrosSaida[[#This Row],[Data do Caixa Realizado]]))</f>
        <v>2018</v>
      </c>
      <c r="K85" s="22">
        <f>IF(TbRegistrosSaida[[#This Row],[Data da Competência]]="",0,MONTH(TbRegistrosSaida[[#This Row],[Data da Competência]]))</f>
        <v>3</v>
      </c>
      <c r="L85" s="22">
        <f>IF(TbRegistrosSaida[[#This Row],[Data da Competência]]="",0,YEAR(TbRegistrosSaida[[#This Row],[Data da Competência]]))</f>
        <v>2018</v>
      </c>
      <c r="M85" s="65">
        <f>IF(TbRegistrosSaida[[#This Row],[Data do Caixa Previsto]]="",0,MONTH(TbRegistrosSaida[[#This Row],[Data do Caixa Previsto]]))</f>
        <v>5</v>
      </c>
      <c r="N85" s="66">
        <f>IF(TbRegistrosSaida[[#This Row],[Data do Caixa Previsto]]="",0,YEAR(TbRegistrosSaida[[#This Row],[Data do Caixa Previsto]]))</f>
        <v>2018</v>
      </c>
    </row>
    <row r="86" spans="2:14" hidden="1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390</v>
      </c>
      <c r="H86" s="26">
        <v>789</v>
      </c>
      <c r="I86" s="22">
        <f>IF(TbRegistrosSaida[[#This Row],[Data do Caixa Realizado]]="",0,MONTH(TbRegistrosSaida[[#This Row],[Data do Caixa Realizado]]))</f>
        <v>7</v>
      </c>
      <c r="J86" s="22">
        <f>IF(TbRegistrosSaida[[#This Row],[Data do Caixa Realizado]]="",0,YEAR(TbRegistrosSaida[[#This Row],[Data do Caixa Realizado]]))</f>
        <v>2018</v>
      </c>
      <c r="K86" s="22">
        <f>IF(TbRegistrosSaida[[#This Row],[Data da Competência]]="",0,MONTH(TbRegistrosSaida[[#This Row],[Data da Competência]]))</f>
        <v>3</v>
      </c>
      <c r="L86" s="22">
        <f>IF(TbRegistrosSaida[[#This Row],[Data da Competência]]="",0,YEAR(TbRegistrosSaida[[#This Row],[Data da Competência]]))</f>
        <v>2018</v>
      </c>
      <c r="M86" s="65">
        <f>IF(TbRegistrosSaida[[#This Row],[Data do Caixa Previsto]]="",0,MONTH(TbRegistrosSaida[[#This Row],[Data do Caixa Previsto]]))</f>
        <v>4</v>
      </c>
      <c r="N86" s="66">
        <f>IF(TbRegistrosSaida[[#This Row],[Data do Caixa Previsto]]="",0,YEAR(TbRegistrosSaida[[#This Row],[Data do Caixa Previsto]]))</f>
        <v>2018</v>
      </c>
    </row>
    <row r="87" spans="2:14" hidden="1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391</v>
      </c>
      <c r="H87" s="26">
        <v>3521</v>
      </c>
      <c r="I87" s="22">
        <f>IF(TbRegistrosSaida[[#This Row],[Data do Caixa Realizado]]="",0,MONTH(TbRegistrosSaida[[#This Row],[Data do Caixa Realizado]]))</f>
        <v>4</v>
      </c>
      <c r="J87" s="22">
        <f>IF(TbRegistrosSaida[[#This Row],[Data do Caixa Realizado]]="",0,YEAR(TbRegistrosSaida[[#This Row],[Data do Caixa Realizado]]))</f>
        <v>2018</v>
      </c>
      <c r="K87" s="22">
        <f>IF(TbRegistrosSaida[[#This Row],[Data da Competência]]="",0,MONTH(TbRegistrosSaida[[#This Row],[Data da Competência]]))</f>
        <v>3</v>
      </c>
      <c r="L87" s="22">
        <f>IF(TbRegistrosSaida[[#This Row],[Data da Competência]]="",0,YEAR(TbRegistrosSaida[[#This Row],[Data da Competência]]))</f>
        <v>2018</v>
      </c>
      <c r="M87" s="65">
        <f>IF(TbRegistrosSaida[[#This Row],[Data do Caixa Previsto]]="",0,MONTH(TbRegistrosSaida[[#This Row],[Data do Caixa Previsto]]))</f>
        <v>4</v>
      </c>
      <c r="N87" s="66">
        <f>IF(TbRegistrosSaida[[#This Row],[Data do Caixa Previsto]]="",0,YEAR(TbRegistrosSaida[[#This Row],[Data do Caixa Previsto]]))</f>
        <v>2018</v>
      </c>
    </row>
    <row r="88" spans="2:14" hidden="1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79</v>
      </c>
      <c r="G88" s="22" t="s">
        <v>392</v>
      </c>
      <c r="H88" s="26">
        <v>4947</v>
      </c>
      <c r="I88" s="22">
        <f>IF(TbRegistrosSaida[[#This Row],[Data do Caixa Realizado]]="",0,MONTH(TbRegistrosSaida[[#This Row],[Data do Caixa Realizado]]))</f>
        <v>3</v>
      </c>
      <c r="J88" s="22">
        <f>IF(TbRegistrosSaida[[#This Row],[Data do Caixa Realizado]]="",0,YEAR(TbRegistrosSaida[[#This Row],[Data do Caixa Realizado]]))</f>
        <v>2018</v>
      </c>
      <c r="K88" s="22">
        <f>IF(TbRegistrosSaida[[#This Row],[Data da Competência]]="",0,MONTH(TbRegistrosSaida[[#This Row],[Data da Competência]]))</f>
        <v>3</v>
      </c>
      <c r="L88" s="22">
        <f>IF(TbRegistrosSaida[[#This Row],[Data da Competência]]="",0,YEAR(TbRegistrosSaida[[#This Row],[Data da Competência]]))</f>
        <v>2018</v>
      </c>
      <c r="M88" s="65">
        <f>IF(TbRegistrosSaida[[#This Row],[Data do Caixa Previsto]]="",0,MONTH(TbRegistrosSaida[[#This Row],[Data do Caixa Previsto]]))</f>
        <v>3</v>
      </c>
      <c r="N88" s="66">
        <f>IF(TbRegistrosSaida[[#This Row],[Data do Caixa Previsto]]="",0,YEAR(TbRegistrosSaida[[#This Row],[Data do Caixa Previsto]]))</f>
        <v>2018</v>
      </c>
    </row>
    <row r="89" spans="2:14" hidden="1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393</v>
      </c>
      <c r="H89" s="26">
        <v>1527</v>
      </c>
      <c r="I89" s="22">
        <f>IF(TbRegistrosSaida[[#This Row],[Data do Caixa Realizado]]="",0,MONTH(TbRegistrosSaida[[#This Row],[Data do Caixa Realizado]]))</f>
        <v>5</v>
      </c>
      <c r="J89" s="22">
        <f>IF(TbRegistrosSaida[[#This Row],[Data do Caixa Realizado]]="",0,YEAR(TbRegistrosSaida[[#This Row],[Data do Caixa Realizado]]))</f>
        <v>2018</v>
      </c>
      <c r="K89" s="22">
        <f>IF(TbRegistrosSaida[[#This Row],[Data da Competência]]="",0,MONTH(TbRegistrosSaida[[#This Row],[Data da Competência]]))</f>
        <v>3</v>
      </c>
      <c r="L89" s="22">
        <f>IF(TbRegistrosSaida[[#This Row],[Data da Competência]]="",0,YEAR(TbRegistrosSaida[[#This Row],[Data da Competência]]))</f>
        <v>2018</v>
      </c>
      <c r="M89" s="65">
        <f>IF(TbRegistrosSaida[[#This Row],[Data do Caixa Previsto]]="",0,MONTH(TbRegistrosSaida[[#This Row],[Data do Caixa Previsto]]))</f>
        <v>5</v>
      </c>
      <c r="N89" s="66">
        <f>IF(TbRegistrosSaida[[#This Row],[Data do Caixa Previsto]]="",0,YEAR(TbRegistrosSaida[[#This Row],[Data do Caixa Previsto]]))</f>
        <v>2018</v>
      </c>
    </row>
    <row r="90" spans="2:14" hidden="1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394</v>
      </c>
      <c r="H90" s="26">
        <v>764</v>
      </c>
      <c r="I90" s="22">
        <f>IF(TbRegistrosSaida[[#This Row],[Data do Caixa Realizado]]="",0,MONTH(TbRegistrosSaida[[#This Row],[Data do Caixa Realizado]]))</f>
        <v>5</v>
      </c>
      <c r="J90" s="22">
        <f>IF(TbRegistrosSaida[[#This Row],[Data do Caixa Realizado]]="",0,YEAR(TbRegistrosSaida[[#This Row],[Data do Caixa Realizado]]))</f>
        <v>2018</v>
      </c>
      <c r="K90" s="22">
        <f>IF(TbRegistrosSaida[[#This Row],[Data da Competência]]="",0,MONTH(TbRegistrosSaida[[#This Row],[Data da Competência]]))</f>
        <v>4</v>
      </c>
      <c r="L90" s="22">
        <f>IF(TbRegistrosSaida[[#This Row],[Data da Competência]]="",0,YEAR(TbRegistrosSaida[[#This Row],[Data da Competência]]))</f>
        <v>2018</v>
      </c>
      <c r="M90" s="65">
        <f>IF(TbRegistrosSaida[[#This Row],[Data do Caixa Previsto]]="",0,MONTH(TbRegistrosSaida[[#This Row],[Data do Caixa Previsto]]))</f>
        <v>5</v>
      </c>
      <c r="N90" s="66">
        <f>IF(TbRegistrosSaida[[#This Row],[Data do Caixa Previsto]]="",0,YEAR(TbRegistrosSaida[[#This Row],[Data do Caixa Previsto]]))</f>
        <v>2018</v>
      </c>
    </row>
    <row r="91" spans="2:14" hidden="1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395</v>
      </c>
      <c r="H91" s="26">
        <v>2463</v>
      </c>
      <c r="I91" s="22">
        <f>IF(TbRegistrosSaida[[#This Row],[Data do Caixa Realizado]]="",0,MONTH(TbRegistrosSaida[[#This Row],[Data do Caixa Realizado]]))</f>
        <v>4</v>
      </c>
      <c r="J91" s="22">
        <f>IF(TbRegistrosSaida[[#This Row],[Data do Caixa Realizado]]="",0,YEAR(TbRegistrosSaida[[#This Row],[Data do Caixa Realizado]]))</f>
        <v>2018</v>
      </c>
      <c r="K91" s="22">
        <f>IF(TbRegistrosSaida[[#This Row],[Data da Competência]]="",0,MONTH(TbRegistrosSaida[[#This Row],[Data da Competência]]))</f>
        <v>4</v>
      </c>
      <c r="L91" s="22">
        <f>IF(TbRegistrosSaida[[#This Row],[Data da Competência]]="",0,YEAR(TbRegistrosSaida[[#This Row],[Data da Competência]]))</f>
        <v>2018</v>
      </c>
      <c r="M91" s="65">
        <f>IF(TbRegistrosSaida[[#This Row],[Data do Caixa Previsto]]="",0,MONTH(TbRegistrosSaida[[#This Row],[Data do Caixa Previsto]]))</f>
        <v>4</v>
      </c>
      <c r="N91" s="66">
        <f>IF(TbRegistrosSaida[[#This Row],[Data do Caixa Previsto]]="",0,YEAR(TbRegistrosSaida[[#This Row],[Data do Caixa Previsto]]))</f>
        <v>2018</v>
      </c>
    </row>
    <row r="92" spans="2:14" hidden="1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396</v>
      </c>
      <c r="H92" s="26">
        <v>2111</v>
      </c>
      <c r="I92" s="22">
        <f>IF(TbRegistrosSaida[[#This Row],[Data do Caixa Realizado]]="",0,MONTH(TbRegistrosSaida[[#This Row],[Data do Caixa Realizado]]))</f>
        <v>4</v>
      </c>
      <c r="J92" s="22">
        <f>IF(TbRegistrosSaida[[#This Row],[Data do Caixa Realizado]]="",0,YEAR(TbRegistrosSaida[[#This Row],[Data do Caixa Realizado]]))</f>
        <v>2018</v>
      </c>
      <c r="K92" s="22">
        <f>IF(TbRegistrosSaida[[#This Row],[Data da Competência]]="",0,MONTH(TbRegistrosSaida[[#This Row],[Data da Competência]]))</f>
        <v>4</v>
      </c>
      <c r="L92" s="22">
        <f>IF(TbRegistrosSaida[[#This Row],[Data da Competência]]="",0,YEAR(TbRegistrosSaida[[#This Row],[Data da Competência]]))</f>
        <v>2018</v>
      </c>
      <c r="M92" s="65">
        <f>IF(TbRegistrosSaida[[#This Row],[Data do Caixa Previsto]]="",0,MONTH(TbRegistrosSaida[[#This Row],[Data do Caixa Previsto]]))</f>
        <v>4</v>
      </c>
      <c r="N92" s="66">
        <f>IF(TbRegistrosSaida[[#This Row],[Data do Caixa Previsto]]="",0,YEAR(TbRegistrosSaida[[#This Row],[Data do Caixa Previsto]]))</f>
        <v>2018</v>
      </c>
    </row>
    <row r="93" spans="2:14" hidden="1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79</v>
      </c>
      <c r="G93" s="22" t="s">
        <v>397</v>
      </c>
      <c r="H93" s="26">
        <v>1144</v>
      </c>
      <c r="I93" s="22">
        <f>IF(TbRegistrosSaida[[#This Row],[Data do Caixa Realizado]]="",0,MONTH(TbRegistrosSaida[[#This Row],[Data do Caixa Realizado]]))</f>
        <v>5</v>
      </c>
      <c r="J93" s="22">
        <f>IF(TbRegistrosSaida[[#This Row],[Data do Caixa Realizado]]="",0,YEAR(TbRegistrosSaida[[#This Row],[Data do Caixa Realizado]]))</f>
        <v>2018</v>
      </c>
      <c r="K93" s="22">
        <f>IF(TbRegistrosSaida[[#This Row],[Data da Competência]]="",0,MONTH(TbRegistrosSaida[[#This Row],[Data da Competência]]))</f>
        <v>4</v>
      </c>
      <c r="L93" s="22">
        <f>IF(TbRegistrosSaida[[#This Row],[Data da Competência]]="",0,YEAR(TbRegistrosSaida[[#This Row],[Data da Competência]]))</f>
        <v>2018</v>
      </c>
      <c r="M93" s="65">
        <f>IF(TbRegistrosSaida[[#This Row],[Data do Caixa Previsto]]="",0,MONTH(TbRegistrosSaida[[#This Row],[Data do Caixa Previsto]]))</f>
        <v>5</v>
      </c>
      <c r="N93" s="66">
        <f>IF(TbRegistrosSaida[[#This Row],[Data do Caixa Previsto]]="",0,YEAR(TbRegistrosSaida[[#This Row],[Data do Caixa Previsto]]))</f>
        <v>2018</v>
      </c>
    </row>
    <row r="94" spans="2:14" hidden="1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398</v>
      </c>
      <c r="H94" s="26">
        <v>597</v>
      </c>
      <c r="I94" s="22">
        <f>IF(TbRegistrosSaida[[#This Row],[Data do Caixa Realizado]]="",0,MONTH(TbRegistrosSaida[[#This Row],[Data do Caixa Realizado]]))</f>
        <v>5</v>
      </c>
      <c r="J94" s="22">
        <f>IF(TbRegistrosSaida[[#This Row],[Data do Caixa Realizado]]="",0,YEAR(TbRegistrosSaida[[#This Row],[Data do Caixa Realizado]]))</f>
        <v>2018</v>
      </c>
      <c r="K94" s="22">
        <f>IF(TbRegistrosSaida[[#This Row],[Data da Competência]]="",0,MONTH(TbRegistrosSaida[[#This Row],[Data da Competência]]))</f>
        <v>4</v>
      </c>
      <c r="L94" s="22">
        <f>IF(TbRegistrosSaida[[#This Row],[Data da Competência]]="",0,YEAR(TbRegistrosSaida[[#This Row],[Data da Competência]]))</f>
        <v>2018</v>
      </c>
      <c r="M94" s="65">
        <f>IF(TbRegistrosSaida[[#This Row],[Data do Caixa Previsto]]="",0,MONTH(TbRegistrosSaida[[#This Row],[Data do Caixa Previsto]]))</f>
        <v>5</v>
      </c>
      <c r="N94" s="66">
        <f>IF(TbRegistrosSaida[[#This Row],[Data do Caixa Previsto]]="",0,YEAR(TbRegistrosSaida[[#This Row],[Data do Caixa Previsto]]))</f>
        <v>2018</v>
      </c>
    </row>
    <row r="95" spans="2:14" hidden="1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79</v>
      </c>
      <c r="G95" s="22" t="s">
        <v>399</v>
      </c>
      <c r="H95" s="26">
        <v>3445</v>
      </c>
      <c r="I95" s="22">
        <f>IF(TbRegistrosSaida[[#This Row],[Data do Caixa Realizado]]="",0,MONTH(TbRegistrosSaida[[#This Row],[Data do Caixa Realizado]]))</f>
        <v>7</v>
      </c>
      <c r="J95" s="22">
        <f>IF(TbRegistrosSaida[[#This Row],[Data do Caixa Realizado]]="",0,YEAR(TbRegistrosSaida[[#This Row],[Data do Caixa Realizado]]))</f>
        <v>2018</v>
      </c>
      <c r="K95" s="22">
        <f>IF(TbRegistrosSaida[[#This Row],[Data da Competência]]="",0,MONTH(TbRegistrosSaida[[#This Row],[Data da Competência]]))</f>
        <v>4</v>
      </c>
      <c r="L95" s="22">
        <f>IF(TbRegistrosSaida[[#This Row],[Data da Competência]]="",0,YEAR(TbRegistrosSaida[[#This Row],[Data da Competência]]))</f>
        <v>2018</v>
      </c>
      <c r="M95" s="65">
        <f>IF(TbRegistrosSaida[[#This Row],[Data do Caixa Previsto]]="",0,MONTH(TbRegistrosSaida[[#This Row],[Data do Caixa Previsto]]))</f>
        <v>4</v>
      </c>
      <c r="N95" s="66">
        <f>IF(TbRegistrosSaida[[#This Row],[Data do Caixa Previsto]]="",0,YEAR(TbRegistrosSaida[[#This Row],[Data do Caixa Previsto]]))</f>
        <v>2018</v>
      </c>
    </row>
    <row r="96" spans="2:14" hidden="1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400</v>
      </c>
      <c r="H96" s="26">
        <v>1996</v>
      </c>
      <c r="I96" s="22">
        <f>IF(TbRegistrosSaida[[#This Row],[Data do Caixa Realizado]]="",0,MONTH(TbRegistrosSaida[[#This Row],[Data do Caixa Realizado]]))</f>
        <v>5</v>
      </c>
      <c r="J96" s="22">
        <f>IF(TbRegistrosSaida[[#This Row],[Data do Caixa Realizado]]="",0,YEAR(TbRegistrosSaida[[#This Row],[Data do Caixa Realizado]]))</f>
        <v>2018</v>
      </c>
      <c r="K96" s="22">
        <f>IF(TbRegistrosSaida[[#This Row],[Data da Competência]]="",0,MONTH(TbRegistrosSaida[[#This Row],[Data da Competência]]))</f>
        <v>4</v>
      </c>
      <c r="L96" s="22">
        <f>IF(TbRegistrosSaida[[#This Row],[Data da Competência]]="",0,YEAR(TbRegistrosSaida[[#This Row],[Data da Competência]]))</f>
        <v>2018</v>
      </c>
      <c r="M96" s="65">
        <f>IF(TbRegistrosSaida[[#This Row],[Data do Caixa Previsto]]="",0,MONTH(TbRegistrosSaida[[#This Row],[Data do Caixa Previsto]]))</f>
        <v>5</v>
      </c>
      <c r="N96" s="66">
        <f>IF(TbRegistrosSaida[[#This Row],[Data do Caixa Previsto]]="",0,YEAR(TbRegistrosSaida[[#This Row],[Data do Caixa Previsto]]))</f>
        <v>2018</v>
      </c>
    </row>
    <row r="97" spans="2:14" hidden="1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401</v>
      </c>
      <c r="H97" s="26">
        <v>1254</v>
      </c>
      <c r="I97" s="22">
        <f>IF(TbRegistrosSaida[[#This Row],[Data do Caixa Realizado]]="",0,MONTH(TbRegistrosSaida[[#This Row],[Data do Caixa Realizado]]))</f>
        <v>5</v>
      </c>
      <c r="J97" s="22">
        <f>IF(TbRegistrosSaida[[#This Row],[Data do Caixa Realizado]]="",0,YEAR(TbRegistrosSaida[[#This Row],[Data do Caixa Realizado]]))</f>
        <v>2018</v>
      </c>
      <c r="K97" s="22">
        <f>IF(TbRegistrosSaida[[#This Row],[Data da Competência]]="",0,MONTH(TbRegistrosSaida[[#This Row],[Data da Competência]]))</f>
        <v>4</v>
      </c>
      <c r="L97" s="22">
        <f>IF(TbRegistrosSaida[[#This Row],[Data da Competência]]="",0,YEAR(TbRegistrosSaida[[#This Row],[Data da Competência]]))</f>
        <v>2018</v>
      </c>
      <c r="M97" s="65">
        <f>IF(TbRegistrosSaida[[#This Row],[Data do Caixa Previsto]]="",0,MONTH(TbRegistrosSaida[[#This Row],[Data do Caixa Previsto]]))</f>
        <v>5</v>
      </c>
      <c r="N97" s="66">
        <f>IF(TbRegistrosSaida[[#This Row],[Data do Caixa Previsto]]="",0,YEAR(TbRegistrosSaida[[#This Row],[Data do Caixa Previsto]]))</f>
        <v>2018</v>
      </c>
    </row>
    <row r="98" spans="2:14" hidden="1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402</v>
      </c>
      <c r="H98" s="26">
        <v>905</v>
      </c>
      <c r="I98" s="22">
        <f>IF(TbRegistrosSaida[[#This Row],[Data do Caixa Realizado]]="",0,MONTH(TbRegistrosSaida[[#This Row],[Data do Caixa Realizado]]))</f>
        <v>5</v>
      </c>
      <c r="J98" s="22">
        <f>IF(TbRegistrosSaida[[#This Row],[Data do Caixa Realizado]]="",0,YEAR(TbRegistrosSaida[[#This Row],[Data do Caixa Realizado]]))</f>
        <v>2018</v>
      </c>
      <c r="K98" s="22">
        <f>IF(TbRegistrosSaida[[#This Row],[Data da Competência]]="",0,MONTH(TbRegistrosSaida[[#This Row],[Data da Competência]]))</f>
        <v>4</v>
      </c>
      <c r="L98" s="22">
        <f>IF(TbRegistrosSaida[[#This Row],[Data da Competência]]="",0,YEAR(TbRegistrosSaida[[#This Row],[Data da Competência]]))</f>
        <v>2018</v>
      </c>
      <c r="M98" s="65">
        <f>IF(TbRegistrosSaida[[#This Row],[Data do Caixa Previsto]]="",0,MONTH(TbRegistrosSaida[[#This Row],[Data do Caixa Previsto]]))</f>
        <v>5</v>
      </c>
      <c r="N98" s="66">
        <f>IF(TbRegistrosSaida[[#This Row],[Data do Caixa Previsto]]="",0,YEAR(TbRegistrosSaida[[#This Row],[Data do Caixa Previsto]]))</f>
        <v>2018</v>
      </c>
    </row>
    <row r="99" spans="2:14" hidden="1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403</v>
      </c>
      <c r="H99" s="26">
        <v>2975</v>
      </c>
      <c r="I99" s="22">
        <f>IF(TbRegistrosSaida[[#This Row],[Data do Caixa Realizado]]="",0,MONTH(TbRegistrosSaida[[#This Row],[Data do Caixa Realizado]]))</f>
        <v>5</v>
      </c>
      <c r="J99" s="22">
        <f>IF(TbRegistrosSaida[[#This Row],[Data do Caixa Realizado]]="",0,YEAR(TbRegistrosSaida[[#This Row],[Data do Caixa Realizado]]))</f>
        <v>2018</v>
      </c>
      <c r="K99" s="22">
        <f>IF(TbRegistrosSaida[[#This Row],[Data da Competência]]="",0,MONTH(TbRegistrosSaida[[#This Row],[Data da Competência]]))</f>
        <v>5</v>
      </c>
      <c r="L99" s="22">
        <f>IF(TbRegistrosSaida[[#This Row],[Data da Competência]]="",0,YEAR(TbRegistrosSaida[[#This Row],[Data da Competência]]))</f>
        <v>2018</v>
      </c>
      <c r="M99" s="65">
        <f>IF(TbRegistrosSaida[[#This Row],[Data do Caixa Previsto]]="",0,MONTH(TbRegistrosSaida[[#This Row],[Data do Caixa Previsto]]))</f>
        <v>5</v>
      </c>
      <c r="N99" s="66">
        <f>IF(TbRegistrosSaida[[#This Row],[Data do Caixa Previsto]]="",0,YEAR(TbRegistrosSaida[[#This Row],[Data do Caixa Previsto]]))</f>
        <v>2018</v>
      </c>
    </row>
    <row r="100" spans="2:14" hidden="1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79</v>
      </c>
      <c r="G100" s="22" t="s">
        <v>404</v>
      </c>
      <c r="H100" s="26">
        <v>4807</v>
      </c>
      <c r="I100" s="22">
        <f>IF(TbRegistrosSaida[[#This Row],[Data do Caixa Realizado]]="",0,MONTH(TbRegistrosSaida[[#This Row],[Data do Caixa Realizado]]))</f>
        <v>5</v>
      </c>
      <c r="J100" s="22">
        <f>IF(TbRegistrosSaida[[#This Row],[Data do Caixa Realizado]]="",0,YEAR(TbRegistrosSaida[[#This Row],[Data do Caixa Realizado]]))</f>
        <v>2018</v>
      </c>
      <c r="K100" s="22">
        <f>IF(TbRegistrosSaida[[#This Row],[Data da Competência]]="",0,MONTH(TbRegistrosSaida[[#This Row],[Data da Competência]]))</f>
        <v>5</v>
      </c>
      <c r="L100" s="22">
        <f>IF(TbRegistrosSaida[[#This Row],[Data da Competência]]="",0,YEAR(TbRegistrosSaida[[#This Row],[Data da Competência]]))</f>
        <v>2018</v>
      </c>
      <c r="M100" s="65">
        <f>IF(TbRegistrosSaida[[#This Row],[Data do Caixa Previsto]]="",0,MONTH(TbRegistrosSaida[[#This Row],[Data do Caixa Previsto]]))</f>
        <v>5</v>
      </c>
      <c r="N100" s="66">
        <f>IF(TbRegistrosSaida[[#This Row],[Data do Caixa Previsto]]="",0,YEAR(TbRegistrosSaida[[#This Row],[Data do Caixa Previsto]]))</f>
        <v>2018</v>
      </c>
    </row>
    <row r="101" spans="2:14" hidden="1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405</v>
      </c>
      <c r="H101" s="26">
        <v>1882</v>
      </c>
      <c r="I101" s="22">
        <f>IF(TbRegistrosSaida[[#This Row],[Data do Caixa Realizado]]="",0,MONTH(TbRegistrosSaida[[#This Row],[Data do Caixa Realizado]]))</f>
        <v>6</v>
      </c>
      <c r="J101" s="22">
        <f>IF(TbRegistrosSaida[[#This Row],[Data do Caixa Realizado]]="",0,YEAR(TbRegistrosSaida[[#This Row],[Data do Caixa Realizado]]))</f>
        <v>2018</v>
      </c>
      <c r="K101" s="22">
        <f>IF(TbRegistrosSaida[[#This Row],[Data da Competência]]="",0,MONTH(TbRegistrosSaida[[#This Row],[Data da Competência]]))</f>
        <v>5</v>
      </c>
      <c r="L101" s="22">
        <f>IF(TbRegistrosSaida[[#This Row],[Data da Competência]]="",0,YEAR(TbRegistrosSaida[[#This Row],[Data da Competência]]))</f>
        <v>2018</v>
      </c>
      <c r="M101" s="65">
        <f>IF(TbRegistrosSaida[[#This Row],[Data do Caixa Previsto]]="",0,MONTH(TbRegistrosSaida[[#This Row],[Data do Caixa Previsto]]))</f>
        <v>6</v>
      </c>
      <c r="N101" s="66">
        <f>IF(TbRegistrosSaida[[#This Row],[Data do Caixa Previsto]]="",0,YEAR(TbRegistrosSaida[[#This Row],[Data do Caixa Previsto]]))</f>
        <v>2018</v>
      </c>
    </row>
    <row r="102" spans="2:14" hidden="1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51</v>
      </c>
      <c r="G102" s="22" t="s">
        <v>406</v>
      </c>
      <c r="H102" s="26">
        <v>3932</v>
      </c>
      <c r="I102" s="22">
        <f>IF(TbRegistrosSaida[[#This Row],[Data do Caixa Realizado]]="",0,MONTH(TbRegistrosSaida[[#This Row],[Data do Caixa Realizado]]))</f>
        <v>6</v>
      </c>
      <c r="J102" s="22">
        <f>IF(TbRegistrosSaida[[#This Row],[Data do Caixa Realizado]]="",0,YEAR(TbRegistrosSaida[[#This Row],[Data do Caixa Realizado]]))</f>
        <v>2018</v>
      </c>
      <c r="K102" s="22">
        <f>IF(TbRegistrosSaida[[#This Row],[Data da Competência]]="",0,MONTH(TbRegistrosSaida[[#This Row],[Data da Competência]]))</f>
        <v>5</v>
      </c>
      <c r="L102" s="22">
        <f>IF(TbRegistrosSaida[[#This Row],[Data da Competência]]="",0,YEAR(TbRegistrosSaida[[#This Row],[Data da Competência]]))</f>
        <v>2018</v>
      </c>
      <c r="M102" s="65">
        <f>IF(TbRegistrosSaida[[#This Row],[Data do Caixa Previsto]]="",0,MONTH(TbRegistrosSaida[[#This Row],[Data do Caixa Previsto]]))</f>
        <v>6</v>
      </c>
      <c r="N102" s="66">
        <f>IF(TbRegistrosSaida[[#This Row],[Data do Caixa Previsto]]="",0,YEAR(TbRegistrosSaida[[#This Row],[Data do Caixa Previsto]]))</f>
        <v>2018</v>
      </c>
    </row>
    <row r="103" spans="2:14" hidden="1" x14ac:dyDescent="0.25">
      <c r="B103" s="21" t="s">
        <v>94</v>
      </c>
      <c r="C103" s="21">
        <v>43238</v>
      </c>
      <c r="D103" s="21">
        <v>43253.101312636762</v>
      </c>
      <c r="E103" s="22" t="s">
        <v>16</v>
      </c>
      <c r="F103" s="22" t="s">
        <v>79</v>
      </c>
      <c r="G103" s="22" t="s">
        <v>407</v>
      </c>
      <c r="H103" s="26">
        <v>701</v>
      </c>
      <c r="I103" s="22">
        <f>IF(TbRegistrosSaida[[#This Row],[Data do Caixa Realizado]]="",0,MONTH(TbRegistrosSaida[[#This Row],[Data do Caixa Realizado]]))</f>
        <v>0</v>
      </c>
      <c r="J103" s="22">
        <f>IF(TbRegistrosSaida[[#This Row],[Data do Caixa Realizado]]="",0,YEAR(TbRegistrosSaida[[#This Row],[Data do Caixa Realizado]]))</f>
        <v>0</v>
      </c>
      <c r="K103" s="22">
        <f>IF(TbRegistrosSaida[[#This Row],[Data da Competência]]="",0,MONTH(TbRegistrosSaida[[#This Row],[Data da Competência]]))</f>
        <v>5</v>
      </c>
      <c r="L103" s="22">
        <f>IF(TbRegistrosSaida[[#This Row],[Data da Competência]]="",0,YEAR(TbRegistrosSaida[[#This Row],[Data da Competência]]))</f>
        <v>2018</v>
      </c>
      <c r="M103" s="65">
        <f>IF(TbRegistrosSaida[[#This Row],[Data do Caixa Previsto]]="",0,MONTH(TbRegistrosSaida[[#This Row],[Data do Caixa Previsto]]))</f>
        <v>6</v>
      </c>
      <c r="N103" s="66">
        <f>IF(TbRegistrosSaida[[#This Row],[Data do Caixa Previsto]]="",0,YEAR(TbRegistrosSaida[[#This Row],[Data do Caixa Previsto]]))</f>
        <v>2018</v>
      </c>
    </row>
    <row r="104" spans="2:14" hidden="1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79</v>
      </c>
      <c r="G104" s="22" t="s">
        <v>408</v>
      </c>
      <c r="H104" s="26">
        <v>2651</v>
      </c>
      <c r="I104" s="22">
        <f>IF(TbRegistrosSaida[[#This Row],[Data do Caixa Realizado]]="",0,MONTH(TbRegistrosSaida[[#This Row],[Data do Caixa Realizado]]))</f>
        <v>6</v>
      </c>
      <c r="J104" s="22">
        <f>IF(TbRegistrosSaida[[#This Row],[Data do Caixa Realizado]]="",0,YEAR(TbRegistrosSaida[[#This Row],[Data do Caixa Realizado]]))</f>
        <v>2018</v>
      </c>
      <c r="K104" s="22">
        <f>IF(TbRegistrosSaida[[#This Row],[Data da Competência]]="",0,MONTH(TbRegistrosSaida[[#This Row],[Data da Competência]]))</f>
        <v>5</v>
      </c>
      <c r="L104" s="22">
        <f>IF(TbRegistrosSaida[[#This Row],[Data da Competência]]="",0,YEAR(TbRegistrosSaida[[#This Row],[Data da Competência]]))</f>
        <v>2018</v>
      </c>
      <c r="M104" s="65">
        <f>IF(TbRegistrosSaida[[#This Row],[Data do Caixa Previsto]]="",0,MONTH(TbRegistrosSaida[[#This Row],[Data do Caixa Previsto]]))</f>
        <v>6</v>
      </c>
      <c r="N104" s="66">
        <f>IF(TbRegistrosSaida[[#This Row],[Data do Caixa Previsto]]="",0,YEAR(TbRegistrosSaida[[#This Row],[Data do Caixa Previsto]]))</f>
        <v>2018</v>
      </c>
    </row>
    <row r="105" spans="2:14" hidden="1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79</v>
      </c>
      <c r="G105" s="22" t="s">
        <v>409</v>
      </c>
      <c r="H105" s="26">
        <v>3792</v>
      </c>
      <c r="I105" s="22">
        <f>IF(TbRegistrosSaida[[#This Row],[Data do Caixa Realizado]]="",0,MONTH(TbRegistrosSaida[[#This Row],[Data do Caixa Realizado]]))</f>
        <v>9</v>
      </c>
      <c r="J105" s="22">
        <f>IF(TbRegistrosSaida[[#This Row],[Data do Caixa Realizado]]="",0,YEAR(TbRegistrosSaida[[#This Row],[Data do Caixa Realizado]]))</f>
        <v>2018</v>
      </c>
      <c r="K105" s="22">
        <f>IF(TbRegistrosSaida[[#This Row],[Data da Competência]]="",0,MONTH(TbRegistrosSaida[[#This Row],[Data da Competência]]))</f>
        <v>5</v>
      </c>
      <c r="L105" s="22">
        <f>IF(TbRegistrosSaida[[#This Row],[Data da Competência]]="",0,YEAR(TbRegistrosSaida[[#This Row],[Data da Competência]]))</f>
        <v>2018</v>
      </c>
      <c r="M105" s="65">
        <f>IF(TbRegistrosSaida[[#This Row],[Data do Caixa Previsto]]="",0,MONTH(TbRegistrosSaida[[#This Row],[Data do Caixa Previsto]]))</f>
        <v>7</v>
      </c>
      <c r="N105" s="66">
        <f>IF(TbRegistrosSaida[[#This Row],[Data do Caixa Previsto]]="",0,YEAR(TbRegistrosSaida[[#This Row],[Data do Caixa Previsto]]))</f>
        <v>2018</v>
      </c>
    </row>
    <row r="106" spans="2:14" hidden="1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51</v>
      </c>
      <c r="G106" s="22" t="s">
        <v>410</v>
      </c>
      <c r="H106" s="26">
        <v>611</v>
      </c>
      <c r="I106" s="22">
        <f>IF(TbRegistrosSaida[[#This Row],[Data do Caixa Realizado]]="",0,MONTH(TbRegistrosSaida[[#This Row],[Data do Caixa Realizado]]))</f>
        <v>8</v>
      </c>
      <c r="J106" s="22">
        <f>IF(TbRegistrosSaida[[#This Row],[Data do Caixa Realizado]]="",0,YEAR(TbRegistrosSaida[[#This Row],[Data do Caixa Realizado]]))</f>
        <v>2018</v>
      </c>
      <c r="K106" s="22">
        <f>IF(TbRegistrosSaida[[#This Row],[Data da Competência]]="",0,MONTH(TbRegistrosSaida[[#This Row],[Data da Competência]]))</f>
        <v>5</v>
      </c>
      <c r="L106" s="22">
        <f>IF(TbRegistrosSaida[[#This Row],[Data da Competência]]="",0,YEAR(TbRegistrosSaida[[#This Row],[Data da Competência]]))</f>
        <v>2018</v>
      </c>
      <c r="M106" s="65">
        <f>IF(TbRegistrosSaida[[#This Row],[Data do Caixa Previsto]]="",0,MONTH(TbRegistrosSaida[[#This Row],[Data do Caixa Previsto]]))</f>
        <v>7</v>
      </c>
      <c r="N106" s="66">
        <f>IF(TbRegistrosSaida[[#This Row],[Data do Caixa Previsto]]="",0,YEAR(TbRegistrosSaida[[#This Row],[Data do Caixa Previsto]]))</f>
        <v>2018</v>
      </c>
    </row>
    <row r="107" spans="2:14" hidden="1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411</v>
      </c>
      <c r="H107" s="26">
        <v>3431</v>
      </c>
      <c r="I107" s="22">
        <f>IF(TbRegistrosSaida[[#This Row],[Data do Caixa Realizado]]="",0,MONTH(TbRegistrosSaida[[#This Row],[Data do Caixa Realizado]]))</f>
        <v>7</v>
      </c>
      <c r="J107" s="22">
        <f>IF(TbRegistrosSaida[[#This Row],[Data do Caixa Realizado]]="",0,YEAR(TbRegistrosSaida[[#This Row],[Data do Caixa Realizado]]))</f>
        <v>2018</v>
      </c>
      <c r="K107" s="22">
        <f>IF(TbRegistrosSaida[[#This Row],[Data da Competência]]="",0,MONTH(TbRegistrosSaida[[#This Row],[Data da Competência]]))</f>
        <v>5</v>
      </c>
      <c r="L107" s="22">
        <f>IF(TbRegistrosSaida[[#This Row],[Data da Competência]]="",0,YEAR(TbRegistrosSaida[[#This Row],[Data da Competência]]))</f>
        <v>2018</v>
      </c>
      <c r="M107" s="65">
        <f>IF(TbRegistrosSaida[[#This Row],[Data do Caixa Previsto]]="",0,MONTH(TbRegistrosSaida[[#This Row],[Data do Caixa Previsto]]))</f>
        <v>7</v>
      </c>
      <c r="N107" s="66">
        <f>IF(TbRegistrosSaida[[#This Row],[Data do Caixa Previsto]]="",0,YEAR(TbRegistrosSaida[[#This Row],[Data do Caixa Previsto]]))</f>
        <v>2018</v>
      </c>
    </row>
    <row r="108" spans="2:14" hidden="1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79</v>
      </c>
      <c r="G108" s="22" t="s">
        <v>412</v>
      </c>
      <c r="H108" s="26">
        <v>3670</v>
      </c>
      <c r="I108" s="22">
        <f>IF(TbRegistrosSaida[[#This Row],[Data do Caixa Realizado]]="",0,MONTH(TbRegistrosSaida[[#This Row],[Data do Caixa Realizado]]))</f>
        <v>6</v>
      </c>
      <c r="J108" s="22">
        <f>IF(TbRegistrosSaida[[#This Row],[Data do Caixa Realizado]]="",0,YEAR(TbRegistrosSaida[[#This Row],[Data do Caixa Realizado]]))</f>
        <v>2018</v>
      </c>
      <c r="K108" s="22">
        <f>IF(TbRegistrosSaida[[#This Row],[Data da Competência]]="",0,MONTH(TbRegistrosSaida[[#This Row],[Data da Competência]]))</f>
        <v>6</v>
      </c>
      <c r="L108" s="22">
        <f>IF(TbRegistrosSaida[[#This Row],[Data da Competência]]="",0,YEAR(TbRegistrosSaida[[#This Row],[Data da Competência]]))</f>
        <v>2018</v>
      </c>
      <c r="M108" s="65">
        <f>IF(TbRegistrosSaida[[#This Row],[Data do Caixa Previsto]]="",0,MONTH(TbRegistrosSaida[[#This Row],[Data do Caixa Previsto]]))</f>
        <v>6</v>
      </c>
      <c r="N108" s="66">
        <f>IF(TbRegistrosSaida[[#This Row],[Data do Caixa Previsto]]="",0,YEAR(TbRegistrosSaida[[#This Row],[Data do Caixa Previsto]]))</f>
        <v>2018</v>
      </c>
    </row>
    <row r="109" spans="2:14" hidden="1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79</v>
      </c>
      <c r="G109" s="22" t="s">
        <v>413</v>
      </c>
      <c r="H109" s="26">
        <v>4320</v>
      </c>
      <c r="I109" s="22">
        <f>IF(TbRegistrosSaida[[#This Row],[Data do Caixa Realizado]]="",0,MONTH(TbRegistrosSaida[[#This Row],[Data do Caixa Realizado]]))</f>
        <v>6</v>
      </c>
      <c r="J109" s="22">
        <f>IF(TbRegistrosSaida[[#This Row],[Data do Caixa Realizado]]="",0,YEAR(TbRegistrosSaida[[#This Row],[Data do Caixa Realizado]]))</f>
        <v>2018</v>
      </c>
      <c r="K109" s="22">
        <f>IF(TbRegistrosSaida[[#This Row],[Data da Competência]]="",0,MONTH(TbRegistrosSaida[[#This Row],[Data da Competência]]))</f>
        <v>6</v>
      </c>
      <c r="L109" s="22">
        <f>IF(TbRegistrosSaida[[#This Row],[Data da Competência]]="",0,YEAR(TbRegistrosSaida[[#This Row],[Data da Competência]]))</f>
        <v>2018</v>
      </c>
      <c r="M109" s="65">
        <f>IF(TbRegistrosSaida[[#This Row],[Data do Caixa Previsto]]="",0,MONTH(TbRegistrosSaida[[#This Row],[Data do Caixa Previsto]]))</f>
        <v>6</v>
      </c>
      <c r="N109" s="66">
        <f>IF(TbRegistrosSaida[[#This Row],[Data do Caixa Previsto]]="",0,YEAR(TbRegistrosSaida[[#This Row],[Data do Caixa Previsto]]))</f>
        <v>2018</v>
      </c>
    </row>
    <row r="110" spans="2:14" hidden="1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414</v>
      </c>
      <c r="H110" s="26">
        <v>1809</v>
      </c>
      <c r="I110" s="22">
        <f>IF(TbRegistrosSaida[[#This Row],[Data do Caixa Realizado]]="",0,MONTH(TbRegistrosSaida[[#This Row],[Data do Caixa Realizado]]))</f>
        <v>7</v>
      </c>
      <c r="J110" s="22">
        <f>IF(TbRegistrosSaida[[#This Row],[Data do Caixa Realizado]]="",0,YEAR(TbRegistrosSaida[[#This Row],[Data do Caixa Realizado]]))</f>
        <v>2018</v>
      </c>
      <c r="K110" s="22">
        <f>IF(TbRegistrosSaida[[#This Row],[Data da Competência]]="",0,MONTH(TbRegistrosSaida[[#This Row],[Data da Competência]]))</f>
        <v>6</v>
      </c>
      <c r="L110" s="22">
        <f>IF(TbRegistrosSaida[[#This Row],[Data da Competência]]="",0,YEAR(TbRegistrosSaida[[#This Row],[Data da Competência]]))</f>
        <v>2018</v>
      </c>
      <c r="M110" s="65">
        <f>IF(TbRegistrosSaida[[#This Row],[Data do Caixa Previsto]]="",0,MONTH(TbRegistrosSaida[[#This Row],[Data do Caixa Previsto]]))</f>
        <v>7</v>
      </c>
      <c r="N110" s="66">
        <f>IF(TbRegistrosSaida[[#This Row],[Data do Caixa Previsto]]="",0,YEAR(TbRegistrosSaida[[#This Row],[Data do Caixa Previsto]]))</f>
        <v>2018</v>
      </c>
    </row>
    <row r="111" spans="2:14" hidden="1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79</v>
      </c>
      <c r="G111" s="22" t="s">
        <v>415</v>
      </c>
      <c r="H111" s="26">
        <v>667</v>
      </c>
      <c r="I111" s="22">
        <f>IF(TbRegistrosSaida[[#This Row],[Data do Caixa Realizado]]="",0,MONTH(TbRegistrosSaida[[#This Row],[Data do Caixa Realizado]]))</f>
        <v>7</v>
      </c>
      <c r="J111" s="22">
        <f>IF(TbRegistrosSaida[[#This Row],[Data do Caixa Realizado]]="",0,YEAR(TbRegistrosSaida[[#This Row],[Data do Caixa Realizado]]))</f>
        <v>2018</v>
      </c>
      <c r="K111" s="22">
        <f>IF(TbRegistrosSaida[[#This Row],[Data da Competência]]="",0,MONTH(TbRegistrosSaida[[#This Row],[Data da Competência]]))</f>
        <v>6</v>
      </c>
      <c r="L111" s="22">
        <f>IF(TbRegistrosSaida[[#This Row],[Data da Competência]]="",0,YEAR(TbRegistrosSaida[[#This Row],[Data da Competência]]))</f>
        <v>2018</v>
      </c>
      <c r="M111" s="65">
        <f>IF(TbRegistrosSaida[[#This Row],[Data do Caixa Previsto]]="",0,MONTH(TbRegistrosSaida[[#This Row],[Data do Caixa Previsto]]))</f>
        <v>7</v>
      </c>
      <c r="N111" s="66">
        <f>IF(TbRegistrosSaida[[#This Row],[Data do Caixa Previsto]]="",0,YEAR(TbRegistrosSaida[[#This Row],[Data do Caixa Previsto]]))</f>
        <v>2018</v>
      </c>
    </row>
    <row r="112" spans="2:14" hidden="1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416</v>
      </c>
      <c r="H112" s="26">
        <v>1613</v>
      </c>
      <c r="I112" s="22">
        <f>IF(TbRegistrosSaida[[#This Row],[Data do Caixa Realizado]]="",0,MONTH(TbRegistrosSaida[[#This Row],[Data do Caixa Realizado]]))</f>
        <v>6</v>
      </c>
      <c r="J112" s="22">
        <f>IF(TbRegistrosSaida[[#This Row],[Data do Caixa Realizado]]="",0,YEAR(TbRegistrosSaida[[#This Row],[Data do Caixa Realizado]]))</f>
        <v>2018</v>
      </c>
      <c r="K112" s="22">
        <f>IF(TbRegistrosSaida[[#This Row],[Data da Competência]]="",0,MONTH(TbRegistrosSaida[[#This Row],[Data da Competência]]))</f>
        <v>6</v>
      </c>
      <c r="L112" s="22">
        <f>IF(TbRegistrosSaida[[#This Row],[Data da Competência]]="",0,YEAR(TbRegistrosSaida[[#This Row],[Data da Competência]]))</f>
        <v>2018</v>
      </c>
      <c r="M112" s="65">
        <f>IF(TbRegistrosSaida[[#This Row],[Data do Caixa Previsto]]="",0,MONTH(TbRegistrosSaida[[#This Row],[Data do Caixa Previsto]]))</f>
        <v>6</v>
      </c>
      <c r="N112" s="66">
        <f>IF(TbRegistrosSaida[[#This Row],[Data do Caixa Previsto]]="",0,YEAR(TbRegistrosSaida[[#This Row],[Data do Caixa Previsto]]))</f>
        <v>2018</v>
      </c>
    </row>
    <row r="113" spans="2:14" hidden="1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51</v>
      </c>
      <c r="G113" s="22" t="s">
        <v>417</v>
      </c>
      <c r="H113" s="26">
        <v>3756</v>
      </c>
      <c r="I113" s="22">
        <f>IF(TbRegistrosSaida[[#This Row],[Data do Caixa Realizado]]="",0,MONTH(TbRegistrosSaida[[#This Row],[Data do Caixa Realizado]]))</f>
        <v>7</v>
      </c>
      <c r="J113" s="22">
        <f>IF(TbRegistrosSaida[[#This Row],[Data do Caixa Realizado]]="",0,YEAR(TbRegistrosSaida[[#This Row],[Data do Caixa Realizado]]))</f>
        <v>2018</v>
      </c>
      <c r="K113" s="22">
        <f>IF(TbRegistrosSaida[[#This Row],[Data da Competência]]="",0,MONTH(TbRegistrosSaida[[#This Row],[Data da Competência]]))</f>
        <v>6</v>
      </c>
      <c r="L113" s="22">
        <f>IF(TbRegistrosSaida[[#This Row],[Data da Competência]]="",0,YEAR(TbRegistrosSaida[[#This Row],[Data da Competência]]))</f>
        <v>2018</v>
      </c>
      <c r="M113" s="65">
        <f>IF(TbRegistrosSaida[[#This Row],[Data do Caixa Previsto]]="",0,MONTH(TbRegistrosSaida[[#This Row],[Data do Caixa Previsto]]))</f>
        <v>7</v>
      </c>
      <c r="N113" s="66">
        <f>IF(TbRegistrosSaida[[#This Row],[Data do Caixa Previsto]]="",0,YEAR(TbRegistrosSaida[[#This Row],[Data do Caixa Previsto]]))</f>
        <v>2018</v>
      </c>
    </row>
    <row r="114" spans="2:14" hidden="1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418</v>
      </c>
      <c r="H114" s="26">
        <v>3672</v>
      </c>
      <c r="I114" s="22">
        <f>IF(TbRegistrosSaida[[#This Row],[Data do Caixa Realizado]]="",0,MONTH(TbRegistrosSaida[[#This Row],[Data do Caixa Realizado]]))</f>
        <v>8</v>
      </c>
      <c r="J114" s="22">
        <f>IF(TbRegistrosSaida[[#This Row],[Data do Caixa Realizado]]="",0,YEAR(TbRegistrosSaida[[#This Row],[Data do Caixa Realizado]]))</f>
        <v>2018</v>
      </c>
      <c r="K114" s="22">
        <f>IF(TbRegistrosSaida[[#This Row],[Data da Competência]]="",0,MONTH(TbRegistrosSaida[[#This Row],[Data da Competência]]))</f>
        <v>6</v>
      </c>
      <c r="L114" s="22">
        <f>IF(TbRegistrosSaida[[#This Row],[Data da Competência]]="",0,YEAR(TbRegistrosSaida[[#This Row],[Data da Competência]]))</f>
        <v>2018</v>
      </c>
      <c r="M114" s="65">
        <f>IF(TbRegistrosSaida[[#This Row],[Data do Caixa Previsto]]="",0,MONTH(TbRegistrosSaida[[#This Row],[Data do Caixa Previsto]]))</f>
        <v>8</v>
      </c>
      <c r="N114" s="66">
        <f>IF(TbRegistrosSaida[[#This Row],[Data do Caixa Previsto]]="",0,YEAR(TbRegistrosSaida[[#This Row],[Data do Caixa Previsto]]))</f>
        <v>2018</v>
      </c>
    </row>
    <row r="115" spans="2:14" hidden="1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79</v>
      </c>
      <c r="G115" s="22" t="s">
        <v>419</v>
      </c>
      <c r="H115" s="26">
        <v>658</v>
      </c>
      <c r="I115" s="22">
        <f>IF(TbRegistrosSaida[[#This Row],[Data do Caixa Realizado]]="",0,MONTH(TbRegistrosSaida[[#This Row],[Data do Caixa Realizado]]))</f>
        <v>8</v>
      </c>
      <c r="J115" s="22">
        <f>IF(TbRegistrosSaida[[#This Row],[Data do Caixa Realizado]]="",0,YEAR(TbRegistrosSaida[[#This Row],[Data do Caixa Realizado]]))</f>
        <v>2018</v>
      </c>
      <c r="K115" s="22">
        <f>IF(TbRegistrosSaida[[#This Row],[Data da Competência]]="",0,MONTH(TbRegistrosSaida[[#This Row],[Data da Competência]]))</f>
        <v>6</v>
      </c>
      <c r="L115" s="22">
        <f>IF(TbRegistrosSaida[[#This Row],[Data da Competência]]="",0,YEAR(TbRegistrosSaida[[#This Row],[Data da Competência]]))</f>
        <v>2018</v>
      </c>
      <c r="M115" s="65">
        <f>IF(TbRegistrosSaida[[#This Row],[Data do Caixa Previsto]]="",0,MONTH(TbRegistrosSaida[[#This Row],[Data do Caixa Previsto]]))</f>
        <v>7</v>
      </c>
      <c r="N115" s="66">
        <f>IF(TbRegistrosSaida[[#This Row],[Data do Caixa Previsto]]="",0,YEAR(TbRegistrosSaida[[#This Row],[Data do Caixa Previsto]]))</f>
        <v>2018</v>
      </c>
    </row>
    <row r="116" spans="2:14" hidden="1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420</v>
      </c>
      <c r="H116" s="26">
        <v>4762</v>
      </c>
      <c r="I116" s="22">
        <f>IF(TbRegistrosSaida[[#This Row],[Data do Caixa Realizado]]="",0,MONTH(TbRegistrosSaida[[#This Row],[Data do Caixa Realizado]]))</f>
        <v>8</v>
      </c>
      <c r="J116" s="22">
        <f>IF(TbRegistrosSaida[[#This Row],[Data do Caixa Realizado]]="",0,YEAR(TbRegistrosSaida[[#This Row],[Data do Caixa Realizado]]))</f>
        <v>2018</v>
      </c>
      <c r="K116" s="22">
        <f>IF(TbRegistrosSaida[[#This Row],[Data da Competência]]="",0,MONTH(TbRegistrosSaida[[#This Row],[Data da Competência]]))</f>
        <v>6</v>
      </c>
      <c r="L116" s="22">
        <f>IF(TbRegistrosSaida[[#This Row],[Data da Competência]]="",0,YEAR(TbRegistrosSaida[[#This Row],[Data da Competência]]))</f>
        <v>2018</v>
      </c>
      <c r="M116" s="65">
        <f>IF(TbRegistrosSaida[[#This Row],[Data do Caixa Previsto]]="",0,MONTH(TbRegistrosSaida[[#This Row],[Data do Caixa Previsto]]))</f>
        <v>8</v>
      </c>
      <c r="N116" s="66">
        <f>IF(TbRegistrosSaida[[#This Row],[Data do Caixa Previsto]]="",0,YEAR(TbRegistrosSaida[[#This Row],[Data do Caixa Previsto]]))</f>
        <v>2018</v>
      </c>
    </row>
    <row r="117" spans="2:14" hidden="1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51</v>
      </c>
      <c r="G117" s="22" t="s">
        <v>421</v>
      </c>
      <c r="H117" s="26">
        <v>2186</v>
      </c>
      <c r="I117" s="22">
        <f>IF(TbRegistrosSaida[[#This Row],[Data do Caixa Realizado]]="",0,MONTH(TbRegistrosSaida[[#This Row],[Data do Caixa Realizado]]))</f>
        <v>7</v>
      </c>
      <c r="J117" s="22">
        <f>IF(TbRegistrosSaida[[#This Row],[Data do Caixa Realizado]]="",0,YEAR(TbRegistrosSaida[[#This Row],[Data do Caixa Realizado]]))</f>
        <v>2018</v>
      </c>
      <c r="K117" s="22">
        <f>IF(TbRegistrosSaida[[#This Row],[Data da Competência]]="",0,MONTH(TbRegistrosSaida[[#This Row],[Data da Competência]]))</f>
        <v>7</v>
      </c>
      <c r="L117" s="22">
        <f>IF(TbRegistrosSaida[[#This Row],[Data da Competência]]="",0,YEAR(TbRegistrosSaida[[#This Row],[Data da Competência]]))</f>
        <v>2018</v>
      </c>
      <c r="M117" s="65">
        <f>IF(TbRegistrosSaida[[#This Row],[Data do Caixa Previsto]]="",0,MONTH(TbRegistrosSaida[[#This Row],[Data do Caixa Previsto]]))</f>
        <v>7</v>
      </c>
      <c r="N117" s="66">
        <f>IF(TbRegistrosSaida[[#This Row],[Data do Caixa Previsto]]="",0,YEAR(TbRegistrosSaida[[#This Row],[Data do Caixa Previsto]]))</f>
        <v>2018</v>
      </c>
    </row>
    <row r="118" spans="2:14" hidden="1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422</v>
      </c>
      <c r="H118" s="26">
        <v>3411</v>
      </c>
      <c r="I118" s="22">
        <f>IF(TbRegistrosSaida[[#This Row],[Data do Caixa Realizado]]="",0,MONTH(TbRegistrosSaida[[#This Row],[Data do Caixa Realizado]]))</f>
        <v>7</v>
      </c>
      <c r="J118" s="22">
        <f>IF(TbRegistrosSaida[[#This Row],[Data do Caixa Realizado]]="",0,YEAR(TbRegistrosSaida[[#This Row],[Data do Caixa Realizado]]))</f>
        <v>2018</v>
      </c>
      <c r="K118" s="22">
        <f>IF(TbRegistrosSaida[[#This Row],[Data da Competência]]="",0,MONTH(TbRegistrosSaida[[#This Row],[Data da Competência]]))</f>
        <v>7</v>
      </c>
      <c r="L118" s="22">
        <f>IF(TbRegistrosSaida[[#This Row],[Data da Competência]]="",0,YEAR(TbRegistrosSaida[[#This Row],[Data da Competência]]))</f>
        <v>2018</v>
      </c>
      <c r="M118" s="65">
        <f>IF(TbRegistrosSaida[[#This Row],[Data do Caixa Previsto]]="",0,MONTH(TbRegistrosSaida[[#This Row],[Data do Caixa Previsto]]))</f>
        <v>7</v>
      </c>
      <c r="N118" s="66">
        <f>IF(TbRegistrosSaida[[#This Row],[Data do Caixa Previsto]]="",0,YEAR(TbRegistrosSaida[[#This Row],[Data do Caixa Previsto]]))</f>
        <v>2018</v>
      </c>
    </row>
    <row r="119" spans="2:14" hidden="1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423</v>
      </c>
      <c r="H119" s="26">
        <v>2524</v>
      </c>
      <c r="I119" s="22">
        <f>IF(TbRegistrosSaida[[#This Row],[Data do Caixa Realizado]]="",0,MONTH(TbRegistrosSaida[[#This Row],[Data do Caixa Realizado]]))</f>
        <v>7</v>
      </c>
      <c r="J119" s="22">
        <f>IF(TbRegistrosSaida[[#This Row],[Data do Caixa Realizado]]="",0,YEAR(TbRegistrosSaida[[#This Row],[Data do Caixa Realizado]]))</f>
        <v>2018</v>
      </c>
      <c r="K119" s="22">
        <f>IF(TbRegistrosSaida[[#This Row],[Data da Competência]]="",0,MONTH(TbRegistrosSaida[[#This Row],[Data da Competência]]))</f>
        <v>7</v>
      </c>
      <c r="L119" s="22">
        <f>IF(TbRegistrosSaida[[#This Row],[Data da Competência]]="",0,YEAR(TbRegistrosSaida[[#This Row],[Data da Competência]]))</f>
        <v>2018</v>
      </c>
      <c r="M119" s="65">
        <f>IF(TbRegistrosSaida[[#This Row],[Data do Caixa Previsto]]="",0,MONTH(TbRegistrosSaida[[#This Row],[Data do Caixa Previsto]]))</f>
        <v>7</v>
      </c>
      <c r="N119" s="66">
        <f>IF(TbRegistrosSaida[[#This Row],[Data do Caixa Previsto]]="",0,YEAR(TbRegistrosSaida[[#This Row],[Data do Caixa Previsto]]))</f>
        <v>2018</v>
      </c>
    </row>
    <row r="120" spans="2:14" hidden="1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51</v>
      </c>
      <c r="G120" s="22" t="s">
        <v>424</v>
      </c>
      <c r="H120" s="26">
        <v>1709</v>
      </c>
      <c r="I120" s="22">
        <f>IF(TbRegistrosSaida[[#This Row],[Data do Caixa Realizado]]="",0,MONTH(TbRegistrosSaida[[#This Row],[Data do Caixa Realizado]]))</f>
        <v>8</v>
      </c>
      <c r="J120" s="22">
        <f>IF(TbRegistrosSaida[[#This Row],[Data do Caixa Realizado]]="",0,YEAR(TbRegistrosSaida[[#This Row],[Data do Caixa Realizado]]))</f>
        <v>2018</v>
      </c>
      <c r="K120" s="22">
        <f>IF(TbRegistrosSaida[[#This Row],[Data da Competência]]="",0,MONTH(TbRegistrosSaida[[#This Row],[Data da Competência]]))</f>
        <v>7</v>
      </c>
      <c r="L120" s="22">
        <f>IF(TbRegistrosSaida[[#This Row],[Data da Competência]]="",0,YEAR(TbRegistrosSaida[[#This Row],[Data da Competência]]))</f>
        <v>2018</v>
      </c>
      <c r="M120" s="65">
        <f>IF(TbRegistrosSaida[[#This Row],[Data do Caixa Previsto]]="",0,MONTH(TbRegistrosSaida[[#This Row],[Data do Caixa Previsto]]))</f>
        <v>8</v>
      </c>
      <c r="N120" s="66">
        <f>IF(TbRegistrosSaida[[#This Row],[Data do Caixa Previsto]]="",0,YEAR(TbRegistrosSaida[[#This Row],[Data do Caixa Previsto]]))</f>
        <v>2018</v>
      </c>
    </row>
    <row r="121" spans="2:14" hidden="1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79</v>
      </c>
      <c r="G121" s="22" t="s">
        <v>425</v>
      </c>
      <c r="H121" s="26">
        <v>3181</v>
      </c>
      <c r="I121" s="22">
        <f>IF(TbRegistrosSaida[[#This Row],[Data do Caixa Realizado]]="",0,MONTH(TbRegistrosSaida[[#This Row],[Data do Caixa Realizado]]))</f>
        <v>8</v>
      </c>
      <c r="J121" s="22">
        <f>IF(TbRegistrosSaida[[#This Row],[Data do Caixa Realizado]]="",0,YEAR(TbRegistrosSaida[[#This Row],[Data do Caixa Realizado]]))</f>
        <v>2018</v>
      </c>
      <c r="K121" s="22">
        <f>IF(TbRegistrosSaida[[#This Row],[Data da Competência]]="",0,MONTH(TbRegistrosSaida[[#This Row],[Data da Competência]]))</f>
        <v>7</v>
      </c>
      <c r="L121" s="22">
        <f>IF(TbRegistrosSaida[[#This Row],[Data da Competência]]="",0,YEAR(TbRegistrosSaida[[#This Row],[Data da Competência]]))</f>
        <v>2018</v>
      </c>
      <c r="M121" s="65">
        <f>IF(TbRegistrosSaida[[#This Row],[Data do Caixa Previsto]]="",0,MONTH(TbRegistrosSaida[[#This Row],[Data do Caixa Previsto]]))</f>
        <v>8</v>
      </c>
      <c r="N121" s="66">
        <f>IF(TbRegistrosSaida[[#This Row],[Data do Caixa Previsto]]="",0,YEAR(TbRegistrosSaida[[#This Row],[Data do Caixa Previsto]]))</f>
        <v>2018</v>
      </c>
    </row>
    <row r="122" spans="2:14" hidden="1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426</v>
      </c>
      <c r="H122" s="26">
        <v>1108</v>
      </c>
      <c r="I122" s="22">
        <f>IF(TbRegistrosSaida[[#This Row],[Data do Caixa Realizado]]="",0,MONTH(TbRegistrosSaida[[#This Row],[Data do Caixa Realizado]]))</f>
        <v>8</v>
      </c>
      <c r="J122" s="22">
        <f>IF(TbRegistrosSaida[[#This Row],[Data do Caixa Realizado]]="",0,YEAR(TbRegistrosSaida[[#This Row],[Data do Caixa Realizado]]))</f>
        <v>2018</v>
      </c>
      <c r="K122" s="22">
        <f>IF(TbRegistrosSaida[[#This Row],[Data da Competência]]="",0,MONTH(TbRegistrosSaida[[#This Row],[Data da Competência]]))</f>
        <v>7</v>
      </c>
      <c r="L122" s="22">
        <f>IF(TbRegistrosSaida[[#This Row],[Data da Competência]]="",0,YEAR(TbRegistrosSaida[[#This Row],[Data da Competência]]))</f>
        <v>2018</v>
      </c>
      <c r="M122" s="65">
        <f>IF(TbRegistrosSaida[[#This Row],[Data do Caixa Previsto]]="",0,MONTH(TbRegistrosSaida[[#This Row],[Data do Caixa Previsto]]))</f>
        <v>8</v>
      </c>
      <c r="N122" s="66">
        <f>IF(TbRegistrosSaida[[#This Row],[Data do Caixa Previsto]]="",0,YEAR(TbRegistrosSaida[[#This Row],[Data do Caixa Previsto]]))</f>
        <v>2018</v>
      </c>
    </row>
    <row r="123" spans="2:14" hidden="1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79</v>
      </c>
      <c r="G123" s="22" t="s">
        <v>427</v>
      </c>
      <c r="H123" s="26">
        <v>2777</v>
      </c>
      <c r="I123" s="22">
        <f>IF(TbRegistrosSaida[[#This Row],[Data do Caixa Realizado]]="",0,MONTH(TbRegistrosSaida[[#This Row],[Data do Caixa Realizado]]))</f>
        <v>8</v>
      </c>
      <c r="J123" s="22">
        <f>IF(TbRegistrosSaida[[#This Row],[Data do Caixa Realizado]]="",0,YEAR(TbRegistrosSaida[[#This Row],[Data do Caixa Realizado]]))</f>
        <v>2018</v>
      </c>
      <c r="K123" s="22">
        <f>IF(TbRegistrosSaida[[#This Row],[Data da Competência]]="",0,MONTH(TbRegistrosSaida[[#This Row],[Data da Competência]]))</f>
        <v>7</v>
      </c>
      <c r="L123" s="22">
        <f>IF(TbRegistrosSaida[[#This Row],[Data da Competência]]="",0,YEAR(TbRegistrosSaida[[#This Row],[Data da Competência]]))</f>
        <v>2018</v>
      </c>
      <c r="M123" s="65">
        <f>IF(TbRegistrosSaida[[#This Row],[Data do Caixa Previsto]]="",0,MONTH(TbRegistrosSaida[[#This Row],[Data do Caixa Previsto]]))</f>
        <v>8</v>
      </c>
      <c r="N123" s="66">
        <f>IF(TbRegistrosSaida[[#This Row],[Data do Caixa Previsto]]="",0,YEAR(TbRegistrosSaida[[#This Row],[Data do Caixa Previsto]]))</f>
        <v>2018</v>
      </c>
    </row>
    <row r="124" spans="2:14" hidden="1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51</v>
      </c>
      <c r="G124" s="22" t="s">
        <v>428</v>
      </c>
      <c r="H124" s="26">
        <v>3793</v>
      </c>
      <c r="I124" s="22">
        <f>IF(TbRegistrosSaida[[#This Row],[Data do Caixa Realizado]]="",0,MONTH(TbRegistrosSaida[[#This Row],[Data do Caixa Realizado]]))</f>
        <v>9</v>
      </c>
      <c r="J124" s="22">
        <f>IF(TbRegistrosSaida[[#This Row],[Data do Caixa Realizado]]="",0,YEAR(TbRegistrosSaida[[#This Row],[Data do Caixa Realizado]]))</f>
        <v>2018</v>
      </c>
      <c r="K124" s="22">
        <f>IF(TbRegistrosSaida[[#This Row],[Data da Competência]]="",0,MONTH(TbRegistrosSaida[[#This Row],[Data da Competência]]))</f>
        <v>7</v>
      </c>
      <c r="L124" s="22">
        <f>IF(TbRegistrosSaida[[#This Row],[Data da Competência]]="",0,YEAR(TbRegistrosSaida[[#This Row],[Data da Competência]]))</f>
        <v>2018</v>
      </c>
      <c r="M124" s="65">
        <f>IF(TbRegistrosSaida[[#This Row],[Data do Caixa Previsto]]="",0,MONTH(TbRegistrosSaida[[#This Row],[Data do Caixa Previsto]]))</f>
        <v>9</v>
      </c>
      <c r="N124" s="66">
        <f>IF(TbRegistrosSaida[[#This Row],[Data do Caixa Previsto]]="",0,YEAR(TbRegistrosSaida[[#This Row],[Data do Caixa Previsto]]))</f>
        <v>2018</v>
      </c>
    </row>
    <row r="125" spans="2:14" hidden="1" x14ac:dyDescent="0.25">
      <c r="B125" s="21" t="s">
        <v>94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429</v>
      </c>
      <c r="H125" s="26">
        <v>4217</v>
      </c>
      <c r="I125" s="22">
        <f>IF(TbRegistrosSaida[[#This Row],[Data do Caixa Realizado]]="",0,MONTH(TbRegistrosSaida[[#This Row],[Data do Caixa Realizado]]))</f>
        <v>0</v>
      </c>
      <c r="J125" s="22">
        <f>IF(TbRegistrosSaida[[#This Row],[Data do Caixa Realizado]]="",0,YEAR(TbRegistrosSaida[[#This Row],[Data do Caixa Realizado]]))</f>
        <v>0</v>
      </c>
      <c r="K125" s="22">
        <f>IF(TbRegistrosSaida[[#This Row],[Data da Competência]]="",0,MONTH(TbRegistrosSaida[[#This Row],[Data da Competência]]))</f>
        <v>7</v>
      </c>
      <c r="L125" s="22">
        <f>IF(TbRegistrosSaida[[#This Row],[Data da Competência]]="",0,YEAR(TbRegistrosSaida[[#This Row],[Data da Competência]]))</f>
        <v>2018</v>
      </c>
      <c r="M125" s="65">
        <f>IF(TbRegistrosSaida[[#This Row],[Data do Caixa Previsto]]="",0,MONTH(TbRegistrosSaida[[#This Row],[Data do Caixa Previsto]]))</f>
        <v>8</v>
      </c>
      <c r="N125" s="66">
        <f>IF(TbRegistrosSaida[[#This Row],[Data do Caixa Previsto]]="",0,YEAR(TbRegistrosSaida[[#This Row],[Data do Caixa Previsto]]))</f>
        <v>2018</v>
      </c>
    </row>
    <row r="126" spans="2:14" hidden="1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79</v>
      </c>
      <c r="G126" s="22" t="s">
        <v>430</v>
      </c>
      <c r="H126" s="26">
        <v>4850</v>
      </c>
      <c r="I126" s="22">
        <f>IF(TbRegistrosSaida[[#This Row],[Data do Caixa Realizado]]="",0,MONTH(TbRegistrosSaida[[#This Row],[Data do Caixa Realizado]]))</f>
        <v>8</v>
      </c>
      <c r="J126" s="22">
        <f>IF(TbRegistrosSaida[[#This Row],[Data do Caixa Realizado]]="",0,YEAR(TbRegistrosSaida[[#This Row],[Data do Caixa Realizado]]))</f>
        <v>2018</v>
      </c>
      <c r="K126" s="22">
        <f>IF(TbRegistrosSaida[[#This Row],[Data da Competência]]="",0,MONTH(TbRegistrosSaida[[#This Row],[Data da Competência]]))</f>
        <v>7</v>
      </c>
      <c r="L126" s="22">
        <f>IF(TbRegistrosSaida[[#This Row],[Data da Competência]]="",0,YEAR(TbRegistrosSaida[[#This Row],[Data da Competência]]))</f>
        <v>2018</v>
      </c>
      <c r="M126" s="65">
        <f>IF(TbRegistrosSaida[[#This Row],[Data do Caixa Previsto]]="",0,MONTH(TbRegistrosSaida[[#This Row],[Data do Caixa Previsto]]))</f>
        <v>8</v>
      </c>
      <c r="N126" s="66">
        <f>IF(TbRegistrosSaida[[#This Row],[Data do Caixa Previsto]]="",0,YEAR(TbRegistrosSaida[[#This Row],[Data do Caixa Previsto]]))</f>
        <v>2018</v>
      </c>
    </row>
    <row r="127" spans="2:14" hidden="1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431</v>
      </c>
      <c r="H127" s="26">
        <v>4309</v>
      </c>
      <c r="I127" s="22">
        <f>IF(TbRegistrosSaida[[#This Row],[Data do Caixa Realizado]]="",0,MONTH(TbRegistrosSaida[[#This Row],[Data do Caixa Realizado]]))</f>
        <v>9</v>
      </c>
      <c r="J127" s="22">
        <f>IF(TbRegistrosSaida[[#This Row],[Data do Caixa Realizado]]="",0,YEAR(TbRegistrosSaida[[#This Row],[Data do Caixa Realizado]]))</f>
        <v>2018</v>
      </c>
      <c r="K127" s="22">
        <f>IF(TbRegistrosSaida[[#This Row],[Data da Competência]]="",0,MONTH(TbRegistrosSaida[[#This Row],[Data da Competência]]))</f>
        <v>7</v>
      </c>
      <c r="L127" s="22">
        <f>IF(TbRegistrosSaida[[#This Row],[Data da Competência]]="",0,YEAR(TbRegistrosSaida[[#This Row],[Data da Competência]]))</f>
        <v>2018</v>
      </c>
      <c r="M127" s="65">
        <f>IF(TbRegistrosSaida[[#This Row],[Data do Caixa Previsto]]="",0,MONTH(TbRegistrosSaida[[#This Row],[Data do Caixa Previsto]]))</f>
        <v>8</v>
      </c>
      <c r="N127" s="66">
        <f>IF(TbRegistrosSaida[[#This Row],[Data do Caixa Previsto]]="",0,YEAR(TbRegistrosSaida[[#This Row],[Data do Caixa Previsto]]))</f>
        <v>2018</v>
      </c>
    </row>
    <row r="128" spans="2:14" hidden="1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432</v>
      </c>
      <c r="H128" s="26">
        <v>4462</v>
      </c>
      <c r="I128" s="22">
        <f>IF(TbRegistrosSaida[[#This Row],[Data do Caixa Realizado]]="",0,MONTH(TbRegistrosSaida[[#This Row],[Data do Caixa Realizado]]))</f>
        <v>10</v>
      </c>
      <c r="J128" s="22">
        <f>IF(TbRegistrosSaida[[#This Row],[Data do Caixa Realizado]]="",0,YEAR(TbRegistrosSaida[[#This Row],[Data do Caixa Realizado]]))</f>
        <v>2018</v>
      </c>
      <c r="K128" s="22">
        <f>IF(TbRegistrosSaida[[#This Row],[Data da Competência]]="",0,MONTH(TbRegistrosSaida[[#This Row],[Data da Competência]]))</f>
        <v>8</v>
      </c>
      <c r="L128" s="22">
        <f>IF(TbRegistrosSaida[[#This Row],[Data da Competência]]="",0,YEAR(TbRegistrosSaida[[#This Row],[Data da Competência]]))</f>
        <v>2018</v>
      </c>
      <c r="M128" s="65">
        <f>IF(TbRegistrosSaida[[#This Row],[Data do Caixa Previsto]]="",0,MONTH(TbRegistrosSaida[[#This Row],[Data do Caixa Previsto]]))</f>
        <v>8</v>
      </c>
      <c r="N128" s="66">
        <f>IF(TbRegistrosSaida[[#This Row],[Data do Caixa Previsto]]="",0,YEAR(TbRegistrosSaida[[#This Row],[Data do Caixa Previsto]]))</f>
        <v>2018</v>
      </c>
    </row>
    <row r="129" spans="2:14" hidden="1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433</v>
      </c>
      <c r="H129" s="26">
        <v>4947</v>
      </c>
      <c r="I129" s="22">
        <f>IF(TbRegistrosSaida[[#This Row],[Data do Caixa Realizado]]="",0,MONTH(TbRegistrosSaida[[#This Row],[Data do Caixa Realizado]]))</f>
        <v>10</v>
      </c>
      <c r="J129" s="22">
        <f>IF(TbRegistrosSaida[[#This Row],[Data do Caixa Realizado]]="",0,YEAR(TbRegistrosSaida[[#This Row],[Data do Caixa Realizado]]))</f>
        <v>2018</v>
      </c>
      <c r="K129" s="22">
        <f>IF(TbRegistrosSaida[[#This Row],[Data da Competência]]="",0,MONTH(TbRegistrosSaida[[#This Row],[Data da Competência]]))</f>
        <v>8</v>
      </c>
      <c r="L129" s="22">
        <f>IF(TbRegistrosSaida[[#This Row],[Data da Competência]]="",0,YEAR(TbRegistrosSaida[[#This Row],[Data da Competência]]))</f>
        <v>2018</v>
      </c>
      <c r="M129" s="65">
        <f>IF(TbRegistrosSaida[[#This Row],[Data do Caixa Previsto]]="",0,MONTH(TbRegistrosSaida[[#This Row],[Data do Caixa Previsto]]))</f>
        <v>10</v>
      </c>
      <c r="N129" s="66">
        <f>IF(TbRegistrosSaida[[#This Row],[Data do Caixa Previsto]]="",0,YEAR(TbRegistrosSaida[[#This Row],[Data do Caixa Previsto]]))</f>
        <v>2018</v>
      </c>
    </row>
    <row r="130" spans="2:14" hidden="1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51</v>
      </c>
      <c r="G130" s="22" t="s">
        <v>434</v>
      </c>
      <c r="H130" s="26">
        <v>902</v>
      </c>
      <c r="I130" s="22">
        <f>IF(TbRegistrosSaida[[#This Row],[Data do Caixa Realizado]]="",0,MONTH(TbRegistrosSaida[[#This Row],[Data do Caixa Realizado]]))</f>
        <v>9</v>
      </c>
      <c r="J130" s="22">
        <f>IF(TbRegistrosSaida[[#This Row],[Data do Caixa Realizado]]="",0,YEAR(TbRegistrosSaida[[#This Row],[Data do Caixa Realizado]]))</f>
        <v>2018</v>
      </c>
      <c r="K130" s="22">
        <f>IF(TbRegistrosSaida[[#This Row],[Data da Competência]]="",0,MONTH(TbRegistrosSaida[[#This Row],[Data da Competência]]))</f>
        <v>8</v>
      </c>
      <c r="L130" s="22">
        <f>IF(TbRegistrosSaida[[#This Row],[Data da Competência]]="",0,YEAR(TbRegistrosSaida[[#This Row],[Data da Competência]]))</f>
        <v>2018</v>
      </c>
      <c r="M130" s="65">
        <f>IF(TbRegistrosSaida[[#This Row],[Data do Caixa Previsto]]="",0,MONTH(TbRegistrosSaida[[#This Row],[Data do Caixa Previsto]]))</f>
        <v>9</v>
      </c>
      <c r="N130" s="66">
        <f>IF(TbRegistrosSaida[[#This Row],[Data do Caixa Previsto]]="",0,YEAR(TbRegistrosSaida[[#This Row],[Data do Caixa Previsto]]))</f>
        <v>2018</v>
      </c>
    </row>
    <row r="131" spans="2:14" hidden="1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435</v>
      </c>
      <c r="H131" s="26">
        <v>432</v>
      </c>
      <c r="I131" s="22">
        <f>IF(TbRegistrosSaida[[#This Row],[Data do Caixa Realizado]]="",0,MONTH(TbRegistrosSaida[[#This Row],[Data do Caixa Realizado]]))</f>
        <v>9</v>
      </c>
      <c r="J131" s="22">
        <f>IF(TbRegistrosSaida[[#This Row],[Data do Caixa Realizado]]="",0,YEAR(TbRegistrosSaida[[#This Row],[Data do Caixa Realizado]]))</f>
        <v>2018</v>
      </c>
      <c r="K131" s="22">
        <f>IF(TbRegistrosSaida[[#This Row],[Data da Competência]]="",0,MONTH(TbRegistrosSaida[[#This Row],[Data da Competência]]))</f>
        <v>8</v>
      </c>
      <c r="L131" s="22">
        <f>IF(TbRegistrosSaida[[#This Row],[Data da Competência]]="",0,YEAR(TbRegistrosSaida[[#This Row],[Data da Competência]]))</f>
        <v>2018</v>
      </c>
      <c r="M131" s="65">
        <f>IF(TbRegistrosSaida[[#This Row],[Data do Caixa Previsto]]="",0,MONTH(TbRegistrosSaida[[#This Row],[Data do Caixa Previsto]]))</f>
        <v>9</v>
      </c>
      <c r="N131" s="66">
        <f>IF(TbRegistrosSaida[[#This Row],[Data do Caixa Previsto]]="",0,YEAR(TbRegistrosSaida[[#This Row],[Data do Caixa Previsto]]))</f>
        <v>2018</v>
      </c>
    </row>
    <row r="132" spans="2:14" hidden="1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436</v>
      </c>
      <c r="H132" s="26">
        <v>4084</v>
      </c>
      <c r="I132" s="22">
        <f>IF(TbRegistrosSaida[[#This Row],[Data do Caixa Realizado]]="",0,MONTH(TbRegistrosSaida[[#This Row],[Data do Caixa Realizado]]))</f>
        <v>9</v>
      </c>
      <c r="J132" s="22">
        <f>IF(TbRegistrosSaida[[#This Row],[Data do Caixa Realizado]]="",0,YEAR(TbRegistrosSaida[[#This Row],[Data do Caixa Realizado]]))</f>
        <v>2018</v>
      </c>
      <c r="K132" s="22">
        <f>IF(TbRegistrosSaida[[#This Row],[Data da Competência]]="",0,MONTH(TbRegistrosSaida[[#This Row],[Data da Competência]]))</f>
        <v>8</v>
      </c>
      <c r="L132" s="22">
        <f>IF(TbRegistrosSaida[[#This Row],[Data da Competência]]="",0,YEAR(TbRegistrosSaida[[#This Row],[Data da Competência]]))</f>
        <v>2018</v>
      </c>
      <c r="M132" s="65">
        <f>IF(TbRegistrosSaida[[#This Row],[Data do Caixa Previsto]]="",0,MONTH(TbRegistrosSaida[[#This Row],[Data do Caixa Previsto]]))</f>
        <v>9</v>
      </c>
      <c r="N132" s="66">
        <f>IF(TbRegistrosSaida[[#This Row],[Data do Caixa Previsto]]="",0,YEAR(TbRegistrosSaida[[#This Row],[Data do Caixa Previsto]]))</f>
        <v>2018</v>
      </c>
    </row>
    <row r="133" spans="2:14" hidden="1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79</v>
      </c>
      <c r="G133" s="22" t="s">
        <v>437</v>
      </c>
      <c r="H133" s="26">
        <v>1054</v>
      </c>
      <c r="I133" s="22">
        <f>IF(TbRegistrosSaida[[#This Row],[Data do Caixa Realizado]]="",0,MONTH(TbRegistrosSaida[[#This Row],[Data do Caixa Realizado]]))</f>
        <v>11</v>
      </c>
      <c r="J133" s="22">
        <f>IF(TbRegistrosSaida[[#This Row],[Data do Caixa Realizado]]="",0,YEAR(TbRegistrosSaida[[#This Row],[Data do Caixa Realizado]]))</f>
        <v>2018</v>
      </c>
      <c r="K133" s="22">
        <f>IF(TbRegistrosSaida[[#This Row],[Data da Competência]]="",0,MONTH(TbRegistrosSaida[[#This Row],[Data da Competência]]))</f>
        <v>8</v>
      </c>
      <c r="L133" s="22">
        <f>IF(TbRegistrosSaida[[#This Row],[Data da Competência]]="",0,YEAR(TbRegistrosSaida[[#This Row],[Data da Competência]]))</f>
        <v>2018</v>
      </c>
      <c r="M133" s="65">
        <f>IF(TbRegistrosSaida[[#This Row],[Data do Caixa Previsto]]="",0,MONTH(TbRegistrosSaida[[#This Row],[Data do Caixa Previsto]]))</f>
        <v>9</v>
      </c>
      <c r="N133" s="66">
        <f>IF(TbRegistrosSaida[[#This Row],[Data do Caixa Previsto]]="",0,YEAR(TbRegistrosSaida[[#This Row],[Data do Caixa Previsto]]))</f>
        <v>2018</v>
      </c>
    </row>
    <row r="134" spans="2:14" hidden="1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438</v>
      </c>
      <c r="H134" s="26">
        <v>4608</v>
      </c>
      <c r="I134" s="22">
        <f>IF(TbRegistrosSaida[[#This Row],[Data do Caixa Realizado]]="",0,MONTH(TbRegistrosSaida[[#This Row],[Data do Caixa Realizado]]))</f>
        <v>9</v>
      </c>
      <c r="J134" s="22">
        <f>IF(TbRegistrosSaida[[#This Row],[Data do Caixa Realizado]]="",0,YEAR(TbRegistrosSaida[[#This Row],[Data do Caixa Realizado]]))</f>
        <v>2018</v>
      </c>
      <c r="K134" s="22">
        <f>IF(TbRegistrosSaida[[#This Row],[Data da Competência]]="",0,MONTH(TbRegistrosSaida[[#This Row],[Data da Competência]]))</f>
        <v>8</v>
      </c>
      <c r="L134" s="22">
        <f>IF(TbRegistrosSaida[[#This Row],[Data da Competência]]="",0,YEAR(TbRegistrosSaida[[#This Row],[Data da Competência]]))</f>
        <v>2018</v>
      </c>
      <c r="M134" s="65">
        <f>IF(TbRegistrosSaida[[#This Row],[Data do Caixa Previsto]]="",0,MONTH(TbRegistrosSaida[[#This Row],[Data do Caixa Previsto]]))</f>
        <v>9</v>
      </c>
      <c r="N134" s="66">
        <f>IF(TbRegistrosSaida[[#This Row],[Data do Caixa Previsto]]="",0,YEAR(TbRegistrosSaida[[#This Row],[Data do Caixa Previsto]]))</f>
        <v>2018</v>
      </c>
    </row>
    <row r="135" spans="2:14" hidden="1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51</v>
      </c>
      <c r="G135" s="22" t="s">
        <v>439</v>
      </c>
      <c r="H135" s="26">
        <v>1238</v>
      </c>
      <c r="I135" s="22">
        <f>IF(TbRegistrosSaida[[#This Row],[Data do Caixa Realizado]]="",0,MONTH(TbRegistrosSaida[[#This Row],[Data do Caixa Realizado]]))</f>
        <v>9</v>
      </c>
      <c r="J135" s="22">
        <f>IF(TbRegistrosSaida[[#This Row],[Data do Caixa Realizado]]="",0,YEAR(TbRegistrosSaida[[#This Row],[Data do Caixa Realizado]]))</f>
        <v>2018</v>
      </c>
      <c r="K135" s="22">
        <f>IF(TbRegistrosSaida[[#This Row],[Data da Competência]]="",0,MONTH(TbRegistrosSaida[[#This Row],[Data da Competência]]))</f>
        <v>8</v>
      </c>
      <c r="L135" s="22">
        <f>IF(TbRegistrosSaida[[#This Row],[Data da Competência]]="",0,YEAR(TbRegistrosSaida[[#This Row],[Data da Competência]]))</f>
        <v>2018</v>
      </c>
      <c r="M135" s="65">
        <f>IF(TbRegistrosSaida[[#This Row],[Data do Caixa Previsto]]="",0,MONTH(TbRegistrosSaida[[#This Row],[Data do Caixa Previsto]]))</f>
        <v>9</v>
      </c>
      <c r="N135" s="66">
        <f>IF(TbRegistrosSaida[[#This Row],[Data do Caixa Previsto]]="",0,YEAR(TbRegistrosSaida[[#This Row],[Data do Caixa Previsto]]))</f>
        <v>2018</v>
      </c>
    </row>
    <row r="136" spans="2:14" hidden="1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79</v>
      </c>
      <c r="G136" s="22" t="s">
        <v>440</v>
      </c>
      <c r="H136" s="26">
        <v>1342</v>
      </c>
      <c r="I136" s="22">
        <f>IF(TbRegistrosSaida[[#This Row],[Data do Caixa Realizado]]="",0,MONTH(TbRegistrosSaida[[#This Row],[Data do Caixa Realizado]]))</f>
        <v>9</v>
      </c>
      <c r="J136" s="22">
        <f>IF(TbRegistrosSaida[[#This Row],[Data do Caixa Realizado]]="",0,YEAR(TbRegistrosSaida[[#This Row],[Data do Caixa Realizado]]))</f>
        <v>2018</v>
      </c>
      <c r="K136" s="22">
        <f>IF(TbRegistrosSaida[[#This Row],[Data da Competência]]="",0,MONTH(TbRegistrosSaida[[#This Row],[Data da Competência]]))</f>
        <v>9</v>
      </c>
      <c r="L136" s="22">
        <f>IF(TbRegistrosSaida[[#This Row],[Data da Competência]]="",0,YEAR(TbRegistrosSaida[[#This Row],[Data da Competência]]))</f>
        <v>2018</v>
      </c>
      <c r="M136" s="65">
        <f>IF(TbRegistrosSaida[[#This Row],[Data do Caixa Previsto]]="",0,MONTH(TbRegistrosSaida[[#This Row],[Data do Caixa Previsto]]))</f>
        <v>9</v>
      </c>
      <c r="N136" s="66">
        <f>IF(TbRegistrosSaida[[#This Row],[Data do Caixa Previsto]]="",0,YEAR(TbRegistrosSaida[[#This Row],[Data do Caixa Previsto]]))</f>
        <v>2018</v>
      </c>
    </row>
    <row r="137" spans="2:14" hidden="1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441</v>
      </c>
      <c r="H137" s="26">
        <v>2936</v>
      </c>
      <c r="I137" s="22">
        <f>IF(TbRegistrosSaida[[#This Row],[Data do Caixa Realizado]]="",0,MONTH(TbRegistrosSaida[[#This Row],[Data do Caixa Realizado]]))</f>
        <v>12</v>
      </c>
      <c r="J137" s="22">
        <f>IF(TbRegistrosSaida[[#This Row],[Data do Caixa Realizado]]="",0,YEAR(TbRegistrosSaida[[#This Row],[Data do Caixa Realizado]]))</f>
        <v>2018</v>
      </c>
      <c r="K137" s="22">
        <f>IF(TbRegistrosSaida[[#This Row],[Data da Competência]]="",0,MONTH(TbRegistrosSaida[[#This Row],[Data da Competência]]))</f>
        <v>9</v>
      </c>
      <c r="L137" s="22">
        <f>IF(TbRegistrosSaida[[#This Row],[Data da Competência]]="",0,YEAR(TbRegistrosSaida[[#This Row],[Data da Competência]]))</f>
        <v>2018</v>
      </c>
      <c r="M137" s="65">
        <f>IF(TbRegistrosSaida[[#This Row],[Data do Caixa Previsto]]="",0,MONTH(TbRegistrosSaida[[#This Row],[Data do Caixa Previsto]]))</f>
        <v>10</v>
      </c>
      <c r="N137" s="66">
        <f>IF(TbRegistrosSaida[[#This Row],[Data do Caixa Previsto]]="",0,YEAR(TbRegistrosSaida[[#This Row],[Data do Caixa Previsto]]))</f>
        <v>2018</v>
      </c>
    </row>
    <row r="138" spans="2:14" hidden="1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79</v>
      </c>
      <c r="G138" s="22" t="s">
        <v>442</v>
      </c>
      <c r="H138" s="26">
        <v>875</v>
      </c>
      <c r="I138" s="22">
        <f>IF(TbRegistrosSaida[[#This Row],[Data do Caixa Realizado]]="",0,MONTH(TbRegistrosSaida[[#This Row],[Data do Caixa Realizado]]))</f>
        <v>10</v>
      </c>
      <c r="J138" s="22">
        <f>IF(TbRegistrosSaida[[#This Row],[Data do Caixa Realizado]]="",0,YEAR(TbRegistrosSaida[[#This Row],[Data do Caixa Realizado]]))</f>
        <v>2018</v>
      </c>
      <c r="K138" s="22">
        <f>IF(TbRegistrosSaida[[#This Row],[Data da Competência]]="",0,MONTH(TbRegistrosSaida[[#This Row],[Data da Competência]]))</f>
        <v>9</v>
      </c>
      <c r="L138" s="22">
        <f>IF(TbRegistrosSaida[[#This Row],[Data da Competência]]="",0,YEAR(TbRegistrosSaida[[#This Row],[Data da Competência]]))</f>
        <v>2018</v>
      </c>
      <c r="M138" s="65">
        <f>IF(TbRegistrosSaida[[#This Row],[Data do Caixa Previsto]]="",0,MONTH(TbRegistrosSaida[[#This Row],[Data do Caixa Previsto]]))</f>
        <v>10</v>
      </c>
      <c r="N138" s="66">
        <f>IF(TbRegistrosSaida[[#This Row],[Data do Caixa Previsto]]="",0,YEAR(TbRegistrosSaida[[#This Row],[Data do Caixa Previsto]]))</f>
        <v>2018</v>
      </c>
    </row>
    <row r="139" spans="2:14" hidden="1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443</v>
      </c>
      <c r="H139" s="26">
        <v>159</v>
      </c>
      <c r="I139" s="22">
        <f>IF(TbRegistrosSaida[[#This Row],[Data do Caixa Realizado]]="",0,MONTH(TbRegistrosSaida[[#This Row],[Data do Caixa Realizado]]))</f>
        <v>9</v>
      </c>
      <c r="J139" s="22">
        <f>IF(TbRegistrosSaida[[#This Row],[Data do Caixa Realizado]]="",0,YEAR(TbRegistrosSaida[[#This Row],[Data do Caixa Realizado]]))</f>
        <v>2018</v>
      </c>
      <c r="K139" s="22">
        <f>IF(TbRegistrosSaida[[#This Row],[Data da Competência]]="",0,MONTH(TbRegistrosSaida[[#This Row],[Data da Competência]]))</f>
        <v>9</v>
      </c>
      <c r="L139" s="22">
        <f>IF(TbRegistrosSaida[[#This Row],[Data da Competência]]="",0,YEAR(TbRegistrosSaida[[#This Row],[Data da Competência]]))</f>
        <v>2018</v>
      </c>
      <c r="M139" s="65">
        <f>IF(TbRegistrosSaida[[#This Row],[Data do Caixa Previsto]]="",0,MONTH(TbRegistrosSaida[[#This Row],[Data do Caixa Previsto]]))</f>
        <v>9</v>
      </c>
      <c r="N139" s="66">
        <f>IF(TbRegistrosSaida[[#This Row],[Data do Caixa Previsto]]="",0,YEAR(TbRegistrosSaida[[#This Row],[Data do Caixa Previsto]]))</f>
        <v>2018</v>
      </c>
    </row>
    <row r="140" spans="2:14" hidden="1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79</v>
      </c>
      <c r="G140" s="22" t="s">
        <v>444</v>
      </c>
      <c r="H140" s="26">
        <v>2933</v>
      </c>
      <c r="I140" s="22">
        <f>IF(TbRegistrosSaida[[#This Row],[Data do Caixa Realizado]]="",0,MONTH(TbRegistrosSaida[[#This Row],[Data do Caixa Realizado]]))</f>
        <v>10</v>
      </c>
      <c r="J140" s="22">
        <f>IF(TbRegistrosSaida[[#This Row],[Data do Caixa Realizado]]="",0,YEAR(TbRegistrosSaida[[#This Row],[Data do Caixa Realizado]]))</f>
        <v>2018</v>
      </c>
      <c r="K140" s="22">
        <f>IF(TbRegistrosSaida[[#This Row],[Data da Competência]]="",0,MONTH(TbRegistrosSaida[[#This Row],[Data da Competência]]))</f>
        <v>9</v>
      </c>
      <c r="L140" s="22">
        <f>IF(TbRegistrosSaida[[#This Row],[Data da Competência]]="",0,YEAR(TbRegistrosSaida[[#This Row],[Data da Competência]]))</f>
        <v>2018</v>
      </c>
      <c r="M140" s="65">
        <f>IF(TbRegistrosSaida[[#This Row],[Data do Caixa Previsto]]="",0,MONTH(TbRegistrosSaida[[#This Row],[Data do Caixa Previsto]]))</f>
        <v>10</v>
      </c>
      <c r="N140" s="66">
        <f>IF(TbRegistrosSaida[[#This Row],[Data do Caixa Previsto]]="",0,YEAR(TbRegistrosSaida[[#This Row],[Data do Caixa Previsto]]))</f>
        <v>2018</v>
      </c>
    </row>
    <row r="141" spans="2:14" hidden="1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79</v>
      </c>
      <c r="G141" s="22" t="s">
        <v>445</v>
      </c>
      <c r="H141" s="26">
        <v>4944</v>
      </c>
      <c r="I141" s="22">
        <f>IF(TbRegistrosSaida[[#This Row],[Data do Caixa Realizado]]="",0,MONTH(TbRegistrosSaida[[#This Row],[Data do Caixa Realizado]]))</f>
        <v>11</v>
      </c>
      <c r="J141" s="22">
        <f>IF(TbRegistrosSaida[[#This Row],[Data do Caixa Realizado]]="",0,YEAR(TbRegistrosSaida[[#This Row],[Data do Caixa Realizado]]))</f>
        <v>2018</v>
      </c>
      <c r="K141" s="22">
        <f>IF(TbRegistrosSaida[[#This Row],[Data da Competência]]="",0,MONTH(TbRegistrosSaida[[#This Row],[Data da Competência]]))</f>
        <v>9</v>
      </c>
      <c r="L141" s="22">
        <f>IF(TbRegistrosSaida[[#This Row],[Data da Competência]]="",0,YEAR(TbRegistrosSaida[[#This Row],[Data da Competência]]))</f>
        <v>2018</v>
      </c>
      <c r="M141" s="65">
        <f>IF(TbRegistrosSaida[[#This Row],[Data do Caixa Previsto]]="",0,MONTH(TbRegistrosSaida[[#This Row],[Data do Caixa Previsto]]))</f>
        <v>11</v>
      </c>
      <c r="N141" s="66">
        <f>IF(TbRegistrosSaida[[#This Row],[Data do Caixa Previsto]]="",0,YEAR(TbRegistrosSaida[[#This Row],[Data do Caixa Previsto]]))</f>
        <v>2018</v>
      </c>
    </row>
    <row r="142" spans="2:14" hidden="1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51</v>
      </c>
      <c r="G142" s="22" t="s">
        <v>446</v>
      </c>
      <c r="H142" s="26">
        <v>4173</v>
      </c>
      <c r="I142" s="22">
        <f>IF(TbRegistrosSaida[[#This Row],[Data do Caixa Realizado]]="",0,MONTH(TbRegistrosSaida[[#This Row],[Data do Caixa Realizado]]))</f>
        <v>10</v>
      </c>
      <c r="J142" s="22">
        <f>IF(TbRegistrosSaida[[#This Row],[Data do Caixa Realizado]]="",0,YEAR(TbRegistrosSaida[[#This Row],[Data do Caixa Realizado]]))</f>
        <v>2018</v>
      </c>
      <c r="K142" s="22">
        <f>IF(TbRegistrosSaida[[#This Row],[Data da Competência]]="",0,MONTH(TbRegistrosSaida[[#This Row],[Data da Competência]]))</f>
        <v>9</v>
      </c>
      <c r="L142" s="22">
        <f>IF(TbRegistrosSaida[[#This Row],[Data da Competência]]="",0,YEAR(TbRegistrosSaida[[#This Row],[Data da Competência]]))</f>
        <v>2018</v>
      </c>
      <c r="M142" s="65">
        <f>IF(TbRegistrosSaida[[#This Row],[Data do Caixa Previsto]]="",0,MONTH(TbRegistrosSaida[[#This Row],[Data do Caixa Previsto]]))</f>
        <v>10</v>
      </c>
      <c r="N142" s="66">
        <f>IF(TbRegistrosSaida[[#This Row],[Data do Caixa Previsto]]="",0,YEAR(TbRegistrosSaida[[#This Row],[Data do Caixa Previsto]]))</f>
        <v>2018</v>
      </c>
    </row>
    <row r="143" spans="2:14" hidden="1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447</v>
      </c>
      <c r="H143" s="26">
        <v>2065</v>
      </c>
      <c r="I143" s="22">
        <f>IF(TbRegistrosSaida[[#This Row],[Data do Caixa Realizado]]="",0,MONTH(TbRegistrosSaida[[#This Row],[Data do Caixa Realizado]]))</f>
        <v>10</v>
      </c>
      <c r="J143" s="22">
        <f>IF(TbRegistrosSaida[[#This Row],[Data do Caixa Realizado]]="",0,YEAR(TbRegistrosSaida[[#This Row],[Data do Caixa Realizado]]))</f>
        <v>2018</v>
      </c>
      <c r="K143" s="22">
        <f>IF(TbRegistrosSaida[[#This Row],[Data da Competência]]="",0,MONTH(TbRegistrosSaida[[#This Row],[Data da Competência]]))</f>
        <v>9</v>
      </c>
      <c r="L143" s="22">
        <f>IF(TbRegistrosSaida[[#This Row],[Data da Competência]]="",0,YEAR(TbRegistrosSaida[[#This Row],[Data da Competência]]))</f>
        <v>2018</v>
      </c>
      <c r="M143" s="65">
        <f>IF(TbRegistrosSaida[[#This Row],[Data do Caixa Previsto]]="",0,MONTH(TbRegistrosSaida[[#This Row],[Data do Caixa Previsto]]))</f>
        <v>10</v>
      </c>
      <c r="N143" s="66">
        <f>IF(TbRegistrosSaida[[#This Row],[Data do Caixa Previsto]]="",0,YEAR(TbRegistrosSaida[[#This Row],[Data do Caixa Previsto]]))</f>
        <v>2018</v>
      </c>
    </row>
    <row r="144" spans="2:14" hidden="1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448</v>
      </c>
      <c r="H144" s="26">
        <v>521</v>
      </c>
      <c r="I144" s="22">
        <f>IF(TbRegistrosSaida[[#This Row],[Data do Caixa Realizado]]="",0,MONTH(TbRegistrosSaida[[#This Row],[Data do Caixa Realizado]]))</f>
        <v>11</v>
      </c>
      <c r="J144" s="22">
        <f>IF(TbRegistrosSaida[[#This Row],[Data do Caixa Realizado]]="",0,YEAR(TbRegistrosSaida[[#This Row],[Data do Caixa Realizado]]))</f>
        <v>2018</v>
      </c>
      <c r="K144" s="22">
        <f>IF(TbRegistrosSaida[[#This Row],[Data da Competência]]="",0,MONTH(TbRegistrosSaida[[#This Row],[Data da Competência]]))</f>
        <v>9</v>
      </c>
      <c r="L144" s="22">
        <f>IF(TbRegistrosSaida[[#This Row],[Data da Competência]]="",0,YEAR(TbRegistrosSaida[[#This Row],[Data da Competência]]))</f>
        <v>2018</v>
      </c>
      <c r="M144" s="65">
        <f>IF(TbRegistrosSaida[[#This Row],[Data do Caixa Previsto]]="",0,MONTH(TbRegistrosSaida[[#This Row],[Data do Caixa Previsto]]))</f>
        <v>11</v>
      </c>
      <c r="N144" s="66">
        <f>IF(TbRegistrosSaida[[#This Row],[Data do Caixa Previsto]]="",0,YEAR(TbRegistrosSaida[[#This Row],[Data do Caixa Previsto]]))</f>
        <v>2018</v>
      </c>
    </row>
    <row r="145" spans="2:14" hidden="1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449</v>
      </c>
      <c r="H145" s="26">
        <v>819</v>
      </c>
      <c r="I145" s="22">
        <f>IF(TbRegistrosSaida[[#This Row],[Data do Caixa Realizado]]="",0,MONTH(TbRegistrosSaida[[#This Row],[Data do Caixa Realizado]]))</f>
        <v>11</v>
      </c>
      <c r="J145" s="22">
        <f>IF(TbRegistrosSaida[[#This Row],[Data do Caixa Realizado]]="",0,YEAR(TbRegistrosSaida[[#This Row],[Data do Caixa Realizado]]))</f>
        <v>2018</v>
      </c>
      <c r="K145" s="22">
        <f>IF(TbRegistrosSaida[[#This Row],[Data da Competência]]="",0,MONTH(TbRegistrosSaida[[#This Row],[Data da Competência]]))</f>
        <v>10</v>
      </c>
      <c r="L145" s="22">
        <f>IF(TbRegistrosSaida[[#This Row],[Data da Competência]]="",0,YEAR(TbRegistrosSaida[[#This Row],[Data da Competência]]))</f>
        <v>2018</v>
      </c>
      <c r="M145" s="65">
        <f>IF(TbRegistrosSaida[[#This Row],[Data do Caixa Previsto]]="",0,MONTH(TbRegistrosSaida[[#This Row],[Data do Caixa Previsto]]))</f>
        <v>11</v>
      </c>
      <c r="N145" s="66">
        <f>IF(TbRegistrosSaida[[#This Row],[Data do Caixa Previsto]]="",0,YEAR(TbRegistrosSaida[[#This Row],[Data do Caixa Previsto]]))</f>
        <v>2018</v>
      </c>
    </row>
    <row r="146" spans="2:14" hidden="1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51</v>
      </c>
      <c r="G146" s="22" t="s">
        <v>450</v>
      </c>
      <c r="H146" s="26">
        <v>1260</v>
      </c>
      <c r="I146" s="22">
        <f>IF(TbRegistrosSaida[[#This Row],[Data do Caixa Realizado]]="",0,MONTH(TbRegistrosSaida[[#This Row],[Data do Caixa Realizado]]))</f>
        <v>11</v>
      </c>
      <c r="J146" s="22">
        <f>IF(TbRegistrosSaida[[#This Row],[Data do Caixa Realizado]]="",0,YEAR(TbRegistrosSaida[[#This Row],[Data do Caixa Realizado]]))</f>
        <v>2018</v>
      </c>
      <c r="K146" s="22">
        <f>IF(TbRegistrosSaida[[#This Row],[Data da Competência]]="",0,MONTH(TbRegistrosSaida[[#This Row],[Data da Competência]]))</f>
        <v>10</v>
      </c>
      <c r="L146" s="22">
        <f>IF(TbRegistrosSaida[[#This Row],[Data da Competência]]="",0,YEAR(TbRegistrosSaida[[#This Row],[Data da Competência]]))</f>
        <v>2018</v>
      </c>
      <c r="M146" s="65">
        <f>IF(TbRegistrosSaida[[#This Row],[Data do Caixa Previsto]]="",0,MONTH(TbRegistrosSaida[[#This Row],[Data do Caixa Previsto]]))</f>
        <v>11</v>
      </c>
      <c r="N146" s="66">
        <f>IF(TbRegistrosSaida[[#This Row],[Data do Caixa Previsto]]="",0,YEAR(TbRegistrosSaida[[#This Row],[Data do Caixa Previsto]]))</f>
        <v>2018</v>
      </c>
    </row>
    <row r="147" spans="2:14" hidden="1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451</v>
      </c>
      <c r="H147" s="26">
        <v>2998</v>
      </c>
      <c r="I147" s="22">
        <f>IF(TbRegistrosSaida[[#This Row],[Data do Caixa Realizado]]="",0,MONTH(TbRegistrosSaida[[#This Row],[Data do Caixa Realizado]]))</f>
        <v>10</v>
      </c>
      <c r="J147" s="22">
        <f>IF(TbRegistrosSaida[[#This Row],[Data do Caixa Realizado]]="",0,YEAR(TbRegistrosSaida[[#This Row],[Data do Caixa Realizado]]))</f>
        <v>2018</v>
      </c>
      <c r="K147" s="22">
        <f>IF(TbRegistrosSaida[[#This Row],[Data da Competência]]="",0,MONTH(TbRegistrosSaida[[#This Row],[Data da Competência]]))</f>
        <v>10</v>
      </c>
      <c r="L147" s="22">
        <f>IF(TbRegistrosSaida[[#This Row],[Data da Competência]]="",0,YEAR(TbRegistrosSaida[[#This Row],[Data da Competência]]))</f>
        <v>2018</v>
      </c>
      <c r="M147" s="65">
        <f>IF(TbRegistrosSaida[[#This Row],[Data do Caixa Previsto]]="",0,MONTH(TbRegistrosSaida[[#This Row],[Data do Caixa Previsto]]))</f>
        <v>10</v>
      </c>
      <c r="N147" s="66">
        <f>IF(TbRegistrosSaida[[#This Row],[Data do Caixa Previsto]]="",0,YEAR(TbRegistrosSaida[[#This Row],[Data do Caixa Previsto]]))</f>
        <v>2018</v>
      </c>
    </row>
    <row r="148" spans="2:14" hidden="1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452</v>
      </c>
      <c r="H148" s="26">
        <v>4287</v>
      </c>
      <c r="I148" s="22">
        <f>IF(TbRegistrosSaida[[#This Row],[Data do Caixa Realizado]]="",0,MONTH(TbRegistrosSaida[[#This Row],[Data do Caixa Realizado]]))</f>
        <v>10</v>
      </c>
      <c r="J148" s="22">
        <f>IF(TbRegistrosSaida[[#This Row],[Data do Caixa Realizado]]="",0,YEAR(TbRegistrosSaida[[#This Row],[Data do Caixa Realizado]]))</f>
        <v>2018</v>
      </c>
      <c r="K148" s="22">
        <f>IF(TbRegistrosSaida[[#This Row],[Data da Competência]]="",0,MONTH(TbRegistrosSaida[[#This Row],[Data da Competência]]))</f>
        <v>10</v>
      </c>
      <c r="L148" s="22">
        <f>IF(TbRegistrosSaida[[#This Row],[Data da Competência]]="",0,YEAR(TbRegistrosSaida[[#This Row],[Data da Competência]]))</f>
        <v>2018</v>
      </c>
      <c r="M148" s="65">
        <f>IF(TbRegistrosSaida[[#This Row],[Data do Caixa Previsto]]="",0,MONTH(TbRegistrosSaida[[#This Row],[Data do Caixa Previsto]]))</f>
        <v>10</v>
      </c>
      <c r="N148" s="66">
        <f>IF(TbRegistrosSaida[[#This Row],[Data do Caixa Previsto]]="",0,YEAR(TbRegistrosSaida[[#This Row],[Data do Caixa Previsto]]))</f>
        <v>2018</v>
      </c>
    </row>
    <row r="149" spans="2:14" hidden="1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453</v>
      </c>
      <c r="H149" s="26">
        <v>2015</v>
      </c>
      <c r="I149" s="22">
        <f>IF(TbRegistrosSaida[[#This Row],[Data do Caixa Realizado]]="",0,MONTH(TbRegistrosSaida[[#This Row],[Data do Caixa Realizado]]))</f>
        <v>2</v>
      </c>
      <c r="J149" s="22">
        <f>IF(TbRegistrosSaida[[#This Row],[Data do Caixa Realizado]]="",0,YEAR(TbRegistrosSaida[[#This Row],[Data do Caixa Realizado]]))</f>
        <v>2019</v>
      </c>
      <c r="K149" s="22">
        <f>IF(TbRegistrosSaida[[#This Row],[Data da Competência]]="",0,MONTH(TbRegistrosSaida[[#This Row],[Data da Competência]]))</f>
        <v>10</v>
      </c>
      <c r="L149" s="22">
        <f>IF(TbRegistrosSaida[[#This Row],[Data da Competência]]="",0,YEAR(TbRegistrosSaida[[#This Row],[Data da Competência]]))</f>
        <v>2018</v>
      </c>
      <c r="M149" s="65">
        <f>IF(TbRegistrosSaida[[#This Row],[Data do Caixa Previsto]]="",0,MONTH(TbRegistrosSaida[[#This Row],[Data do Caixa Previsto]]))</f>
        <v>11</v>
      </c>
      <c r="N149" s="66">
        <f>IF(TbRegistrosSaida[[#This Row],[Data do Caixa Previsto]]="",0,YEAR(TbRegistrosSaida[[#This Row],[Data do Caixa Previsto]]))</f>
        <v>2018</v>
      </c>
    </row>
    <row r="150" spans="2:14" hidden="1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454</v>
      </c>
      <c r="H150" s="26">
        <v>3369</v>
      </c>
      <c r="I150" s="22">
        <f>IF(TbRegistrosSaida[[#This Row],[Data do Caixa Realizado]]="",0,MONTH(TbRegistrosSaida[[#This Row],[Data do Caixa Realizado]]))</f>
        <v>12</v>
      </c>
      <c r="J150" s="22">
        <f>IF(TbRegistrosSaida[[#This Row],[Data do Caixa Realizado]]="",0,YEAR(TbRegistrosSaida[[#This Row],[Data do Caixa Realizado]]))</f>
        <v>2018</v>
      </c>
      <c r="K150" s="22">
        <f>IF(TbRegistrosSaida[[#This Row],[Data da Competência]]="",0,MONTH(TbRegistrosSaida[[#This Row],[Data da Competência]]))</f>
        <v>10</v>
      </c>
      <c r="L150" s="22">
        <f>IF(TbRegistrosSaida[[#This Row],[Data da Competência]]="",0,YEAR(TbRegistrosSaida[[#This Row],[Data da Competência]]))</f>
        <v>2018</v>
      </c>
      <c r="M150" s="65">
        <f>IF(TbRegistrosSaida[[#This Row],[Data do Caixa Previsto]]="",0,MONTH(TbRegistrosSaida[[#This Row],[Data do Caixa Previsto]]))</f>
        <v>12</v>
      </c>
      <c r="N150" s="66">
        <f>IF(TbRegistrosSaida[[#This Row],[Data do Caixa Previsto]]="",0,YEAR(TbRegistrosSaida[[#This Row],[Data do Caixa Previsto]]))</f>
        <v>2018</v>
      </c>
    </row>
    <row r="151" spans="2:14" hidden="1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79</v>
      </c>
      <c r="G151" s="22" t="s">
        <v>455</v>
      </c>
      <c r="H151" s="26">
        <v>4851</v>
      </c>
      <c r="I151" s="22">
        <f>IF(TbRegistrosSaida[[#This Row],[Data do Caixa Realizado]]="",0,MONTH(TbRegistrosSaida[[#This Row],[Data do Caixa Realizado]]))</f>
        <v>10</v>
      </c>
      <c r="J151" s="22">
        <f>IF(TbRegistrosSaida[[#This Row],[Data do Caixa Realizado]]="",0,YEAR(TbRegistrosSaida[[#This Row],[Data do Caixa Realizado]]))</f>
        <v>2018</v>
      </c>
      <c r="K151" s="22">
        <f>IF(TbRegistrosSaida[[#This Row],[Data da Competência]]="",0,MONTH(TbRegistrosSaida[[#This Row],[Data da Competência]]))</f>
        <v>10</v>
      </c>
      <c r="L151" s="22">
        <f>IF(TbRegistrosSaida[[#This Row],[Data da Competência]]="",0,YEAR(TbRegistrosSaida[[#This Row],[Data da Competência]]))</f>
        <v>2018</v>
      </c>
      <c r="M151" s="65">
        <f>IF(TbRegistrosSaida[[#This Row],[Data do Caixa Previsto]]="",0,MONTH(TbRegistrosSaida[[#This Row],[Data do Caixa Previsto]]))</f>
        <v>10</v>
      </c>
      <c r="N151" s="66">
        <f>IF(TbRegistrosSaida[[#This Row],[Data do Caixa Previsto]]="",0,YEAR(TbRegistrosSaida[[#This Row],[Data do Caixa Previsto]]))</f>
        <v>2018</v>
      </c>
    </row>
    <row r="152" spans="2:14" hidden="1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79</v>
      </c>
      <c r="G152" s="22" t="s">
        <v>456</v>
      </c>
      <c r="H152" s="26">
        <v>2178</v>
      </c>
      <c r="I152" s="22">
        <f>IF(TbRegistrosSaida[[#This Row],[Data do Caixa Realizado]]="",0,MONTH(TbRegistrosSaida[[#This Row],[Data do Caixa Realizado]]))</f>
        <v>12</v>
      </c>
      <c r="J152" s="22">
        <f>IF(TbRegistrosSaida[[#This Row],[Data do Caixa Realizado]]="",0,YEAR(TbRegistrosSaida[[#This Row],[Data do Caixa Realizado]]))</f>
        <v>2018</v>
      </c>
      <c r="K152" s="22">
        <f>IF(TbRegistrosSaida[[#This Row],[Data da Competência]]="",0,MONTH(TbRegistrosSaida[[#This Row],[Data da Competência]]))</f>
        <v>10</v>
      </c>
      <c r="L152" s="22">
        <f>IF(TbRegistrosSaida[[#This Row],[Data da Competência]]="",0,YEAR(TbRegistrosSaida[[#This Row],[Data da Competência]]))</f>
        <v>2018</v>
      </c>
      <c r="M152" s="65">
        <f>IF(TbRegistrosSaida[[#This Row],[Data do Caixa Previsto]]="",0,MONTH(TbRegistrosSaida[[#This Row],[Data do Caixa Previsto]]))</f>
        <v>12</v>
      </c>
      <c r="N152" s="66">
        <f>IF(TbRegistrosSaida[[#This Row],[Data do Caixa Previsto]]="",0,YEAR(TbRegistrosSaida[[#This Row],[Data do Caixa Previsto]]))</f>
        <v>2018</v>
      </c>
    </row>
    <row r="153" spans="2:14" hidden="1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457</v>
      </c>
      <c r="H153" s="26">
        <v>4052</v>
      </c>
      <c r="I153" s="22">
        <f>IF(TbRegistrosSaida[[#This Row],[Data do Caixa Realizado]]="",0,MONTH(TbRegistrosSaida[[#This Row],[Data do Caixa Realizado]]))</f>
        <v>11</v>
      </c>
      <c r="J153" s="22">
        <f>IF(TbRegistrosSaida[[#This Row],[Data do Caixa Realizado]]="",0,YEAR(TbRegistrosSaida[[#This Row],[Data do Caixa Realizado]]))</f>
        <v>2018</v>
      </c>
      <c r="K153" s="22">
        <f>IF(TbRegistrosSaida[[#This Row],[Data da Competência]]="",0,MONTH(TbRegistrosSaida[[#This Row],[Data da Competência]]))</f>
        <v>10</v>
      </c>
      <c r="L153" s="22">
        <f>IF(TbRegistrosSaida[[#This Row],[Data da Competência]]="",0,YEAR(TbRegistrosSaida[[#This Row],[Data da Competência]]))</f>
        <v>2018</v>
      </c>
      <c r="M153" s="65">
        <f>IF(TbRegistrosSaida[[#This Row],[Data do Caixa Previsto]]="",0,MONTH(TbRegistrosSaida[[#This Row],[Data do Caixa Previsto]]))</f>
        <v>11</v>
      </c>
      <c r="N153" s="66">
        <f>IF(TbRegistrosSaida[[#This Row],[Data do Caixa Previsto]]="",0,YEAR(TbRegistrosSaida[[#This Row],[Data do Caixa Previsto]]))</f>
        <v>2018</v>
      </c>
    </row>
    <row r="154" spans="2:14" hidden="1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458</v>
      </c>
      <c r="H154" s="26">
        <v>2864</v>
      </c>
      <c r="I154" s="22">
        <f>IF(TbRegistrosSaida[[#This Row],[Data do Caixa Realizado]]="",0,MONTH(TbRegistrosSaida[[#This Row],[Data do Caixa Realizado]]))</f>
        <v>11</v>
      </c>
      <c r="J154" s="22">
        <f>IF(TbRegistrosSaida[[#This Row],[Data do Caixa Realizado]]="",0,YEAR(TbRegistrosSaida[[#This Row],[Data do Caixa Realizado]]))</f>
        <v>2018</v>
      </c>
      <c r="K154" s="22">
        <f>IF(TbRegistrosSaida[[#This Row],[Data da Competência]]="",0,MONTH(TbRegistrosSaida[[#This Row],[Data da Competência]]))</f>
        <v>10</v>
      </c>
      <c r="L154" s="22">
        <f>IF(TbRegistrosSaida[[#This Row],[Data da Competência]]="",0,YEAR(TbRegistrosSaida[[#This Row],[Data da Competência]]))</f>
        <v>2018</v>
      </c>
      <c r="M154" s="65">
        <f>IF(TbRegistrosSaida[[#This Row],[Data do Caixa Previsto]]="",0,MONTH(TbRegistrosSaida[[#This Row],[Data do Caixa Previsto]]))</f>
        <v>11</v>
      </c>
      <c r="N154" s="66">
        <f>IF(TbRegistrosSaida[[#This Row],[Data do Caixa Previsto]]="",0,YEAR(TbRegistrosSaida[[#This Row],[Data do Caixa Previsto]]))</f>
        <v>2018</v>
      </c>
    </row>
    <row r="155" spans="2:14" hidden="1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79</v>
      </c>
      <c r="G155" s="22" t="s">
        <v>459</v>
      </c>
      <c r="H155" s="26">
        <v>2425</v>
      </c>
      <c r="I155" s="22">
        <f>IF(TbRegistrosSaida[[#This Row],[Data do Caixa Realizado]]="",0,MONTH(TbRegistrosSaida[[#This Row],[Data do Caixa Realizado]]))</f>
        <v>12</v>
      </c>
      <c r="J155" s="22">
        <f>IF(TbRegistrosSaida[[#This Row],[Data do Caixa Realizado]]="",0,YEAR(TbRegistrosSaida[[#This Row],[Data do Caixa Realizado]]))</f>
        <v>2018</v>
      </c>
      <c r="K155" s="22">
        <f>IF(TbRegistrosSaida[[#This Row],[Data da Competência]]="",0,MONTH(TbRegistrosSaida[[#This Row],[Data da Competência]]))</f>
        <v>11</v>
      </c>
      <c r="L155" s="22">
        <f>IF(TbRegistrosSaida[[#This Row],[Data da Competência]]="",0,YEAR(TbRegistrosSaida[[#This Row],[Data da Competência]]))</f>
        <v>2018</v>
      </c>
      <c r="M155" s="65">
        <f>IF(TbRegistrosSaida[[#This Row],[Data do Caixa Previsto]]="",0,MONTH(TbRegistrosSaida[[#This Row],[Data do Caixa Previsto]]))</f>
        <v>12</v>
      </c>
      <c r="N155" s="66">
        <f>IF(TbRegistrosSaida[[#This Row],[Data do Caixa Previsto]]="",0,YEAR(TbRegistrosSaida[[#This Row],[Data do Caixa Previsto]]))</f>
        <v>2018</v>
      </c>
    </row>
    <row r="156" spans="2:14" hidden="1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377</v>
      </c>
      <c r="H156" s="26">
        <v>1542</v>
      </c>
      <c r="I156" s="22">
        <f>IF(TbRegistrosSaida[[#This Row],[Data do Caixa Realizado]]="",0,MONTH(TbRegistrosSaida[[#This Row],[Data do Caixa Realizado]]))</f>
        <v>1</v>
      </c>
      <c r="J156" s="22">
        <f>IF(TbRegistrosSaida[[#This Row],[Data do Caixa Realizado]]="",0,YEAR(TbRegistrosSaida[[#This Row],[Data do Caixa Realizado]]))</f>
        <v>2019</v>
      </c>
      <c r="K156" s="22">
        <f>IF(TbRegistrosSaida[[#This Row],[Data da Competência]]="",0,MONTH(TbRegistrosSaida[[#This Row],[Data da Competência]]))</f>
        <v>11</v>
      </c>
      <c r="L156" s="22">
        <f>IF(TbRegistrosSaida[[#This Row],[Data da Competência]]="",0,YEAR(TbRegistrosSaida[[#This Row],[Data da Competência]]))</f>
        <v>2018</v>
      </c>
      <c r="M156" s="65">
        <f>IF(TbRegistrosSaida[[#This Row],[Data do Caixa Previsto]]="",0,MONTH(TbRegistrosSaida[[#This Row],[Data do Caixa Previsto]]))</f>
        <v>1</v>
      </c>
      <c r="N156" s="66">
        <f>IF(TbRegistrosSaida[[#This Row],[Data do Caixa Previsto]]="",0,YEAR(TbRegistrosSaida[[#This Row],[Data do Caixa Previsto]]))</f>
        <v>2019</v>
      </c>
    </row>
    <row r="157" spans="2:14" hidden="1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79</v>
      </c>
      <c r="G157" s="22" t="s">
        <v>460</v>
      </c>
      <c r="H157" s="26">
        <v>1736</v>
      </c>
      <c r="I157" s="22">
        <f>IF(TbRegistrosSaida[[#This Row],[Data do Caixa Realizado]]="",0,MONTH(TbRegistrosSaida[[#This Row],[Data do Caixa Realizado]]))</f>
        <v>12</v>
      </c>
      <c r="J157" s="22">
        <f>IF(TbRegistrosSaida[[#This Row],[Data do Caixa Realizado]]="",0,YEAR(TbRegistrosSaida[[#This Row],[Data do Caixa Realizado]]))</f>
        <v>2018</v>
      </c>
      <c r="K157" s="22">
        <f>IF(TbRegistrosSaida[[#This Row],[Data da Competência]]="",0,MONTH(TbRegistrosSaida[[#This Row],[Data da Competência]]))</f>
        <v>11</v>
      </c>
      <c r="L157" s="22">
        <f>IF(TbRegistrosSaida[[#This Row],[Data da Competência]]="",0,YEAR(TbRegistrosSaida[[#This Row],[Data da Competência]]))</f>
        <v>2018</v>
      </c>
      <c r="M157" s="65">
        <f>IF(TbRegistrosSaida[[#This Row],[Data do Caixa Previsto]]="",0,MONTH(TbRegistrosSaida[[#This Row],[Data do Caixa Previsto]]))</f>
        <v>12</v>
      </c>
      <c r="N157" s="66">
        <f>IF(TbRegistrosSaida[[#This Row],[Data do Caixa Previsto]]="",0,YEAR(TbRegistrosSaida[[#This Row],[Data do Caixa Previsto]]))</f>
        <v>2018</v>
      </c>
    </row>
    <row r="158" spans="2:14" hidden="1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461</v>
      </c>
      <c r="H158" s="26">
        <v>1628</v>
      </c>
      <c r="I158" s="22">
        <f>IF(TbRegistrosSaida[[#This Row],[Data do Caixa Realizado]]="",0,MONTH(TbRegistrosSaida[[#This Row],[Data do Caixa Realizado]]))</f>
        <v>1</v>
      </c>
      <c r="J158" s="22">
        <f>IF(TbRegistrosSaida[[#This Row],[Data do Caixa Realizado]]="",0,YEAR(TbRegistrosSaida[[#This Row],[Data do Caixa Realizado]]))</f>
        <v>2019</v>
      </c>
      <c r="K158" s="22">
        <f>IF(TbRegistrosSaida[[#This Row],[Data da Competência]]="",0,MONTH(TbRegistrosSaida[[#This Row],[Data da Competência]]))</f>
        <v>11</v>
      </c>
      <c r="L158" s="22">
        <f>IF(TbRegistrosSaida[[#This Row],[Data da Competência]]="",0,YEAR(TbRegistrosSaida[[#This Row],[Data da Competência]]))</f>
        <v>2018</v>
      </c>
      <c r="M158" s="65">
        <f>IF(TbRegistrosSaida[[#This Row],[Data do Caixa Previsto]]="",0,MONTH(TbRegistrosSaida[[#This Row],[Data do Caixa Previsto]]))</f>
        <v>1</v>
      </c>
      <c r="N158" s="66">
        <f>IF(TbRegistrosSaida[[#This Row],[Data do Caixa Previsto]]="",0,YEAR(TbRegistrosSaida[[#This Row],[Data do Caixa Previsto]]))</f>
        <v>2019</v>
      </c>
    </row>
    <row r="159" spans="2:14" hidden="1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79</v>
      </c>
      <c r="G159" s="22" t="s">
        <v>462</v>
      </c>
      <c r="H159" s="26">
        <v>3853</v>
      </c>
      <c r="I159" s="22">
        <f>IF(TbRegistrosSaida[[#This Row],[Data do Caixa Realizado]]="",0,MONTH(TbRegistrosSaida[[#This Row],[Data do Caixa Realizado]]))</f>
        <v>11</v>
      </c>
      <c r="J159" s="22">
        <f>IF(TbRegistrosSaida[[#This Row],[Data do Caixa Realizado]]="",0,YEAR(TbRegistrosSaida[[#This Row],[Data do Caixa Realizado]]))</f>
        <v>2018</v>
      </c>
      <c r="K159" s="22">
        <f>IF(TbRegistrosSaida[[#This Row],[Data da Competência]]="",0,MONTH(TbRegistrosSaida[[#This Row],[Data da Competência]]))</f>
        <v>11</v>
      </c>
      <c r="L159" s="22">
        <f>IF(TbRegistrosSaida[[#This Row],[Data da Competência]]="",0,YEAR(TbRegistrosSaida[[#This Row],[Data da Competência]]))</f>
        <v>2018</v>
      </c>
      <c r="M159" s="65">
        <f>IF(TbRegistrosSaida[[#This Row],[Data do Caixa Previsto]]="",0,MONTH(TbRegistrosSaida[[#This Row],[Data do Caixa Previsto]]))</f>
        <v>11</v>
      </c>
      <c r="N159" s="66">
        <f>IF(TbRegistrosSaida[[#This Row],[Data do Caixa Previsto]]="",0,YEAR(TbRegistrosSaida[[#This Row],[Data do Caixa Previsto]]))</f>
        <v>2018</v>
      </c>
    </row>
    <row r="160" spans="2:14" hidden="1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463</v>
      </c>
      <c r="H160" s="26">
        <v>883</v>
      </c>
      <c r="I160" s="22">
        <f>IF(TbRegistrosSaida[[#This Row],[Data do Caixa Realizado]]="",0,MONTH(TbRegistrosSaida[[#This Row],[Data do Caixa Realizado]]))</f>
        <v>12</v>
      </c>
      <c r="J160" s="22">
        <f>IF(TbRegistrosSaida[[#This Row],[Data do Caixa Realizado]]="",0,YEAR(TbRegistrosSaida[[#This Row],[Data do Caixa Realizado]]))</f>
        <v>2018</v>
      </c>
      <c r="K160" s="22">
        <f>IF(TbRegistrosSaida[[#This Row],[Data da Competência]]="",0,MONTH(TbRegistrosSaida[[#This Row],[Data da Competência]]))</f>
        <v>11</v>
      </c>
      <c r="L160" s="22">
        <f>IF(TbRegistrosSaida[[#This Row],[Data da Competência]]="",0,YEAR(TbRegistrosSaida[[#This Row],[Data da Competência]]))</f>
        <v>2018</v>
      </c>
      <c r="M160" s="65">
        <f>IF(TbRegistrosSaida[[#This Row],[Data do Caixa Previsto]]="",0,MONTH(TbRegistrosSaida[[#This Row],[Data do Caixa Previsto]]))</f>
        <v>12</v>
      </c>
      <c r="N160" s="66">
        <f>IF(TbRegistrosSaida[[#This Row],[Data do Caixa Previsto]]="",0,YEAR(TbRegistrosSaida[[#This Row],[Data do Caixa Previsto]]))</f>
        <v>2018</v>
      </c>
    </row>
    <row r="161" spans="2:14" hidden="1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79</v>
      </c>
      <c r="G161" s="22" t="s">
        <v>464</v>
      </c>
      <c r="H161" s="26">
        <v>976</v>
      </c>
      <c r="I161" s="22">
        <f>IF(TbRegistrosSaida[[#This Row],[Data do Caixa Realizado]]="",0,MONTH(TbRegistrosSaida[[#This Row],[Data do Caixa Realizado]]))</f>
        <v>12</v>
      </c>
      <c r="J161" s="22">
        <f>IF(TbRegistrosSaida[[#This Row],[Data do Caixa Realizado]]="",0,YEAR(TbRegistrosSaida[[#This Row],[Data do Caixa Realizado]]))</f>
        <v>2018</v>
      </c>
      <c r="K161" s="22">
        <f>IF(TbRegistrosSaida[[#This Row],[Data da Competência]]="",0,MONTH(TbRegistrosSaida[[#This Row],[Data da Competência]]))</f>
        <v>11</v>
      </c>
      <c r="L161" s="22">
        <f>IF(TbRegistrosSaida[[#This Row],[Data da Competência]]="",0,YEAR(TbRegistrosSaida[[#This Row],[Data da Competência]]))</f>
        <v>2018</v>
      </c>
      <c r="M161" s="65">
        <f>IF(TbRegistrosSaida[[#This Row],[Data do Caixa Previsto]]="",0,MONTH(TbRegistrosSaida[[#This Row],[Data do Caixa Previsto]]))</f>
        <v>12</v>
      </c>
      <c r="N161" s="66">
        <f>IF(TbRegistrosSaida[[#This Row],[Data do Caixa Previsto]]="",0,YEAR(TbRegistrosSaida[[#This Row],[Data do Caixa Previsto]]))</f>
        <v>2018</v>
      </c>
    </row>
    <row r="162" spans="2:14" hidden="1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465</v>
      </c>
      <c r="H162" s="26">
        <v>2663</v>
      </c>
      <c r="I162" s="22">
        <f>IF(TbRegistrosSaida[[#This Row],[Data do Caixa Realizado]]="",0,MONTH(TbRegistrosSaida[[#This Row],[Data do Caixa Realizado]]))</f>
        <v>12</v>
      </c>
      <c r="J162" s="22">
        <f>IF(TbRegistrosSaida[[#This Row],[Data do Caixa Realizado]]="",0,YEAR(TbRegistrosSaida[[#This Row],[Data do Caixa Realizado]]))</f>
        <v>2018</v>
      </c>
      <c r="K162" s="22">
        <f>IF(TbRegistrosSaida[[#This Row],[Data da Competência]]="",0,MONTH(TbRegistrosSaida[[#This Row],[Data da Competência]]))</f>
        <v>11</v>
      </c>
      <c r="L162" s="22">
        <f>IF(TbRegistrosSaida[[#This Row],[Data da Competência]]="",0,YEAR(TbRegistrosSaida[[#This Row],[Data da Competência]]))</f>
        <v>2018</v>
      </c>
      <c r="M162" s="65">
        <f>IF(TbRegistrosSaida[[#This Row],[Data do Caixa Previsto]]="",0,MONTH(TbRegistrosSaida[[#This Row],[Data do Caixa Previsto]]))</f>
        <v>12</v>
      </c>
      <c r="N162" s="66">
        <f>IF(TbRegistrosSaida[[#This Row],[Data do Caixa Previsto]]="",0,YEAR(TbRegistrosSaida[[#This Row],[Data do Caixa Previsto]]))</f>
        <v>2018</v>
      </c>
    </row>
    <row r="163" spans="2:14" hidden="1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79</v>
      </c>
      <c r="G163" s="22" t="s">
        <v>466</v>
      </c>
      <c r="H163" s="26">
        <v>4888</v>
      </c>
      <c r="I163" s="22">
        <f>IF(TbRegistrosSaida[[#This Row],[Data do Caixa Realizado]]="",0,MONTH(TbRegistrosSaida[[#This Row],[Data do Caixa Realizado]]))</f>
        <v>11</v>
      </c>
      <c r="J163" s="22">
        <f>IF(TbRegistrosSaida[[#This Row],[Data do Caixa Realizado]]="",0,YEAR(TbRegistrosSaida[[#This Row],[Data do Caixa Realizado]]))</f>
        <v>2018</v>
      </c>
      <c r="K163" s="22">
        <f>IF(TbRegistrosSaida[[#This Row],[Data da Competência]]="",0,MONTH(TbRegistrosSaida[[#This Row],[Data da Competência]]))</f>
        <v>11</v>
      </c>
      <c r="L163" s="22">
        <f>IF(TbRegistrosSaida[[#This Row],[Data da Competência]]="",0,YEAR(TbRegistrosSaida[[#This Row],[Data da Competência]]))</f>
        <v>2018</v>
      </c>
      <c r="M163" s="65">
        <f>IF(TbRegistrosSaida[[#This Row],[Data do Caixa Previsto]]="",0,MONTH(TbRegistrosSaida[[#This Row],[Data do Caixa Previsto]]))</f>
        <v>11</v>
      </c>
      <c r="N163" s="66">
        <f>IF(TbRegistrosSaida[[#This Row],[Data do Caixa Previsto]]="",0,YEAR(TbRegistrosSaida[[#This Row],[Data do Caixa Previsto]]))</f>
        <v>2018</v>
      </c>
    </row>
    <row r="164" spans="2:14" hidden="1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467</v>
      </c>
      <c r="H164" s="26">
        <v>2030</v>
      </c>
      <c r="I164" s="22">
        <f>IF(TbRegistrosSaida[[#This Row],[Data do Caixa Realizado]]="",0,MONTH(TbRegistrosSaida[[#This Row],[Data do Caixa Realizado]]))</f>
        <v>2</v>
      </c>
      <c r="J164" s="22">
        <f>IF(TbRegistrosSaida[[#This Row],[Data do Caixa Realizado]]="",0,YEAR(TbRegistrosSaida[[#This Row],[Data do Caixa Realizado]]))</f>
        <v>2019</v>
      </c>
      <c r="K164" s="22">
        <f>IF(TbRegistrosSaida[[#This Row],[Data da Competência]]="",0,MONTH(TbRegistrosSaida[[#This Row],[Data da Competência]]))</f>
        <v>11</v>
      </c>
      <c r="L164" s="22">
        <f>IF(TbRegistrosSaida[[#This Row],[Data da Competência]]="",0,YEAR(TbRegistrosSaida[[#This Row],[Data da Competência]]))</f>
        <v>2018</v>
      </c>
      <c r="M164" s="65">
        <f>IF(TbRegistrosSaida[[#This Row],[Data do Caixa Previsto]]="",0,MONTH(TbRegistrosSaida[[#This Row],[Data do Caixa Previsto]]))</f>
        <v>1</v>
      </c>
      <c r="N164" s="66">
        <f>IF(TbRegistrosSaida[[#This Row],[Data do Caixa Previsto]]="",0,YEAR(TbRegistrosSaida[[#This Row],[Data do Caixa Previsto]]))</f>
        <v>2019</v>
      </c>
    </row>
    <row r="165" spans="2:14" hidden="1" x14ac:dyDescent="0.25">
      <c r="B165" s="21" t="s">
        <v>94</v>
      </c>
      <c r="C165" s="21">
        <v>43436</v>
      </c>
      <c r="D165" s="21">
        <v>43485.820929970221</v>
      </c>
      <c r="E165" s="22" t="s">
        <v>16</v>
      </c>
      <c r="F165" s="22" t="s">
        <v>79</v>
      </c>
      <c r="G165" s="22" t="s">
        <v>468</v>
      </c>
      <c r="H165" s="26">
        <v>2117</v>
      </c>
      <c r="I165" s="22">
        <f>IF(TbRegistrosSaida[[#This Row],[Data do Caixa Realizado]]="",0,MONTH(TbRegistrosSaida[[#This Row],[Data do Caixa Realizado]]))</f>
        <v>0</v>
      </c>
      <c r="J165" s="22">
        <f>IF(TbRegistrosSaida[[#This Row],[Data do Caixa Realizado]]="",0,YEAR(TbRegistrosSaida[[#This Row],[Data do Caixa Realizado]]))</f>
        <v>0</v>
      </c>
      <c r="K165" s="22">
        <f>IF(TbRegistrosSaida[[#This Row],[Data da Competência]]="",0,MONTH(TbRegistrosSaida[[#This Row],[Data da Competência]]))</f>
        <v>12</v>
      </c>
      <c r="L165" s="22">
        <f>IF(TbRegistrosSaida[[#This Row],[Data da Competência]]="",0,YEAR(TbRegistrosSaida[[#This Row],[Data da Competência]]))</f>
        <v>2018</v>
      </c>
      <c r="M165" s="65">
        <f>IF(TbRegistrosSaida[[#This Row],[Data do Caixa Previsto]]="",0,MONTH(TbRegistrosSaida[[#This Row],[Data do Caixa Previsto]]))</f>
        <v>1</v>
      </c>
      <c r="N165" s="66">
        <f>IF(TbRegistrosSaida[[#This Row],[Data do Caixa Previsto]]="",0,YEAR(TbRegistrosSaida[[#This Row],[Data do Caixa Previsto]]))</f>
        <v>2019</v>
      </c>
    </row>
    <row r="166" spans="2:14" hidden="1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79</v>
      </c>
      <c r="G166" s="22" t="s">
        <v>469</v>
      </c>
      <c r="H166" s="26">
        <v>1236</v>
      </c>
      <c r="I166" s="22">
        <f>IF(TbRegistrosSaida[[#This Row],[Data do Caixa Realizado]]="",0,MONTH(TbRegistrosSaida[[#This Row],[Data do Caixa Realizado]]))</f>
        <v>4</v>
      </c>
      <c r="J166" s="22">
        <f>IF(TbRegistrosSaida[[#This Row],[Data do Caixa Realizado]]="",0,YEAR(TbRegistrosSaida[[#This Row],[Data do Caixa Realizado]]))</f>
        <v>2019</v>
      </c>
      <c r="K166" s="22">
        <f>IF(TbRegistrosSaida[[#This Row],[Data da Competência]]="",0,MONTH(TbRegistrosSaida[[#This Row],[Data da Competência]]))</f>
        <v>12</v>
      </c>
      <c r="L166" s="22">
        <f>IF(TbRegistrosSaida[[#This Row],[Data da Competência]]="",0,YEAR(TbRegistrosSaida[[#This Row],[Data da Competência]]))</f>
        <v>2018</v>
      </c>
      <c r="M166" s="65">
        <f>IF(TbRegistrosSaida[[#This Row],[Data do Caixa Previsto]]="",0,MONTH(TbRegistrosSaida[[#This Row],[Data do Caixa Previsto]]))</f>
        <v>1</v>
      </c>
      <c r="N166" s="66">
        <f>IF(TbRegistrosSaida[[#This Row],[Data do Caixa Previsto]]="",0,YEAR(TbRegistrosSaida[[#This Row],[Data do Caixa Previsto]]))</f>
        <v>2019</v>
      </c>
    </row>
    <row r="167" spans="2:14" hidden="1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79</v>
      </c>
      <c r="G167" s="22" t="s">
        <v>470</v>
      </c>
      <c r="H167" s="26">
        <v>426</v>
      </c>
      <c r="I167" s="22">
        <f>IF(TbRegistrosSaida[[#This Row],[Data do Caixa Realizado]]="",0,MONTH(TbRegistrosSaida[[#This Row],[Data do Caixa Realizado]]))</f>
        <v>12</v>
      </c>
      <c r="J167" s="22">
        <f>IF(TbRegistrosSaida[[#This Row],[Data do Caixa Realizado]]="",0,YEAR(TbRegistrosSaida[[#This Row],[Data do Caixa Realizado]]))</f>
        <v>2018</v>
      </c>
      <c r="K167" s="22">
        <f>IF(TbRegistrosSaida[[#This Row],[Data da Competência]]="",0,MONTH(TbRegistrosSaida[[#This Row],[Data da Competência]]))</f>
        <v>12</v>
      </c>
      <c r="L167" s="22">
        <f>IF(TbRegistrosSaida[[#This Row],[Data da Competência]]="",0,YEAR(TbRegistrosSaida[[#This Row],[Data da Competência]]))</f>
        <v>2018</v>
      </c>
      <c r="M167" s="65">
        <f>IF(TbRegistrosSaida[[#This Row],[Data do Caixa Previsto]]="",0,MONTH(TbRegistrosSaida[[#This Row],[Data do Caixa Previsto]]))</f>
        <v>12</v>
      </c>
      <c r="N167" s="66">
        <f>IF(TbRegistrosSaida[[#This Row],[Data do Caixa Previsto]]="",0,YEAR(TbRegistrosSaida[[#This Row],[Data do Caixa Previsto]]))</f>
        <v>2018</v>
      </c>
    </row>
    <row r="168" spans="2:14" hidden="1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471</v>
      </c>
      <c r="H168" s="26">
        <v>3956</v>
      </c>
      <c r="I168" s="22">
        <f>IF(TbRegistrosSaida[[#This Row],[Data do Caixa Realizado]]="",0,MONTH(TbRegistrosSaida[[#This Row],[Data do Caixa Realizado]]))</f>
        <v>12</v>
      </c>
      <c r="J168" s="22">
        <f>IF(TbRegistrosSaida[[#This Row],[Data do Caixa Realizado]]="",0,YEAR(TbRegistrosSaida[[#This Row],[Data do Caixa Realizado]]))</f>
        <v>2018</v>
      </c>
      <c r="K168" s="22">
        <f>IF(TbRegistrosSaida[[#This Row],[Data da Competência]]="",0,MONTH(TbRegistrosSaida[[#This Row],[Data da Competência]]))</f>
        <v>12</v>
      </c>
      <c r="L168" s="22">
        <f>IF(TbRegistrosSaida[[#This Row],[Data da Competência]]="",0,YEAR(TbRegistrosSaida[[#This Row],[Data da Competência]]))</f>
        <v>2018</v>
      </c>
      <c r="M168" s="65">
        <f>IF(TbRegistrosSaida[[#This Row],[Data do Caixa Previsto]]="",0,MONTH(TbRegistrosSaida[[#This Row],[Data do Caixa Previsto]]))</f>
        <v>12</v>
      </c>
      <c r="N168" s="66">
        <f>IF(TbRegistrosSaida[[#This Row],[Data do Caixa Previsto]]="",0,YEAR(TbRegistrosSaida[[#This Row],[Data do Caixa Previsto]]))</f>
        <v>2018</v>
      </c>
    </row>
    <row r="169" spans="2:14" hidden="1" x14ac:dyDescent="0.25">
      <c r="B169" s="21" t="s">
        <v>94</v>
      </c>
      <c r="C169" s="21">
        <v>43448</v>
      </c>
      <c r="D169" s="21">
        <v>43480.746977784853</v>
      </c>
      <c r="E169" s="22" t="s">
        <v>16</v>
      </c>
      <c r="F169" s="22" t="s">
        <v>79</v>
      </c>
      <c r="G169" s="22" t="s">
        <v>472</v>
      </c>
      <c r="H169" s="26">
        <v>3042</v>
      </c>
      <c r="I169" s="22">
        <f>IF(TbRegistrosSaida[[#This Row],[Data do Caixa Realizado]]="",0,MONTH(TbRegistrosSaida[[#This Row],[Data do Caixa Realizado]]))</f>
        <v>0</v>
      </c>
      <c r="J169" s="22">
        <f>IF(TbRegistrosSaida[[#This Row],[Data do Caixa Realizado]]="",0,YEAR(TbRegistrosSaida[[#This Row],[Data do Caixa Realizado]]))</f>
        <v>0</v>
      </c>
      <c r="K169" s="22">
        <f>IF(TbRegistrosSaida[[#This Row],[Data da Competência]]="",0,MONTH(TbRegistrosSaida[[#This Row],[Data da Competência]]))</f>
        <v>12</v>
      </c>
      <c r="L169" s="22">
        <f>IF(TbRegistrosSaida[[#This Row],[Data da Competência]]="",0,YEAR(TbRegistrosSaida[[#This Row],[Data da Competência]]))</f>
        <v>2018</v>
      </c>
      <c r="M169" s="65">
        <f>IF(TbRegistrosSaida[[#This Row],[Data do Caixa Previsto]]="",0,MONTH(TbRegistrosSaida[[#This Row],[Data do Caixa Previsto]]))</f>
        <v>1</v>
      </c>
      <c r="N169" s="66">
        <f>IF(TbRegistrosSaida[[#This Row],[Data do Caixa Previsto]]="",0,YEAR(TbRegistrosSaida[[#This Row],[Data do Caixa Previsto]]))</f>
        <v>2019</v>
      </c>
    </row>
    <row r="170" spans="2:14" hidden="1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79</v>
      </c>
      <c r="G170" s="22" t="s">
        <v>473</v>
      </c>
      <c r="H170" s="26">
        <v>1434</v>
      </c>
      <c r="I170" s="22">
        <f>IF(TbRegistrosSaida[[#This Row],[Data do Caixa Realizado]]="",0,MONTH(TbRegistrosSaida[[#This Row],[Data do Caixa Realizado]]))</f>
        <v>2</v>
      </c>
      <c r="J170" s="22">
        <f>IF(TbRegistrosSaida[[#This Row],[Data do Caixa Realizado]]="",0,YEAR(TbRegistrosSaida[[#This Row],[Data do Caixa Realizado]]))</f>
        <v>2019</v>
      </c>
      <c r="K170" s="22">
        <f>IF(TbRegistrosSaida[[#This Row],[Data da Competência]]="",0,MONTH(TbRegistrosSaida[[#This Row],[Data da Competência]]))</f>
        <v>12</v>
      </c>
      <c r="L170" s="22">
        <f>IF(TbRegistrosSaida[[#This Row],[Data da Competência]]="",0,YEAR(TbRegistrosSaida[[#This Row],[Data da Competência]]))</f>
        <v>2018</v>
      </c>
      <c r="M170" s="65">
        <f>IF(TbRegistrosSaida[[#This Row],[Data do Caixa Previsto]]="",0,MONTH(TbRegistrosSaida[[#This Row],[Data do Caixa Previsto]]))</f>
        <v>1</v>
      </c>
      <c r="N170" s="66">
        <f>IF(TbRegistrosSaida[[#This Row],[Data do Caixa Previsto]]="",0,YEAR(TbRegistrosSaida[[#This Row],[Data do Caixa Previsto]]))</f>
        <v>2019</v>
      </c>
    </row>
    <row r="171" spans="2:14" hidden="1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51</v>
      </c>
      <c r="G171" s="22" t="s">
        <v>474</v>
      </c>
      <c r="H171" s="26">
        <v>1782</v>
      </c>
      <c r="I171" s="22">
        <f>IF(TbRegistrosSaida[[#This Row],[Data do Caixa Realizado]]="",0,MONTH(TbRegistrosSaida[[#This Row],[Data do Caixa Realizado]]))</f>
        <v>1</v>
      </c>
      <c r="J171" s="22">
        <f>IF(TbRegistrosSaida[[#This Row],[Data do Caixa Realizado]]="",0,YEAR(TbRegistrosSaida[[#This Row],[Data do Caixa Realizado]]))</f>
        <v>2019</v>
      </c>
      <c r="K171" s="22">
        <f>IF(TbRegistrosSaida[[#This Row],[Data da Competência]]="",0,MONTH(TbRegistrosSaida[[#This Row],[Data da Competência]]))</f>
        <v>12</v>
      </c>
      <c r="L171" s="22">
        <f>IF(TbRegistrosSaida[[#This Row],[Data da Competência]]="",0,YEAR(TbRegistrosSaida[[#This Row],[Data da Competência]]))</f>
        <v>2018</v>
      </c>
      <c r="M171" s="65">
        <f>IF(TbRegistrosSaida[[#This Row],[Data do Caixa Previsto]]="",0,MONTH(TbRegistrosSaida[[#This Row],[Data do Caixa Previsto]]))</f>
        <v>1</v>
      </c>
      <c r="N171" s="66">
        <f>IF(TbRegistrosSaida[[#This Row],[Data do Caixa Previsto]]="",0,YEAR(TbRegistrosSaida[[#This Row],[Data do Caixa Previsto]]))</f>
        <v>2019</v>
      </c>
    </row>
    <row r="172" spans="2:14" hidden="1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79</v>
      </c>
      <c r="G172" s="22" t="s">
        <v>475</v>
      </c>
      <c r="H172" s="26">
        <v>365</v>
      </c>
      <c r="I172" s="22">
        <f>IF(TbRegistrosSaida[[#This Row],[Data do Caixa Realizado]]="",0,MONTH(TbRegistrosSaida[[#This Row],[Data do Caixa Realizado]]))</f>
        <v>2</v>
      </c>
      <c r="J172" s="22">
        <f>IF(TbRegistrosSaida[[#This Row],[Data do Caixa Realizado]]="",0,YEAR(TbRegistrosSaida[[#This Row],[Data do Caixa Realizado]]))</f>
        <v>2019</v>
      </c>
      <c r="K172" s="22">
        <f>IF(TbRegistrosSaida[[#This Row],[Data da Competência]]="",0,MONTH(TbRegistrosSaida[[#This Row],[Data da Competência]]))</f>
        <v>12</v>
      </c>
      <c r="L172" s="22">
        <f>IF(TbRegistrosSaida[[#This Row],[Data da Competência]]="",0,YEAR(TbRegistrosSaida[[#This Row],[Data da Competência]]))</f>
        <v>2018</v>
      </c>
      <c r="M172" s="65">
        <f>IF(TbRegistrosSaida[[#This Row],[Data do Caixa Previsto]]="",0,MONTH(TbRegistrosSaida[[#This Row],[Data do Caixa Previsto]]))</f>
        <v>2</v>
      </c>
      <c r="N172" s="66">
        <f>IF(TbRegistrosSaida[[#This Row],[Data do Caixa Previsto]]="",0,YEAR(TbRegistrosSaida[[#This Row],[Data do Caixa Previsto]]))</f>
        <v>2019</v>
      </c>
    </row>
    <row r="173" spans="2:14" hidden="1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79</v>
      </c>
      <c r="G173" s="22" t="s">
        <v>476</v>
      </c>
      <c r="H173" s="26">
        <v>2757</v>
      </c>
      <c r="I173" s="22">
        <f>IF(TbRegistrosSaida[[#This Row],[Data do Caixa Realizado]]="",0,MONTH(TbRegistrosSaida[[#This Row],[Data do Caixa Realizado]]))</f>
        <v>1</v>
      </c>
      <c r="J173" s="22">
        <f>IF(TbRegistrosSaida[[#This Row],[Data do Caixa Realizado]]="",0,YEAR(TbRegistrosSaida[[#This Row],[Data do Caixa Realizado]]))</f>
        <v>2019</v>
      </c>
      <c r="K173" s="22">
        <f>IF(TbRegistrosSaida[[#This Row],[Data da Competência]]="",0,MONTH(TbRegistrosSaida[[#This Row],[Data da Competência]]))</f>
        <v>12</v>
      </c>
      <c r="L173" s="22">
        <f>IF(TbRegistrosSaida[[#This Row],[Data da Competência]]="",0,YEAR(TbRegistrosSaida[[#This Row],[Data da Competência]]))</f>
        <v>2018</v>
      </c>
      <c r="M173" s="65">
        <f>IF(TbRegistrosSaida[[#This Row],[Data do Caixa Previsto]]="",0,MONTH(TbRegistrosSaida[[#This Row],[Data do Caixa Previsto]]))</f>
        <v>1</v>
      </c>
      <c r="N173" s="66">
        <f>IF(TbRegistrosSaida[[#This Row],[Data do Caixa Previsto]]="",0,YEAR(TbRegistrosSaida[[#This Row],[Data do Caixa Previsto]]))</f>
        <v>2019</v>
      </c>
    </row>
    <row r="174" spans="2:14" hidden="1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51</v>
      </c>
      <c r="G174" s="22" t="s">
        <v>477</v>
      </c>
      <c r="H174" s="26">
        <v>2112</v>
      </c>
      <c r="I174" s="22">
        <f>IF(TbRegistrosSaida[[#This Row],[Data do Caixa Realizado]]="",0,MONTH(TbRegistrosSaida[[#This Row],[Data do Caixa Realizado]]))</f>
        <v>2</v>
      </c>
      <c r="J174" s="22">
        <f>IF(TbRegistrosSaida[[#This Row],[Data do Caixa Realizado]]="",0,YEAR(TbRegistrosSaida[[#This Row],[Data do Caixa Realizado]]))</f>
        <v>2019</v>
      </c>
      <c r="K174" s="22">
        <f>IF(TbRegistrosSaida[[#This Row],[Data da Competência]]="",0,MONTH(TbRegistrosSaida[[#This Row],[Data da Competência]]))</f>
        <v>12</v>
      </c>
      <c r="L174" s="22">
        <f>IF(TbRegistrosSaida[[#This Row],[Data da Competência]]="",0,YEAR(TbRegistrosSaida[[#This Row],[Data da Competência]]))</f>
        <v>2018</v>
      </c>
      <c r="M174" s="65">
        <f>IF(TbRegistrosSaida[[#This Row],[Data do Caixa Previsto]]="",0,MONTH(TbRegistrosSaida[[#This Row],[Data do Caixa Previsto]]))</f>
        <v>2</v>
      </c>
      <c r="N174" s="66">
        <f>IF(TbRegistrosSaida[[#This Row],[Data do Caixa Previsto]]="",0,YEAR(TbRegistrosSaida[[#This Row],[Data do Caixa Previsto]]))</f>
        <v>2019</v>
      </c>
    </row>
    <row r="175" spans="2:14" hidden="1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51</v>
      </c>
      <c r="G175" s="22" t="s">
        <v>478</v>
      </c>
      <c r="H175" s="26">
        <v>2190</v>
      </c>
      <c r="I175" s="22">
        <f>IF(TbRegistrosSaida[[#This Row],[Data do Caixa Realizado]]="",0,MONTH(TbRegistrosSaida[[#This Row],[Data do Caixa Realizado]]))</f>
        <v>4</v>
      </c>
      <c r="J175" s="22">
        <f>IF(TbRegistrosSaida[[#This Row],[Data do Caixa Realizado]]="",0,YEAR(TbRegistrosSaida[[#This Row],[Data do Caixa Realizado]]))</f>
        <v>2019</v>
      </c>
      <c r="K175" s="22">
        <f>IF(TbRegistrosSaida[[#This Row],[Data da Competência]]="",0,MONTH(TbRegistrosSaida[[#This Row],[Data da Competência]]))</f>
        <v>1</v>
      </c>
      <c r="L175" s="22">
        <f>IF(TbRegistrosSaida[[#This Row],[Data da Competência]]="",0,YEAR(TbRegistrosSaida[[#This Row],[Data da Competência]]))</f>
        <v>2019</v>
      </c>
      <c r="M175" s="65">
        <f>IF(TbRegistrosSaida[[#This Row],[Data do Caixa Previsto]]="",0,MONTH(TbRegistrosSaida[[#This Row],[Data do Caixa Previsto]]))</f>
        <v>1</v>
      </c>
      <c r="N175" s="66">
        <f>IF(TbRegistrosSaida[[#This Row],[Data do Caixa Previsto]]="",0,YEAR(TbRegistrosSaida[[#This Row],[Data do Caixa Previsto]]))</f>
        <v>2019</v>
      </c>
    </row>
    <row r="176" spans="2:14" hidden="1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79</v>
      </c>
      <c r="G176" s="22" t="s">
        <v>479</v>
      </c>
      <c r="H176" s="26">
        <v>2998</v>
      </c>
      <c r="I176" s="22">
        <f>IF(TbRegistrosSaida[[#This Row],[Data do Caixa Realizado]]="",0,MONTH(TbRegistrosSaida[[#This Row],[Data do Caixa Realizado]]))</f>
        <v>1</v>
      </c>
      <c r="J176" s="22">
        <f>IF(TbRegistrosSaida[[#This Row],[Data do Caixa Realizado]]="",0,YEAR(TbRegistrosSaida[[#This Row],[Data do Caixa Realizado]]))</f>
        <v>2019</v>
      </c>
      <c r="K176" s="22">
        <f>IF(TbRegistrosSaida[[#This Row],[Data da Competência]]="",0,MONTH(TbRegistrosSaida[[#This Row],[Data da Competência]]))</f>
        <v>1</v>
      </c>
      <c r="L176" s="22">
        <f>IF(TbRegistrosSaida[[#This Row],[Data da Competência]]="",0,YEAR(TbRegistrosSaida[[#This Row],[Data da Competência]]))</f>
        <v>2019</v>
      </c>
      <c r="M176" s="65">
        <f>IF(TbRegistrosSaida[[#This Row],[Data do Caixa Previsto]]="",0,MONTH(TbRegistrosSaida[[#This Row],[Data do Caixa Previsto]]))</f>
        <v>1</v>
      </c>
      <c r="N176" s="66">
        <f>IF(TbRegistrosSaida[[#This Row],[Data do Caixa Previsto]]="",0,YEAR(TbRegistrosSaida[[#This Row],[Data do Caixa Previsto]]))</f>
        <v>2019</v>
      </c>
    </row>
    <row r="177" spans="2:14" hidden="1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79</v>
      </c>
      <c r="G177" s="22" t="s">
        <v>480</v>
      </c>
      <c r="H177" s="26">
        <v>3808</v>
      </c>
      <c r="I177" s="22">
        <f>IF(TbRegistrosSaida[[#This Row],[Data do Caixa Realizado]]="",0,MONTH(TbRegistrosSaida[[#This Row],[Data do Caixa Realizado]]))</f>
        <v>2</v>
      </c>
      <c r="J177" s="22">
        <f>IF(TbRegistrosSaida[[#This Row],[Data do Caixa Realizado]]="",0,YEAR(TbRegistrosSaida[[#This Row],[Data do Caixa Realizado]]))</f>
        <v>2019</v>
      </c>
      <c r="K177" s="22">
        <f>IF(TbRegistrosSaida[[#This Row],[Data da Competência]]="",0,MONTH(TbRegistrosSaida[[#This Row],[Data da Competência]]))</f>
        <v>1</v>
      </c>
      <c r="L177" s="22">
        <f>IF(TbRegistrosSaida[[#This Row],[Data da Competência]]="",0,YEAR(TbRegistrosSaida[[#This Row],[Data da Competência]]))</f>
        <v>2019</v>
      </c>
      <c r="M177" s="65">
        <f>IF(TbRegistrosSaida[[#This Row],[Data do Caixa Previsto]]="",0,MONTH(TbRegistrosSaida[[#This Row],[Data do Caixa Previsto]]))</f>
        <v>2</v>
      </c>
      <c r="N177" s="66">
        <f>IF(TbRegistrosSaida[[#This Row],[Data do Caixa Previsto]]="",0,YEAR(TbRegistrosSaida[[#This Row],[Data do Caixa Previsto]]))</f>
        <v>2019</v>
      </c>
    </row>
    <row r="178" spans="2:14" hidden="1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79</v>
      </c>
      <c r="G178" s="22" t="s">
        <v>481</v>
      </c>
      <c r="H178" s="26">
        <v>4928</v>
      </c>
      <c r="I178" s="22">
        <f>IF(TbRegistrosSaida[[#This Row],[Data do Caixa Realizado]]="",0,MONTH(TbRegistrosSaida[[#This Row],[Data do Caixa Realizado]]))</f>
        <v>1</v>
      </c>
      <c r="J178" s="22">
        <f>IF(TbRegistrosSaida[[#This Row],[Data do Caixa Realizado]]="",0,YEAR(TbRegistrosSaida[[#This Row],[Data do Caixa Realizado]]))</f>
        <v>2019</v>
      </c>
      <c r="K178" s="22">
        <f>IF(TbRegistrosSaida[[#This Row],[Data da Competência]]="",0,MONTH(TbRegistrosSaida[[#This Row],[Data da Competência]]))</f>
        <v>1</v>
      </c>
      <c r="L178" s="22">
        <f>IF(TbRegistrosSaida[[#This Row],[Data da Competência]]="",0,YEAR(TbRegistrosSaida[[#This Row],[Data da Competência]]))</f>
        <v>2019</v>
      </c>
      <c r="M178" s="65">
        <f>IF(TbRegistrosSaida[[#This Row],[Data do Caixa Previsto]]="",0,MONTH(TbRegistrosSaida[[#This Row],[Data do Caixa Previsto]]))</f>
        <v>1</v>
      </c>
      <c r="N178" s="66">
        <f>IF(TbRegistrosSaida[[#This Row],[Data do Caixa Previsto]]="",0,YEAR(TbRegistrosSaida[[#This Row],[Data do Caixa Previsto]]))</f>
        <v>2019</v>
      </c>
    </row>
    <row r="179" spans="2:14" hidden="1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51</v>
      </c>
      <c r="G179" s="22" t="s">
        <v>482</v>
      </c>
      <c r="H179" s="26">
        <v>4179</v>
      </c>
      <c r="I179" s="22">
        <f>IF(TbRegistrosSaida[[#This Row],[Data do Caixa Realizado]]="",0,MONTH(TbRegistrosSaida[[#This Row],[Data do Caixa Realizado]]))</f>
        <v>3</v>
      </c>
      <c r="J179" s="22">
        <f>IF(TbRegistrosSaida[[#This Row],[Data do Caixa Realizado]]="",0,YEAR(TbRegistrosSaida[[#This Row],[Data do Caixa Realizado]]))</f>
        <v>2019</v>
      </c>
      <c r="K179" s="22">
        <f>IF(TbRegistrosSaida[[#This Row],[Data da Competência]]="",0,MONTH(TbRegistrosSaida[[#This Row],[Data da Competência]]))</f>
        <v>1</v>
      </c>
      <c r="L179" s="22">
        <f>IF(TbRegistrosSaida[[#This Row],[Data da Competência]]="",0,YEAR(TbRegistrosSaida[[#This Row],[Data da Competência]]))</f>
        <v>2019</v>
      </c>
      <c r="M179" s="65">
        <f>IF(TbRegistrosSaida[[#This Row],[Data do Caixa Previsto]]="",0,MONTH(TbRegistrosSaida[[#This Row],[Data do Caixa Previsto]]))</f>
        <v>3</v>
      </c>
      <c r="N179" s="66">
        <f>IF(TbRegistrosSaida[[#This Row],[Data do Caixa Previsto]]="",0,YEAR(TbRegistrosSaida[[#This Row],[Data do Caixa Previsto]]))</f>
        <v>2019</v>
      </c>
    </row>
    <row r="180" spans="2:14" hidden="1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483</v>
      </c>
      <c r="H180" s="26">
        <v>4896</v>
      </c>
      <c r="I180" s="22">
        <f>IF(TbRegistrosSaida[[#This Row],[Data do Caixa Realizado]]="",0,MONTH(TbRegistrosSaida[[#This Row],[Data do Caixa Realizado]]))</f>
        <v>2</v>
      </c>
      <c r="J180" s="22">
        <f>IF(TbRegistrosSaida[[#This Row],[Data do Caixa Realizado]]="",0,YEAR(TbRegistrosSaida[[#This Row],[Data do Caixa Realizado]]))</f>
        <v>2019</v>
      </c>
      <c r="K180" s="22">
        <f>IF(TbRegistrosSaida[[#This Row],[Data da Competência]]="",0,MONTH(TbRegistrosSaida[[#This Row],[Data da Competência]]))</f>
        <v>1</v>
      </c>
      <c r="L180" s="22">
        <f>IF(TbRegistrosSaida[[#This Row],[Data da Competência]]="",0,YEAR(TbRegistrosSaida[[#This Row],[Data da Competência]]))</f>
        <v>2019</v>
      </c>
      <c r="M180" s="65">
        <f>IF(TbRegistrosSaida[[#This Row],[Data do Caixa Previsto]]="",0,MONTH(TbRegistrosSaida[[#This Row],[Data do Caixa Previsto]]))</f>
        <v>2</v>
      </c>
      <c r="N180" s="66">
        <f>IF(TbRegistrosSaida[[#This Row],[Data do Caixa Previsto]]="",0,YEAR(TbRegistrosSaida[[#This Row],[Data do Caixa Previsto]]))</f>
        <v>2019</v>
      </c>
    </row>
    <row r="181" spans="2:14" hidden="1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51</v>
      </c>
      <c r="G181" s="22" t="s">
        <v>399</v>
      </c>
      <c r="H181" s="26">
        <v>4092</v>
      </c>
      <c r="I181" s="22">
        <f>IF(TbRegistrosSaida[[#This Row],[Data do Caixa Realizado]]="",0,MONTH(TbRegistrosSaida[[#This Row],[Data do Caixa Realizado]]))</f>
        <v>2</v>
      </c>
      <c r="J181" s="22">
        <f>IF(TbRegistrosSaida[[#This Row],[Data do Caixa Realizado]]="",0,YEAR(TbRegistrosSaida[[#This Row],[Data do Caixa Realizado]]))</f>
        <v>2019</v>
      </c>
      <c r="K181" s="22">
        <f>IF(TbRegistrosSaida[[#This Row],[Data da Competência]]="",0,MONTH(TbRegistrosSaida[[#This Row],[Data da Competência]]))</f>
        <v>1</v>
      </c>
      <c r="L181" s="22">
        <f>IF(TbRegistrosSaida[[#This Row],[Data da Competência]]="",0,YEAR(TbRegistrosSaida[[#This Row],[Data da Competência]]))</f>
        <v>2019</v>
      </c>
      <c r="M181" s="65">
        <f>IF(TbRegistrosSaida[[#This Row],[Data do Caixa Previsto]]="",0,MONTH(TbRegistrosSaida[[#This Row],[Data do Caixa Previsto]]))</f>
        <v>2</v>
      </c>
      <c r="N181" s="66">
        <f>IF(TbRegistrosSaida[[#This Row],[Data do Caixa Previsto]]="",0,YEAR(TbRegistrosSaida[[#This Row],[Data do Caixa Previsto]]))</f>
        <v>2019</v>
      </c>
    </row>
    <row r="182" spans="2:14" hidden="1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79</v>
      </c>
      <c r="G182" s="22" t="s">
        <v>484</v>
      </c>
      <c r="H182" s="26">
        <v>2956</v>
      </c>
      <c r="I182" s="22">
        <f>IF(TbRegistrosSaida[[#This Row],[Data do Caixa Realizado]]="",0,MONTH(TbRegistrosSaida[[#This Row],[Data do Caixa Realizado]]))</f>
        <v>1</v>
      </c>
      <c r="J182" s="22">
        <f>IF(TbRegistrosSaida[[#This Row],[Data do Caixa Realizado]]="",0,YEAR(TbRegistrosSaida[[#This Row],[Data do Caixa Realizado]]))</f>
        <v>2019</v>
      </c>
      <c r="K182" s="22">
        <f>IF(TbRegistrosSaida[[#This Row],[Data da Competência]]="",0,MONTH(TbRegistrosSaida[[#This Row],[Data da Competência]]))</f>
        <v>1</v>
      </c>
      <c r="L182" s="22">
        <f>IF(TbRegistrosSaida[[#This Row],[Data da Competência]]="",0,YEAR(TbRegistrosSaida[[#This Row],[Data da Competência]]))</f>
        <v>2019</v>
      </c>
      <c r="M182" s="65">
        <f>IF(TbRegistrosSaida[[#This Row],[Data do Caixa Previsto]]="",0,MONTH(TbRegistrosSaida[[#This Row],[Data do Caixa Previsto]]))</f>
        <v>1</v>
      </c>
      <c r="N182" s="66">
        <f>IF(TbRegistrosSaida[[#This Row],[Data do Caixa Previsto]]="",0,YEAR(TbRegistrosSaida[[#This Row],[Data do Caixa Previsto]]))</f>
        <v>2019</v>
      </c>
    </row>
    <row r="183" spans="2:14" hidden="1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51</v>
      </c>
      <c r="G183" s="22" t="s">
        <v>485</v>
      </c>
      <c r="H183" s="26">
        <v>533</v>
      </c>
      <c r="I183" s="22">
        <f>IF(TbRegistrosSaida[[#This Row],[Data do Caixa Realizado]]="",0,MONTH(TbRegistrosSaida[[#This Row],[Data do Caixa Realizado]]))</f>
        <v>2</v>
      </c>
      <c r="J183" s="22">
        <f>IF(TbRegistrosSaida[[#This Row],[Data do Caixa Realizado]]="",0,YEAR(TbRegistrosSaida[[#This Row],[Data do Caixa Realizado]]))</f>
        <v>2019</v>
      </c>
      <c r="K183" s="22">
        <f>IF(TbRegistrosSaida[[#This Row],[Data da Competência]]="",0,MONTH(TbRegistrosSaida[[#This Row],[Data da Competência]]))</f>
        <v>1</v>
      </c>
      <c r="L183" s="22">
        <f>IF(TbRegistrosSaida[[#This Row],[Data da Competência]]="",0,YEAR(TbRegistrosSaida[[#This Row],[Data da Competência]]))</f>
        <v>2019</v>
      </c>
      <c r="M183" s="65">
        <f>IF(TbRegistrosSaida[[#This Row],[Data do Caixa Previsto]]="",0,MONTH(TbRegistrosSaida[[#This Row],[Data do Caixa Previsto]]))</f>
        <v>2</v>
      </c>
      <c r="N183" s="66">
        <f>IF(TbRegistrosSaida[[#This Row],[Data do Caixa Previsto]]="",0,YEAR(TbRegistrosSaida[[#This Row],[Data do Caixa Previsto]]))</f>
        <v>2019</v>
      </c>
    </row>
    <row r="184" spans="2:14" hidden="1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486</v>
      </c>
      <c r="H184" s="26">
        <v>3519</v>
      </c>
      <c r="I184" s="22">
        <f>IF(TbRegistrosSaida[[#This Row],[Data do Caixa Realizado]]="",0,MONTH(TbRegistrosSaida[[#This Row],[Data do Caixa Realizado]]))</f>
        <v>2</v>
      </c>
      <c r="J184" s="22">
        <f>IF(TbRegistrosSaida[[#This Row],[Data do Caixa Realizado]]="",0,YEAR(TbRegistrosSaida[[#This Row],[Data do Caixa Realizado]]))</f>
        <v>2019</v>
      </c>
      <c r="K184" s="22">
        <f>IF(TbRegistrosSaida[[#This Row],[Data da Competência]]="",0,MONTH(TbRegistrosSaida[[#This Row],[Data da Competência]]))</f>
        <v>2</v>
      </c>
      <c r="L184" s="22">
        <f>IF(TbRegistrosSaida[[#This Row],[Data da Competência]]="",0,YEAR(TbRegistrosSaida[[#This Row],[Data da Competência]]))</f>
        <v>2019</v>
      </c>
      <c r="M184" s="65">
        <f>IF(TbRegistrosSaida[[#This Row],[Data do Caixa Previsto]]="",0,MONTH(TbRegistrosSaida[[#This Row],[Data do Caixa Previsto]]))</f>
        <v>2</v>
      </c>
      <c r="N184" s="66">
        <f>IF(TbRegistrosSaida[[#This Row],[Data do Caixa Previsto]]="",0,YEAR(TbRegistrosSaida[[#This Row],[Data do Caixa Previsto]]))</f>
        <v>2019</v>
      </c>
    </row>
    <row r="185" spans="2:14" hidden="1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487</v>
      </c>
      <c r="H185" s="26">
        <v>757</v>
      </c>
      <c r="I185" s="22">
        <f>IF(TbRegistrosSaida[[#This Row],[Data do Caixa Realizado]]="",0,MONTH(TbRegistrosSaida[[#This Row],[Data do Caixa Realizado]]))</f>
        <v>3</v>
      </c>
      <c r="J185" s="22">
        <f>IF(TbRegistrosSaida[[#This Row],[Data do Caixa Realizado]]="",0,YEAR(TbRegistrosSaida[[#This Row],[Data do Caixa Realizado]]))</f>
        <v>2019</v>
      </c>
      <c r="K185" s="22">
        <f>IF(TbRegistrosSaida[[#This Row],[Data da Competência]]="",0,MONTH(TbRegistrosSaida[[#This Row],[Data da Competência]]))</f>
        <v>2</v>
      </c>
      <c r="L185" s="22">
        <f>IF(TbRegistrosSaida[[#This Row],[Data da Competência]]="",0,YEAR(TbRegistrosSaida[[#This Row],[Data da Competência]]))</f>
        <v>2019</v>
      </c>
      <c r="M185" s="65">
        <f>IF(TbRegistrosSaida[[#This Row],[Data do Caixa Previsto]]="",0,MONTH(TbRegistrosSaida[[#This Row],[Data do Caixa Previsto]]))</f>
        <v>3</v>
      </c>
      <c r="N185" s="66">
        <f>IF(TbRegistrosSaida[[#This Row],[Data do Caixa Previsto]]="",0,YEAR(TbRegistrosSaida[[#This Row],[Data do Caixa Previsto]]))</f>
        <v>2019</v>
      </c>
    </row>
    <row r="186" spans="2:14" hidden="1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79</v>
      </c>
      <c r="G186" s="22" t="s">
        <v>488</v>
      </c>
      <c r="H186" s="26">
        <v>2688</v>
      </c>
      <c r="I186" s="22">
        <f>IF(TbRegistrosSaida[[#This Row],[Data do Caixa Realizado]]="",0,MONTH(TbRegistrosSaida[[#This Row],[Data do Caixa Realizado]]))</f>
        <v>3</v>
      </c>
      <c r="J186" s="22">
        <f>IF(TbRegistrosSaida[[#This Row],[Data do Caixa Realizado]]="",0,YEAR(TbRegistrosSaida[[#This Row],[Data do Caixa Realizado]]))</f>
        <v>2019</v>
      </c>
      <c r="K186" s="22">
        <f>IF(TbRegistrosSaida[[#This Row],[Data da Competência]]="",0,MONTH(TbRegistrosSaida[[#This Row],[Data da Competência]]))</f>
        <v>2</v>
      </c>
      <c r="L186" s="22">
        <f>IF(TbRegistrosSaida[[#This Row],[Data da Competência]]="",0,YEAR(TbRegistrosSaida[[#This Row],[Data da Competência]]))</f>
        <v>2019</v>
      </c>
      <c r="M186" s="65">
        <f>IF(TbRegistrosSaida[[#This Row],[Data do Caixa Previsto]]="",0,MONTH(TbRegistrosSaida[[#This Row],[Data do Caixa Previsto]]))</f>
        <v>3</v>
      </c>
      <c r="N186" s="66">
        <f>IF(TbRegistrosSaida[[#This Row],[Data do Caixa Previsto]]="",0,YEAR(TbRegistrosSaida[[#This Row],[Data do Caixa Previsto]]))</f>
        <v>2019</v>
      </c>
    </row>
    <row r="187" spans="2:14" hidden="1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489</v>
      </c>
      <c r="H187" s="26">
        <v>340</v>
      </c>
      <c r="I187" s="22">
        <f>IF(TbRegistrosSaida[[#This Row],[Data do Caixa Realizado]]="",0,MONTH(TbRegistrosSaida[[#This Row],[Data do Caixa Realizado]]))</f>
        <v>3</v>
      </c>
      <c r="J187" s="22">
        <f>IF(TbRegistrosSaida[[#This Row],[Data do Caixa Realizado]]="",0,YEAR(TbRegistrosSaida[[#This Row],[Data do Caixa Realizado]]))</f>
        <v>2019</v>
      </c>
      <c r="K187" s="22">
        <f>IF(TbRegistrosSaida[[#This Row],[Data da Competência]]="",0,MONTH(TbRegistrosSaida[[#This Row],[Data da Competência]]))</f>
        <v>2</v>
      </c>
      <c r="L187" s="22">
        <f>IF(TbRegistrosSaida[[#This Row],[Data da Competência]]="",0,YEAR(TbRegistrosSaida[[#This Row],[Data da Competência]]))</f>
        <v>2019</v>
      </c>
      <c r="M187" s="65">
        <f>IF(TbRegistrosSaida[[#This Row],[Data do Caixa Previsto]]="",0,MONTH(TbRegistrosSaida[[#This Row],[Data do Caixa Previsto]]))</f>
        <v>3</v>
      </c>
      <c r="N187" s="66">
        <f>IF(TbRegistrosSaida[[#This Row],[Data do Caixa Previsto]]="",0,YEAR(TbRegistrosSaida[[#This Row],[Data do Caixa Previsto]]))</f>
        <v>2019</v>
      </c>
    </row>
    <row r="188" spans="2:14" hidden="1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490</v>
      </c>
      <c r="H188" s="26">
        <v>4204</v>
      </c>
      <c r="I188" s="22">
        <f>IF(TbRegistrosSaida[[#This Row],[Data do Caixa Realizado]]="",0,MONTH(TbRegistrosSaida[[#This Row],[Data do Caixa Realizado]]))</f>
        <v>2</v>
      </c>
      <c r="J188" s="22">
        <f>IF(TbRegistrosSaida[[#This Row],[Data do Caixa Realizado]]="",0,YEAR(TbRegistrosSaida[[#This Row],[Data do Caixa Realizado]]))</f>
        <v>2019</v>
      </c>
      <c r="K188" s="22">
        <f>IF(TbRegistrosSaida[[#This Row],[Data da Competência]]="",0,MONTH(TbRegistrosSaida[[#This Row],[Data da Competência]]))</f>
        <v>2</v>
      </c>
      <c r="L188" s="22">
        <f>IF(TbRegistrosSaida[[#This Row],[Data da Competência]]="",0,YEAR(TbRegistrosSaida[[#This Row],[Data da Competência]]))</f>
        <v>2019</v>
      </c>
      <c r="M188" s="65">
        <f>IF(TbRegistrosSaida[[#This Row],[Data do Caixa Previsto]]="",0,MONTH(TbRegistrosSaida[[#This Row],[Data do Caixa Previsto]]))</f>
        <v>2</v>
      </c>
      <c r="N188" s="66">
        <f>IF(TbRegistrosSaida[[#This Row],[Data do Caixa Previsto]]="",0,YEAR(TbRegistrosSaida[[#This Row],[Data do Caixa Previsto]]))</f>
        <v>2019</v>
      </c>
    </row>
    <row r="189" spans="2:14" hidden="1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491</v>
      </c>
      <c r="H189" s="26">
        <v>3695</v>
      </c>
      <c r="I189" s="22">
        <f>IF(TbRegistrosSaida[[#This Row],[Data do Caixa Realizado]]="",0,MONTH(TbRegistrosSaida[[#This Row],[Data do Caixa Realizado]]))</f>
        <v>3</v>
      </c>
      <c r="J189" s="22">
        <f>IF(TbRegistrosSaida[[#This Row],[Data do Caixa Realizado]]="",0,YEAR(TbRegistrosSaida[[#This Row],[Data do Caixa Realizado]]))</f>
        <v>2019</v>
      </c>
      <c r="K189" s="22">
        <f>IF(TbRegistrosSaida[[#This Row],[Data da Competência]]="",0,MONTH(TbRegistrosSaida[[#This Row],[Data da Competência]]))</f>
        <v>2</v>
      </c>
      <c r="L189" s="22">
        <f>IF(TbRegistrosSaida[[#This Row],[Data da Competência]]="",0,YEAR(TbRegistrosSaida[[#This Row],[Data da Competência]]))</f>
        <v>2019</v>
      </c>
      <c r="M189" s="65">
        <f>IF(TbRegistrosSaida[[#This Row],[Data do Caixa Previsto]]="",0,MONTH(TbRegistrosSaida[[#This Row],[Data do Caixa Previsto]]))</f>
        <v>3</v>
      </c>
      <c r="N189" s="66">
        <f>IF(TbRegistrosSaida[[#This Row],[Data do Caixa Previsto]]="",0,YEAR(TbRegistrosSaida[[#This Row],[Data do Caixa Previsto]]))</f>
        <v>2019</v>
      </c>
    </row>
    <row r="190" spans="2:14" hidden="1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51</v>
      </c>
      <c r="G190" s="22" t="s">
        <v>492</v>
      </c>
      <c r="H190" s="26">
        <v>4148</v>
      </c>
      <c r="I190" s="22">
        <f>IF(TbRegistrosSaida[[#This Row],[Data do Caixa Realizado]]="",0,MONTH(TbRegistrosSaida[[#This Row],[Data do Caixa Realizado]]))</f>
        <v>6</v>
      </c>
      <c r="J190" s="22">
        <f>IF(TbRegistrosSaida[[#This Row],[Data do Caixa Realizado]]="",0,YEAR(TbRegistrosSaida[[#This Row],[Data do Caixa Realizado]]))</f>
        <v>2019</v>
      </c>
      <c r="K190" s="22">
        <f>IF(TbRegistrosSaida[[#This Row],[Data da Competência]]="",0,MONTH(TbRegistrosSaida[[#This Row],[Data da Competência]]))</f>
        <v>2</v>
      </c>
      <c r="L190" s="22">
        <f>IF(TbRegistrosSaida[[#This Row],[Data da Competência]]="",0,YEAR(TbRegistrosSaida[[#This Row],[Data da Competência]]))</f>
        <v>2019</v>
      </c>
      <c r="M190" s="65">
        <f>IF(TbRegistrosSaida[[#This Row],[Data do Caixa Previsto]]="",0,MONTH(TbRegistrosSaida[[#This Row],[Data do Caixa Previsto]]))</f>
        <v>3</v>
      </c>
      <c r="N190" s="66">
        <f>IF(TbRegistrosSaida[[#This Row],[Data do Caixa Previsto]]="",0,YEAR(TbRegistrosSaida[[#This Row],[Data do Caixa Previsto]]))</f>
        <v>2019</v>
      </c>
    </row>
    <row r="191" spans="2:14" hidden="1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79</v>
      </c>
      <c r="G191" s="22" t="s">
        <v>493</v>
      </c>
      <c r="H191" s="26">
        <v>4303</v>
      </c>
      <c r="I191" s="22">
        <f>IF(TbRegistrosSaida[[#This Row],[Data do Caixa Realizado]]="",0,MONTH(TbRegistrosSaida[[#This Row],[Data do Caixa Realizado]]))</f>
        <v>4</v>
      </c>
      <c r="J191" s="22">
        <f>IF(TbRegistrosSaida[[#This Row],[Data do Caixa Realizado]]="",0,YEAR(TbRegistrosSaida[[#This Row],[Data do Caixa Realizado]]))</f>
        <v>2019</v>
      </c>
      <c r="K191" s="22">
        <f>IF(TbRegistrosSaida[[#This Row],[Data da Competência]]="",0,MONTH(TbRegistrosSaida[[#This Row],[Data da Competência]]))</f>
        <v>2</v>
      </c>
      <c r="L191" s="22">
        <f>IF(TbRegistrosSaida[[#This Row],[Data da Competência]]="",0,YEAR(TbRegistrosSaida[[#This Row],[Data da Competência]]))</f>
        <v>2019</v>
      </c>
      <c r="M191" s="65">
        <f>IF(TbRegistrosSaida[[#This Row],[Data do Caixa Previsto]]="",0,MONTH(TbRegistrosSaida[[#This Row],[Data do Caixa Previsto]]))</f>
        <v>3</v>
      </c>
      <c r="N191" s="66">
        <f>IF(TbRegistrosSaida[[#This Row],[Data do Caixa Previsto]]="",0,YEAR(TbRegistrosSaida[[#This Row],[Data do Caixa Previsto]]))</f>
        <v>2019</v>
      </c>
    </row>
    <row r="192" spans="2:14" hidden="1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494</v>
      </c>
      <c r="H192" s="26">
        <v>2674</v>
      </c>
      <c r="I192" s="22">
        <f>IF(TbRegistrosSaida[[#This Row],[Data do Caixa Realizado]]="",0,MONTH(TbRegistrosSaida[[#This Row],[Data do Caixa Realizado]]))</f>
        <v>3</v>
      </c>
      <c r="J192" s="22">
        <f>IF(TbRegistrosSaida[[#This Row],[Data do Caixa Realizado]]="",0,YEAR(TbRegistrosSaida[[#This Row],[Data do Caixa Realizado]]))</f>
        <v>2019</v>
      </c>
      <c r="K192" s="22">
        <f>IF(TbRegistrosSaida[[#This Row],[Data da Competência]]="",0,MONTH(TbRegistrosSaida[[#This Row],[Data da Competência]]))</f>
        <v>2</v>
      </c>
      <c r="L192" s="22">
        <f>IF(TbRegistrosSaida[[#This Row],[Data da Competência]]="",0,YEAR(TbRegistrosSaida[[#This Row],[Data da Competência]]))</f>
        <v>2019</v>
      </c>
      <c r="M192" s="65">
        <f>IF(TbRegistrosSaida[[#This Row],[Data do Caixa Previsto]]="",0,MONTH(TbRegistrosSaida[[#This Row],[Data do Caixa Previsto]]))</f>
        <v>3</v>
      </c>
      <c r="N192" s="66">
        <f>IF(TbRegistrosSaida[[#This Row],[Data do Caixa Previsto]]="",0,YEAR(TbRegistrosSaida[[#This Row],[Data do Caixa Previsto]]))</f>
        <v>2019</v>
      </c>
    </row>
    <row r="193" spans="2:14" hidden="1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495</v>
      </c>
      <c r="H193" s="26">
        <v>1720</v>
      </c>
      <c r="I193" s="22">
        <f>IF(TbRegistrosSaida[[#This Row],[Data do Caixa Realizado]]="",0,MONTH(TbRegistrosSaida[[#This Row],[Data do Caixa Realizado]]))</f>
        <v>4</v>
      </c>
      <c r="J193" s="22">
        <f>IF(TbRegistrosSaida[[#This Row],[Data do Caixa Realizado]]="",0,YEAR(TbRegistrosSaida[[#This Row],[Data do Caixa Realizado]]))</f>
        <v>2019</v>
      </c>
      <c r="K193" s="22">
        <f>IF(TbRegistrosSaida[[#This Row],[Data da Competência]]="",0,MONTH(TbRegistrosSaida[[#This Row],[Data da Competência]]))</f>
        <v>3</v>
      </c>
      <c r="L193" s="22">
        <f>IF(TbRegistrosSaida[[#This Row],[Data da Competência]]="",0,YEAR(TbRegistrosSaida[[#This Row],[Data da Competência]]))</f>
        <v>2019</v>
      </c>
      <c r="M193" s="65">
        <f>IF(TbRegistrosSaida[[#This Row],[Data do Caixa Previsto]]="",0,MONTH(TbRegistrosSaida[[#This Row],[Data do Caixa Previsto]]))</f>
        <v>4</v>
      </c>
      <c r="N193" s="66">
        <f>IF(TbRegistrosSaida[[#This Row],[Data do Caixa Previsto]]="",0,YEAR(TbRegistrosSaida[[#This Row],[Data do Caixa Previsto]]))</f>
        <v>2019</v>
      </c>
    </row>
    <row r="194" spans="2:14" hidden="1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496</v>
      </c>
      <c r="H194" s="26">
        <v>1854</v>
      </c>
      <c r="I194" s="22">
        <f>IF(TbRegistrosSaida[[#This Row],[Data do Caixa Realizado]]="",0,MONTH(TbRegistrosSaida[[#This Row],[Data do Caixa Realizado]]))</f>
        <v>4</v>
      </c>
      <c r="J194" s="22">
        <f>IF(TbRegistrosSaida[[#This Row],[Data do Caixa Realizado]]="",0,YEAR(TbRegistrosSaida[[#This Row],[Data do Caixa Realizado]]))</f>
        <v>2019</v>
      </c>
      <c r="K194" s="22">
        <f>IF(TbRegistrosSaida[[#This Row],[Data da Competência]]="",0,MONTH(TbRegistrosSaida[[#This Row],[Data da Competência]]))</f>
        <v>3</v>
      </c>
      <c r="L194" s="22">
        <f>IF(TbRegistrosSaida[[#This Row],[Data da Competência]]="",0,YEAR(TbRegistrosSaida[[#This Row],[Data da Competência]]))</f>
        <v>2019</v>
      </c>
      <c r="M194" s="65">
        <f>IF(TbRegistrosSaida[[#This Row],[Data do Caixa Previsto]]="",0,MONTH(TbRegistrosSaida[[#This Row],[Data do Caixa Previsto]]))</f>
        <v>4</v>
      </c>
      <c r="N194" s="66">
        <f>IF(TbRegistrosSaida[[#This Row],[Data do Caixa Previsto]]="",0,YEAR(TbRegistrosSaida[[#This Row],[Data do Caixa Previsto]]))</f>
        <v>2019</v>
      </c>
    </row>
    <row r="195" spans="2:14" hidden="1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79</v>
      </c>
      <c r="G195" s="22" t="s">
        <v>497</v>
      </c>
      <c r="H195" s="26">
        <v>2568</v>
      </c>
      <c r="I195" s="22">
        <f>IF(TbRegistrosSaida[[#This Row],[Data do Caixa Realizado]]="",0,MONTH(TbRegistrosSaida[[#This Row],[Data do Caixa Realizado]]))</f>
        <v>3</v>
      </c>
      <c r="J195" s="22">
        <f>IF(TbRegistrosSaida[[#This Row],[Data do Caixa Realizado]]="",0,YEAR(TbRegistrosSaida[[#This Row],[Data do Caixa Realizado]]))</f>
        <v>2019</v>
      </c>
      <c r="K195" s="22">
        <f>IF(TbRegistrosSaida[[#This Row],[Data da Competência]]="",0,MONTH(TbRegistrosSaida[[#This Row],[Data da Competência]]))</f>
        <v>3</v>
      </c>
      <c r="L195" s="22">
        <f>IF(TbRegistrosSaida[[#This Row],[Data da Competência]]="",0,YEAR(TbRegistrosSaida[[#This Row],[Data da Competência]]))</f>
        <v>2019</v>
      </c>
      <c r="M195" s="65">
        <f>IF(TbRegistrosSaida[[#This Row],[Data do Caixa Previsto]]="",0,MONTH(TbRegistrosSaida[[#This Row],[Data do Caixa Previsto]]))</f>
        <v>3</v>
      </c>
      <c r="N195" s="66">
        <f>IF(TbRegistrosSaida[[#This Row],[Data do Caixa Previsto]]="",0,YEAR(TbRegistrosSaida[[#This Row],[Data do Caixa Previsto]]))</f>
        <v>2019</v>
      </c>
    </row>
    <row r="196" spans="2:14" hidden="1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79</v>
      </c>
      <c r="G196" s="22" t="s">
        <v>498</v>
      </c>
      <c r="H196" s="26">
        <v>3690</v>
      </c>
      <c r="I196" s="22">
        <f>IF(TbRegistrosSaida[[#This Row],[Data do Caixa Realizado]]="",0,MONTH(TbRegistrosSaida[[#This Row],[Data do Caixa Realizado]]))</f>
        <v>4</v>
      </c>
      <c r="J196" s="22">
        <f>IF(TbRegistrosSaida[[#This Row],[Data do Caixa Realizado]]="",0,YEAR(TbRegistrosSaida[[#This Row],[Data do Caixa Realizado]]))</f>
        <v>2019</v>
      </c>
      <c r="K196" s="22">
        <f>IF(TbRegistrosSaida[[#This Row],[Data da Competência]]="",0,MONTH(TbRegistrosSaida[[#This Row],[Data da Competência]]))</f>
        <v>3</v>
      </c>
      <c r="L196" s="22">
        <f>IF(TbRegistrosSaida[[#This Row],[Data da Competência]]="",0,YEAR(TbRegistrosSaida[[#This Row],[Data da Competência]]))</f>
        <v>2019</v>
      </c>
      <c r="M196" s="65">
        <f>IF(TbRegistrosSaida[[#This Row],[Data do Caixa Previsto]]="",0,MONTH(TbRegistrosSaida[[#This Row],[Data do Caixa Previsto]]))</f>
        <v>4</v>
      </c>
      <c r="N196" s="66">
        <f>IF(TbRegistrosSaida[[#This Row],[Data do Caixa Previsto]]="",0,YEAR(TbRegistrosSaida[[#This Row],[Data do Caixa Previsto]]))</f>
        <v>2019</v>
      </c>
    </row>
    <row r="197" spans="2:14" hidden="1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51</v>
      </c>
      <c r="G197" s="22" t="s">
        <v>499</v>
      </c>
      <c r="H197" s="26">
        <v>3746</v>
      </c>
      <c r="I197" s="22">
        <f>IF(TbRegistrosSaida[[#This Row],[Data do Caixa Realizado]]="",0,MONTH(TbRegistrosSaida[[#This Row],[Data do Caixa Realizado]]))</f>
        <v>6</v>
      </c>
      <c r="J197" s="22">
        <f>IF(TbRegistrosSaida[[#This Row],[Data do Caixa Realizado]]="",0,YEAR(TbRegistrosSaida[[#This Row],[Data do Caixa Realizado]]))</f>
        <v>2019</v>
      </c>
      <c r="K197" s="22">
        <f>IF(TbRegistrosSaida[[#This Row],[Data da Competência]]="",0,MONTH(TbRegistrosSaida[[#This Row],[Data da Competência]]))</f>
        <v>3</v>
      </c>
      <c r="L197" s="22">
        <f>IF(TbRegistrosSaida[[#This Row],[Data da Competência]]="",0,YEAR(TbRegistrosSaida[[#This Row],[Data da Competência]]))</f>
        <v>2019</v>
      </c>
      <c r="M197" s="65">
        <f>IF(TbRegistrosSaida[[#This Row],[Data do Caixa Previsto]]="",0,MONTH(TbRegistrosSaida[[#This Row],[Data do Caixa Previsto]]))</f>
        <v>4</v>
      </c>
      <c r="N197" s="66">
        <f>IF(TbRegistrosSaida[[#This Row],[Data do Caixa Previsto]]="",0,YEAR(TbRegistrosSaida[[#This Row],[Data do Caixa Previsto]]))</f>
        <v>2019</v>
      </c>
    </row>
    <row r="198" spans="2:14" hidden="1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500</v>
      </c>
      <c r="H198" s="26">
        <v>4360</v>
      </c>
      <c r="I198" s="22">
        <f>IF(TbRegistrosSaida[[#This Row],[Data do Caixa Realizado]]="",0,MONTH(TbRegistrosSaida[[#This Row],[Data do Caixa Realizado]]))</f>
        <v>4</v>
      </c>
      <c r="J198" s="22">
        <f>IF(TbRegistrosSaida[[#This Row],[Data do Caixa Realizado]]="",0,YEAR(TbRegistrosSaida[[#This Row],[Data do Caixa Realizado]]))</f>
        <v>2019</v>
      </c>
      <c r="K198" s="22">
        <f>IF(TbRegistrosSaida[[#This Row],[Data da Competência]]="",0,MONTH(TbRegistrosSaida[[#This Row],[Data da Competência]]))</f>
        <v>3</v>
      </c>
      <c r="L198" s="22">
        <f>IF(TbRegistrosSaida[[#This Row],[Data da Competência]]="",0,YEAR(TbRegistrosSaida[[#This Row],[Data da Competência]]))</f>
        <v>2019</v>
      </c>
      <c r="M198" s="65">
        <f>IF(TbRegistrosSaida[[#This Row],[Data do Caixa Previsto]]="",0,MONTH(TbRegistrosSaida[[#This Row],[Data do Caixa Previsto]]))</f>
        <v>4</v>
      </c>
      <c r="N198" s="66">
        <f>IF(TbRegistrosSaida[[#This Row],[Data do Caixa Previsto]]="",0,YEAR(TbRegistrosSaida[[#This Row],[Data do Caixa Previsto]]))</f>
        <v>2019</v>
      </c>
    </row>
    <row r="199" spans="2:14" x14ac:dyDescent="0.25">
      <c r="B199" s="21" t="s">
        <v>94</v>
      </c>
      <c r="C199" s="21">
        <v>43537</v>
      </c>
      <c r="D199" s="21">
        <v>43576.376924808807</v>
      </c>
      <c r="E199" s="22" t="s">
        <v>16</v>
      </c>
      <c r="F199" s="22" t="s">
        <v>51</v>
      </c>
      <c r="G199" s="22" t="s">
        <v>501</v>
      </c>
      <c r="H199" s="26">
        <v>1753</v>
      </c>
      <c r="I199" s="22">
        <f>IF(TbRegistrosSaida[[#This Row],[Data do Caixa Realizado]]="",0,MONTH(TbRegistrosSaida[[#This Row],[Data do Caixa Realizado]]))</f>
        <v>0</v>
      </c>
      <c r="J199" s="22">
        <f>IF(TbRegistrosSaida[[#This Row],[Data do Caixa Realizado]]="",0,YEAR(TbRegistrosSaida[[#This Row],[Data do Caixa Realizado]]))</f>
        <v>0</v>
      </c>
      <c r="K199" s="22">
        <f>IF(TbRegistrosSaida[[#This Row],[Data da Competência]]="",0,MONTH(TbRegistrosSaida[[#This Row],[Data da Competência]]))</f>
        <v>3</v>
      </c>
      <c r="L199" s="22">
        <f>IF(TbRegistrosSaida[[#This Row],[Data da Competência]]="",0,YEAR(TbRegistrosSaida[[#This Row],[Data da Competência]]))</f>
        <v>2019</v>
      </c>
      <c r="M199" s="65">
        <f>IF(TbRegistrosSaida[[#This Row],[Data do Caixa Previsto]]="",0,MONTH(TbRegistrosSaida[[#This Row],[Data do Caixa Previsto]]))</f>
        <v>4</v>
      </c>
      <c r="N199" s="66">
        <f>IF(TbRegistrosSaida[[#This Row],[Data do Caixa Previsto]]="",0,YEAR(TbRegistrosSaida[[#This Row],[Data do Caixa Previsto]]))</f>
        <v>2019</v>
      </c>
    </row>
    <row r="200" spans="2:14" hidden="1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502</v>
      </c>
      <c r="H200" s="26">
        <v>1421</v>
      </c>
      <c r="I200" s="22">
        <f>IF(TbRegistrosSaida[[#This Row],[Data do Caixa Realizado]]="",0,MONTH(TbRegistrosSaida[[#This Row],[Data do Caixa Realizado]]))</f>
        <v>3</v>
      </c>
      <c r="J200" s="22">
        <f>IF(TbRegistrosSaida[[#This Row],[Data do Caixa Realizado]]="",0,YEAR(TbRegistrosSaida[[#This Row],[Data do Caixa Realizado]]))</f>
        <v>2019</v>
      </c>
      <c r="K200" s="22">
        <f>IF(TbRegistrosSaida[[#This Row],[Data da Competência]]="",0,MONTH(TbRegistrosSaida[[#This Row],[Data da Competência]]))</f>
        <v>3</v>
      </c>
      <c r="L200" s="22">
        <f>IF(TbRegistrosSaida[[#This Row],[Data da Competência]]="",0,YEAR(TbRegistrosSaida[[#This Row],[Data da Competência]]))</f>
        <v>2019</v>
      </c>
      <c r="M200" s="65">
        <f>IF(TbRegistrosSaida[[#This Row],[Data do Caixa Previsto]]="",0,MONTH(TbRegistrosSaida[[#This Row],[Data do Caixa Previsto]]))</f>
        <v>3</v>
      </c>
      <c r="N200" s="66">
        <f>IF(TbRegistrosSaida[[#This Row],[Data do Caixa Previsto]]="",0,YEAR(TbRegistrosSaida[[#This Row],[Data do Caixa Previsto]]))</f>
        <v>2019</v>
      </c>
    </row>
    <row r="201" spans="2:14" hidden="1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51</v>
      </c>
      <c r="G201" s="22" t="s">
        <v>503</v>
      </c>
      <c r="H201" s="26">
        <v>3565</v>
      </c>
      <c r="I201" s="22">
        <f>IF(TbRegistrosSaida[[#This Row],[Data do Caixa Realizado]]="",0,MONTH(TbRegistrosSaida[[#This Row],[Data do Caixa Realizado]]))</f>
        <v>4</v>
      </c>
      <c r="J201" s="22">
        <f>IF(TbRegistrosSaida[[#This Row],[Data do Caixa Realizado]]="",0,YEAR(TbRegistrosSaida[[#This Row],[Data do Caixa Realizado]]))</f>
        <v>2019</v>
      </c>
      <c r="K201" s="22">
        <f>IF(TbRegistrosSaida[[#This Row],[Data da Competência]]="",0,MONTH(TbRegistrosSaida[[#This Row],[Data da Competência]]))</f>
        <v>3</v>
      </c>
      <c r="L201" s="22">
        <f>IF(TbRegistrosSaida[[#This Row],[Data da Competência]]="",0,YEAR(TbRegistrosSaida[[#This Row],[Data da Competência]]))</f>
        <v>2019</v>
      </c>
      <c r="M201" s="65">
        <f>IF(TbRegistrosSaida[[#This Row],[Data do Caixa Previsto]]="",0,MONTH(TbRegistrosSaida[[#This Row],[Data do Caixa Previsto]]))</f>
        <v>4</v>
      </c>
      <c r="N201" s="66">
        <f>IF(TbRegistrosSaida[[#This Row],[Data do Caixa Previsto]]="",0,YEAR(TbRegistrosSaida[[#This Row],[Data do Caixa Previsto]]))</f>
        <v>2019</v>
      </c>
    </row>
    <row r="202" spans="2:14" hidden="1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79</v>
      </c>
      <c r="G202" s="22" t="s">
        <v>504</v>
      </c>
      <c r="H202" s="26">
        <v>1961</v>
      </c>
      <c r="I202" s="22">
        <f>IF(TbRegistrosSaida[[#This Row],[Data do Caixa Realizado]]="",0,MONTH(TbRegistrosSaida[[#This Row],[Data do Caixa Realizado]]))</f>
        <v>7</v>
      </c>
      <c r="J202" s="22">
        <f>IF(TbRegistrosSaida[[#This Row],[Data do Caixa Realizado]]="",0,YEAR(TbRegistrosSaida[[#This Row],[Data do Caixa Realizado]]))</f>
        <v>2019</v>
      </c>
      <c r="K202" s="22">
        <f>IF(TbRegistrosSaida[[#This Row],[Data da Competência]]="",0,MONTH(TbRegistrosSaida[[#This Row],[Data da Competência]]))</f>
        <v>3</v>
      </c>
      <c r="L202" s="22">
        <f>IF(TbRegistrosSaida[[#This Row],[Data da Competência]]="",0,YEAR(TbRegistrosSaida[[#This Row],[Data da Competência]]))</f>
        <v>2019</v>
      </c>
      <c r="M202" s="65">
        <f>IF(TbRegistrosSaida[[#This Row],[Data do Caixa Previsto]]="",0,MONTH(TbRegistrosSaida[[#This Row],[Data do Caixa Previsto]]))</f>
        <v>5</v>
      </c>
      <c r="N202" s="66">
        <f>IF(TbRegistrosSaida[[#This Row],[Data do Caixa Previsto]]="",0,YEAR(TbRegistrosSaida[[#This Row],[Data do Caixa Previsto]]))</f>
        <v>2019</v>
      </c>
    </row>
    <row r="203" spans="2:14" hidden="1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505</v>
      </c>
      <c r="H203" s="26">
        <v>4854</v>
      </c>
      <c r="I203" s="22">
        <f>IF(TbRegistrosSaida[[#This Row],[Data do Caixa Realizado]]="",0,MONTH(TbRegistrosSaida[[#This Row],[Data do Caixa Realizado]]))</f>
        <v>4</v>
      </c>
      <c r="J203" s="22">
        <f>IF(TbRegistrosSaida[[#This Row],[Data do Caixa Realizado]]="",0,YEAR(TbRegistrosSaida[[#This Row],[Data do Caixa Realizado]]))</f>
        <v>2019</v>
      </c>
      <c r="K203" s="22">
        <f>IF(TbRegistrosSaida[[#This Row],[Data da Competência]]="",0,MONTH(TbRegistrosSaida[[#This Row],[Data da Competência]]))</f>
        <v>3</v>
      </c>
      <c r="L203" s="22">
        <f>IF(TbRegistrosSaida[[#This Row],[Data da Competência]]="",0,YEAR(TbRegistrosSaida[[#This Row],[Data da Competência]]))</f>
        <v>2019</v>
      </c>
      <c r="M203" s="65">
        <f>IF(TbRegistrosSaida[[#This Row],[Data do Caixa Previsto]]="",0,MONTH(TbRegistrosSaida[[#This Row],[Data do Caixa Previsto]]))</f>
        <v>4</v>
      </c>
      <c r="N203" s="66">
        <f>IF(TbRegistrosSaida[[#This Row],[Data do Caixa Previsto]]="",0,YEAR(TbRegistrosSaida[[#This Row],[Data do Caixa Previsto]]))</f>
        <v>2019</v>
      </c>
    </row>
    <row r="204" spans="2:14" hidden="1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506</v>
      </c>
      <c r="H204" s="26">
        <v>3453</v>
      </c>
      <c r="I204" s="22">
        <f>IF(TbRegistrosSaida[[#This Row],[Data do Caixa Realizado]]="",0,MONTH(TbRegistrosSaida[[#This Row],[Data do Caixa Realizado]]))</f>
        <v>4</v>
      </c>
      <c r="J204" s="22">
        <f>IF(TbRegistrosSaida[[#This Row],[Data do Caixa Realizado]]="",0,YEAR(TbRegistrosSaida[[#This Row],[Data do Caixa Realizado]]))</f>
        <v>2019</v>
      </c>
      <c r="K204" s="22">
        <f>IF(TbRegistrosSaida[[#This Row],[Data da Competência]]="",0,MONTH(TbRegistrosSaida[[#This Row],[Data da Competência]]))</f>
        <v>4</v>
      </c>
      <c r="L204" s="22">
        <f>IF(TbRegistrosSaida[[#This Row],[Data da Competência]]="",0,YEAR(TbRegistrosSaida[[#This Row],[Data da Competência]]))</f>
        <v>2019</v>
      </c>
      <c r="M204" s="65">
        <f>IF(TbRegistrosSaida[[#This Row],[Data do Caixa Previsto]]="",0,MONTH(TbRegistrosSaida[[#This Row],[Data do Caixa Previsto]]))</f>
        <v>4</v>
      </c>
      <c r="N204" s="66">
        <f>IF(TbRegistrosSaida[[#This Row],[Data do Caixa Previsto]]="",0,YEAR(TbRegistrosSaida[[#This Row],[Data do Caixa Previsto]]))</f>
        <v>2019</v>
      </c>
    </row>
    <row r="205" spans="2:14" hidden="1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79</v>
      </c>
      <c r="G205" s="22" t="s">
        <v>507</v>
      </c>
      <c r="H205" s="26">
        <v>3341</v>
      </c>
      <c r="I205" s="22">
        <f>IF(TbRegistrosSaida[[#This Row],[Data do Caixa Realizado]]="",0,MONTH(TbRegistrosSaida[[#This Row],[Data do Caixa Realizado]]))</f>
        <v>4</v>
      </c>
      <c r="J205" s="22">
        <f>IF(TbRegistrosSaida[[#This Row],[Data do Caixa Realizado]]="",0,YEAR(TbRegistrosSaida[[#This Row],[Data do Caixa Realizado]]))</f>
        <v>2019</v>
      </c>
      <c r="K205" s="22">
        <f>IF(TbRegistrosSaida[[#This Row],[Data da Competência]]="",0,MONTH(TbRegistrosSaida[[#This Row],[Data da Competência]]))</f>
        <v>4</v>
      </c>
      <c r="L205" s="22">
        <f>IF(TbRegistrosSaida[[#This Row],[Data da Competência]]="",0,YEAR(TbRegistrosSaida[[#This Row],[Data da Competência]]))</f>
        <v>2019</v>
      </c>
      <c r="M205" s="65">
        <f>IF(TbRegistrosSaida[[#This Row],[Data do Caixa Previsto]]="",0,MONTH(TbRegistrosSaida[[#This Row],[Data do Caixa Previsto]]))</f>
        <v>4</v>
      </c>
      <c r="N205" s="66">
        <f>IF(TbRegistrosSaida[[#This Row],[Data do Caixa Previsto]]="",0,YEAR(TbRegistrosSaida[[#This Row],[Data do Caixa Previsto]]))</f>
        <v>2019</v>
      </c>
    </row>
    <row r="206" spans="2:14" hidden="1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508</v>
      </c>
      <c r="H206" s="26">
        <v>2707</v>
      </c>
      <c r="I206" s="22">
        <f>IF(TbRegistrosSaida[[#This Row],[Data do Caixa Realizado]]="",0,MONTH(TbRegistrosSaida[[#This Row],[Data do Caixa Realizado]]))</f>
        <v>5</v>
      </c>
      <c r="J206" s="22">
        <f>IF(TbRegistrosSaida[[#This Row],[Data do Caixa Realizado]]="",0,YEAR(TbRegistrosSaida[[#This Row],[Data do Caixa Realizado]]))</f>
        <v>2019</v>
      </c>
      <c r="K206" s="22">
        <f>IF(TbRegistrosSaida[[#This Row],[Data da Competência]]="",0,MONTH(TbRegistrosSaida[[#This Row],[Data da Competência]]))</f>
        <v>4</v>
      </c>
      <c r="L206" s="22">
        <f>IF(TbRegistrosSaida[[#This Row],[Data da Competência]]="",0,YEAR(TbRegistrosSaida[[#This Row],[Data da Competência]]))</f>
        <v>2019</v>
      </c>
      <c r="M206" s="65">
        <f>IF(TbRegistrosSaida[[#This Row],[Data do Caixa Previsto]]="",0,MONTH(TbRegistrosSaida[[#This Row],[Data do Caixa Previsto]]))</f>
        <v>5</v>
      </c>
      <c r="N206" s="66">
        <f>IF(TbRegistrosSaida[[#This Row],[Data do Caixa Previsto]]="",0,YEAR(TbRegistrosSaida[[#This Row],[Data do Caixa Previsto]]))</f>
        <v>2019</v>
      </c>
    </row>
    <row r="207" spans="2:14" hidden="1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79</v>
      </c>
      <c r="G207" s="22" t="s">
        <v>509</v>
      </c>
      <c r="H207" s="26">
        <v>1582</v>
      </c>
      <c r="I207" s="22">
        <f>IF(TbRegistrosSaida[[#This Row],[Data do Caixa Realizado]]="",0,MONTH(TbRegistrosSaida[[#This Row],[Data do Caixa Realizado]]))</f>
        <v>5</v>
      </c>
      <c r="J207" s="22">
        <f>IF(TbRegistrosSaida[[#This Row],[Data do Caixa Realizado]]="",0,YEAR(TbRegistrosSaida[[#This Row],[Data do Caixa Realizado]]))</f>
        <v>2019</v>
      </c>
      <c r="K207" s="22">
        <f>IF(TbRegistrosSaida[[#This Row],[Data da Competência]]="",0,MONTH(TbRegistrosSaida[[#This Row],[Data da Competência]]))</f>
        <v>4</v>
      </c>
      <c r="L207" s="22">
        <f>IF(TbRegistrosSaida[[#This Row],[Data da Competência]]="",0,YEAR(TbRegistrosSaida[[#This Row],[Data da Competência]]))</f>
        <v>2019</v>
      </c>
      <c r="M207" s="65">
        <f>IF(TbRegistrosSaida[[#This Row],[Data do Caixa Previsto]]="",0,MONTH(TbRegistrosSaida[[#This Row],[Data do Caixa Previsto]]))</f>
        <v>5</v>
      </c>
      <c r="N207" s="66">
        <f>IF(TbRegistrosSaida[[#This Row],[Data do Caixa Previsto]]="",0,YEAR(TbRegistrosSaida[[#This Row],[Data do Caixa Previsto]]))</f>
        <v>2019</v>
      </c>
    </row>
    <row r="208" spans="2:14" hidden="1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79</v>
      </c>
      <c r="G208" s="22" t="s">
        <v>510</v>
      </c>
      <c r="H208" s="26">
        <v>3889</v>
      </c>
      <c r="I208" s="22">
        <f>IF(TbRegistrosSaida[[#This Row],[Data do Caixa Realizado]]="",0,MONTH(TbRegistrosSaida[[#This Row],[Data do Caixa Realizado]]))</f>
        <v>5</v>
      </c>
      <c r="J208" s="22">
        <f>IF(TbRegistrosSaida[[#This Row],[Data do Caixa Realizado]]="",0,YEAR(TbRegistrosSaida[[#This Row],[Data do Caixa Realizado]]))</f>
        <v>2019</v>
      </c>
      <c r="K208" s="22">
        <f>IF(TbRegistrosSaida[[#This Row],[Data da Competência]]="",0,MONTH(TbRegistrosSaida[[#This Row],[Data da Competência]]))</f>
        <v>4</v>
      </c>
      <c r="L208" s="22">
        <f>IF(TbRegistrosSaida[[#This Row],[Data da Competência]]="",0,YEAR(TbRegistrosSaida[[#This Row],[Data da Competência]]))</f>
        <v>2019</v>
      </c>
      <c r="M208" s="65">
        <f>IF(TbRegistrosSaida[[#This Row],[Data do Caixa Previsto]]="",0,MONTH(TbRegistrosSaida[[#This Row],[Data do Caixa Previsto]]))</f>
        <v>5</v>
      </c>
      <c r="N208" s="66">
        <f>IF(TbRegistrosSaida[[#This Row],[Data do Caixa Previsto]]="",0,YEAR(TbRegistrosSaida[[#This Row],[Data do Caixa Previsto]]))</f>
        <v>2019</v>
      </c>
    </row>
    <row r="209" spans="2:14" hidden="1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79</v>
      </c>
      <c r="G209" s="22" t="s">
        <v>511</v>
      </c>
      <c r="H209" s="26">
        <v>2303</v>
      </c>
      <c r="I209" s="22">
        <f>IF(TbRegistrosSaida[[#This Row],[Data do Caixa Realizado]]="",0,MONTH(TbRegistrosSaida[[#This Row],[Data do Caixa Realizado]]))</f>
        <v>4</v>
      </c>
      <c r="J209" s="22">
        <f>IF(TbRegistrosSaida[[#This Row],[Data do Caixa Realizado]]="",0,YEAR(TbRegistrosSaida[[#This Row],[Data do Caixa Realizado]]))</f>
        <v>2019</v>
      </c>
      <c r="K209" s="22">
        <f>IF(TbRegistrosSaida[[#This Row],[Data da Competência]]="",0,MONTH(TbRegistrosSaida[[#This Row],[Data da Competência]]))</f>
        <v>4</v>
      </c>
      <c r="L209" s="22">
        <f>IF(TbRegistrosSaida[[#This Row],[Data da Competência]]="",0,YEAR(TbRegistrosSaida[[#This Row],[Data da Competência]]))</f>
        <v>2019</v>
      </c>
      <c r="M209" s="65">
        <f>IF(TbRegistrosSaida[[#This Row],[Data do Caixa Previsto]]="",0,MONTH(TbRegistrosSaida[[#This Row],[Data do Caixa Previsto]]))</f>
        <v>4</v>
      </c>
      <c r="N209" s="66">
        <f>IF(TbRegistrosSaida[[#This Row],[Data do Caixa Previsto]]="",0,YEAR(TbRegistrosSaida[[#This Row],[Data do Caixa Previsto]]))</f>
        <v>2019</v>
      </c>
    </row>
    <row r="210" spans="2:14" hidden="1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512</v>
      </c>
      <c r="H210" s="26">
        <v>802</v>
      </c>
      <c r="I210" s="22">
        <f>IF(TbRegistrosSaida[[#This Row],[Data do Caixa Realizado]]="",0,MONTH(TbRegistrosSaida[[#This Row],[Data do Caixa Realizado]]))</f>
        <v>5</v>
      </c>
      <c r="J210" s="22">
        <f>IF(TbRegistrosSaida[[#This Row],[Data do Caixa Realizado]]="",0,YEAR(TbRegistrosSaida[[#This Row],[Data do Caixa Realizado]]))</f>
        <v>2019</v>
      </c>
      <c r="K210" s="22">
        <f>IF(TbRegistrosSaida[[#This Row],[Data da Competência]]="",0,MONTH(TbRegistrosSaida[[#This Row],[Data da Competência]]))</f>
        <v>4</v>
      </c>
      <c r="L210" s="22">
        <f>IF(TbRegistrosSaida[[#This Row],[Data da Competência]]="",0,YEAR(TbRegistrosSaida[[#This Row],[Data da Competência]]))</f>
        <v>2019</v>
      </c>
      <c r="M210" s="65">
        <f>IF(TbRegistrosSaida[[#This Row],[Data do Caixa Previsto]]="",0,MONTH(TbRegistrosSaida[[#This Row],[Data do Caixa Previsto]]))</f>
        <v>5</v>
      </c>
      <c r="N210" s="66">
        <f>IF(TbRegistrosSaida[[#This Row],[Data do Caixa Previsto]]="",0,YEAR(TbRegistrosSaida[[#This Row],[Data do Caixa Previsto]]))</f>
        <v>2019</v>
      </c>
    </row>
    <row r="211" spans="2:14" hidden="1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79</v>
      </c>
      <c r="G211" s="22" t="s">
        <v>513</v>
      </c>
      <c r="H211" s="26">
        <v>4513</v>
      </c>
      <c r="I211" s="22">
        <f>IF(TbRegistrosSaida[[#This Row],[Data do Caixa Realizado]]="",0,MONTH(TbRegistrosSaida[[#This Row],[Data do Caixa Realizado]]))</f>
        <v>5</v>
      </c>
      <c r="J211" s="22">
        <f>IF(TbRegistrosSaida[[#This Row],[Data do Caixa Realizado]]="",0,YEAR(TbRegistrosSaida[[#This Row],[Data do Caixa Realizado]]))</f>
        <v>2019</v>
      </c>
      <c r="K211" s="22">
        <f>IF(TbRegistrosSaida[[#This Row],[Data da Competência]]="",0,MONTH(TbRegistrosSaida[[#This Row],[Data da Competência]]))</f>
        <v>4</v>
      </c>
      <c r="L211" s="22">
        <f>IF(TbRegistrosSaida[[#This Row],[Data da Competência]]="",0,YEAR(TbRegistrosSaida[[#This Row],[Data da Competência]]))</f>
        <v>2019</v>
      </c>
      <c r="M211" s="65">
        <f>IF(TbRegistrosSaida[[#This Row],[Data do Caixa Previsto]]="",0,MONTH(TbRegistrosSaida[[#This Row],[Data do Caixa Previsto]]))</f>
        <v>5</v>
      </c>
      <c r="N211" s="66">
        <f>IF(TbRegistrosSaida[[#This Row],[Data do Caixa Previsto]]="",0,YEAR(TbRegistrosSaida[[#This Row],[Data do Caixa Previsto]]))</f>
        <v>2019</v>
      </c>
    </row>
    <row r="212" spans="2:14" hidden="1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79</v>
      </c>
      <c r="G212" s="22" t="s">
        <v>514</v>
      </c>
      <c r="H212" s="26">
        <v>3908</v>
      </c>
      <c r="I212" s="22">
        <f>IF(TbRegistrosSaida[[#This Row],[Data do Caixa Realizado]]="",0,MONTH(TbRegistrosSaida[[#This Row],[Data do Caixa Realizado]]))</f>
        <v>5</v>
      </c>
      <c r="J212" s="22">
        <f>IF(TbRegistrosSaida[[#This Row],[Data do Caixa Realizado]]="",0,YEAR(TbRegistrosSaida[[#This Row],[Data do Caixa Realizado]]))</f>
        <v>2019</v>
      </c>
      <c r="K212" s="22">
        <f>IF(TbRegistrosSaida[[#This Row],[Data da Competência]]="",0,MONTH(TbRegistrosSaida[[#This Row],[Data da Competência]]))</f>
        <v>4</v>
      </c>
      <c r="L212" s="22">
        <f>IF(TbRegistrosSaida[[#This Row],[Data da Competência]]="",0,YEAR(TbRegistrosSaida[[#This Row],[Data da Competência]]))</f>
        <v>2019</v>
      </c>
      <c r="M212" s="65">
        <f>IF(TbRegistrosSaida[[#This Row],[Data do Caixa Previsto]]="",0,MONTH(TbRegistrosSaida[[#This Row],[Data do Caixa Previsto]]))</f>
        <v>5</v>
      </c>
      <c r="N212" s="66">
        <f>IF(TbRegistrosSaida[[#This Row],[Data do Caixa Previsto]]="",0,YEAR(TbRegistrosSaida[[#This Row],[Data do Caixa Previsto]]))</f>
        <v>2019</v>
      </c>
    </row>
    <row r="213" spans="2:14" hidden="1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79</v>
      </c>
      <c r="G213" s="22" t="s">
        <v>515</v>
      </c>
      <c r="H213" s="26">
        <v>156</v>
      </c>
      <c r="I213" s="22">
        <f>IF(TbRegistrosSaida[[#This Row],[Data do Caixa Realizado]]="",0,MONTH(TbRegistrosSaida[[#This Row],[Data do Caixa Realizado]]))</f>
        <v>6</v>
      </c>
      <c r="J213" s="22">
        <f>IF(TbRegistrosSaida[[#This Row],[Data do Caixa Realizado]]="",0,YEAR(TbRegistrosSaida[[#This Row],[Data do Caixa Realizado]]))</f>
        <v>2019</v>
      </c>
      <c r="K213" s="22">
        <f>IF(TbRegistrosSaida[[#This Row],[Data da Competência]]="",0,MONTH(TbRegistrosSaida[[#This Row],[Data da Competência]]))</f>
        <v>4</v>
      </c>
      <c r="L213" s="22">
        <f>IF(TbRegistrosSaida[[#This Row],[Data da Competência]]="",0,YEAR(TbRegistrosSaida[[#This Row],[Data da Competência]]))</f>
        <v>2019</v>
      </c>
      <c r="M213" s="65">
        <f>IF(TbRegistrosSaida[[#This Row],[Data do Caixa Previsto]]="",0,MONTH(TbRegistrosSaida[[#This Row],[Data do Caixa Previsto]]))</f>
        <v>6</v>
      </c>
      <c r="N213" s="66">
        <f>IF(TbRegistrosSaida[[#This Row],[Data do Caixa Previsto]]="",0,YEAR(TbRegistrosSaida[[#This Row],[Data do Caixa Previsto]]))</f>
        <v>2019</v>
      </c>
    </row>
    <row r="214" spans="2:14" hidden="1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516</v>
      </c>
      <c r="H214" s="26">
        <v>457</v>
      </c>
      <c r="I214" s="22">
        <f>IF(TbRegistrosSaida[[#This Row],[Data do Caixa Realizado]]="",0,MONTH(TbRegistrosSaida[[#This Row],[Data do Caixa Realizado]]))</f>
        <v>6</v>
      </c>
      <c r="J214" s="22">
        <f>IF(TbRegistrosSaida[[#This Row],[Data do Caixa Realizado]]="",0,YEAR(TbRegistrosSaida[[#This Row],[Data do Caixa Realizado]]))</f>
        <v>2019</v>
      </c>
      <c r="K214" s="22">
        <f>IF(TbRegistrosSaida[[#This Row],[Data da Competência]]="",0,MONTH(TbRegistrosSaida[[#This Row],[Data da Competência]]))</f>
        <v>4</v>
      </c>
      <c r="L214" s="22">
        <f>IF(TbRegistrosSaida[[#This Row],[Data da Competência]]="",0,YEAR(TbRegistrosSaida[[#This Row],[Data da Competência]]))</f>
        <v>2019</v>
      </c>
      <c r="M214" s="65">
        <f>IF(TbRegistrosSaida[[#This Row],[Data do Caixa Previsto]]="",0,MONTH(TbRegistrosSaida[[#This Row],[Data do Caixa Previsto]]))</f>
        <v>6</v>
      </c>
      <c r="N214" s="66">
        <f>IF(TbRegistrosSaida[[#This Row],[Data do Caixa Previsto]]="",0,YEAR(TbRegistrosSaida[[#This Row],[Data do Caixa Previsto]]))</f>
        <v>2019</v>
      </c>
    </row>
    <row r="215" spans="2:14" hidden="1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79</v>
      </c>
      <c r="G215" s="22" t="s">
        <v>517</v>
      </c>
      <c r="H215" s="26">
        <v>3536</v>
      </c>
      <c r="I215" s="22">
        <f>IF(TbRegistrosSaida[[#This Row],[Data do Caixa Realizado]]="",0,MONTH(TbRegistrosSaida[[#This Row],[Data do Caixa Realizado]]))</f>
        <v>6</v>
      </c>
      <c r="J215" s="22">
        <f>IF(TbRegistrosSaida[[#This Row],[Data do Caixa Realizado]]="",0,YEAR(TbRegistrosSaida[[#This Row],[Data do Caixa Realizado]]))</f>
        <v>2019</v>
      </c>
      <c r="K215" s="22">
        <f>IF(TbRegistrosSaida[[#This Row],[Data da Competência]]="",0,MONTH(TbRegistrosSaida[[#This Row],[Data da Competência]]))</f>
        <v>5</v>
      </c>
      <c r="L215" s="22">
        <f>IF(TbRegistrosSaida[[#This Row],[Data da Competência]]="",0,YEAR(TbRegistrosSaida[[#This Row],[Data da Competência]]))</f>
        <v>2019</v>
      </c>
      <c r="M215" s="65">
        <f>IF(TbRegistrosSaida[[#This Row],[Data do Caixa Previsto]]="",0,MONTH(TbRegistrosSaida[[#This Row],[Data do Caixa Previsto]]))</f>
        <v>6</v>
      </c>
      <c r="N215" s="66">
        <f>IF(TbRegistrosSaida[[#This Row],[Data do Caixa Previsto]]="",0,YEAR(TbRegistrosSaida[[#This Row],[Data do Caixa Previsto]]))</f>
        <v>2019</v>
      </c>
    </row>
    <row r="216" spans="2:14" hidden="1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79</v>
      </c>
      <c r="G216" s="22" t="s">
        <v>518</v>
      </c>
      <c r="H216" s="26">
        <v>1809</v>
      </c>
      <c r="I216" s="22">
        <f>IF(TbRegistrosSaida[[#This Row],[Data do Caixa Realizado]]="",0,MONTH(TbRegistrosSaida[[#This Row],[Data do Caixa Realizado]]))</f>
        <v>5</v>
      </c>
      <c r="J216" s="22">
        <f>IF(TbRegistrosSaida[[#This Row],[Data do Caixa Realizado]]="",0,YEAR(TbRegistrosSaida[[#This Row],[Data do Caixa Realizado]]))</f>
        <v>2019</v>
      </c>
      <c r="K216" s="22">
        <f>IF(TbRegistrosSaida[[#This Row],[Data da Competência]]="",0,MONTH(TbRegistrosSaida[[#This Row],[Data da Competência]]))</f>
        <v>5</v>
      </c>
      <c r="L216" s="22">
        <f>IF(TbRegistrosSaida[[#This Row],[Data da Competência]]="",0,YEAR(TbRegistrosSaida[[#This Row],[Data da Competência]]))</f>
        <v>2019</v>
      </c>
      <c r="M216" s="65">
        <f>IF(TbRegistrosSaida[[#This Row],[Data do Caixa Previsto]]="",0,MONTH(TbRegistrosSaida[[#This Row],[Data do Caixa Previsto]]))</f>
        <v>5</v>
      </c>
      <c r="N216" s="66">
        <f>IF(TbRegistrosSaida[[#This Row],[Data do Caixa Previsto]]="",0,YEAR(TbRegistrosSaida[[#This Row],[Data do Caixa Previsto]]))</f>
        <v>2019</v>
      </c>
    </row>
    <row r="217" spans="2:14" hidden="1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519</v>
      </c>
      <c r="H217" s="26">
        <v>4172</v>
      </c>
      <c r="I217" s="22">
        <f>IF(TbRegistrosSaida[[#This Row],[Data do Caixa Realizado]]="",0,MONTH(TbRegistrosSaida[[#This Row],[Data do Caixa Realizado]]))</f>
        <v>5</v>
      </c>
      <c r="J217" s="22">
        <f>IF(TbRegistrosSaida[[#This Row],[Data do Caixa Realizado]]="",0,YEAR(TbRegistrosSaida[[#This Row],[Data do Caixa Realizado]]))</f>
        <v>2019</v>
      </c>
      <c r="K217" s="22">
        <f>IF(TbRegistrosSaida[[#This Row],[Data da Competência]]="",0,MONTH(TbRegistrosSaida[[#This Row],[Data da Competência]]))</f>
        <v>5</v>
      </c>
      <c r="L217" s="22">
        <f>IF(TbRegistrosSaida[[#This Row],[Data da Competência]]="",0,YEAR(TbRegistrosSaida[[#This Row],[Data da Competência]]))</f>
        <v>2019</v>
      </c>
      <c r="M217" s="65">
        <f>IF(TbRegistrosSaida[[#This Row],[Data do Caixa Previsto]]="",0,MONTH(TbRegistrosSaida[[#This Row],[Data do Caixa Previsto]]))</f>
        <v>5</v>
      </c>
      <c r="N217" s="66">
        <f>IF(TbRegistrosSaida[[#This Row],[Data do Caixa Previsto]]="",0,YEAR(TbRegistrosSaida[[#This Row],[Data do Caixa Previsto]]))</f>
        <v>2019</v>
      </c>
    </row>
    <row r="218" spans="2:14" hidden="1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520</v>
      </c>
      <c r="H218" s="26">
        <v>3827</v>
      </c>
      <c r="I218" s="22">
        <f>IF(TbRegistrosSaida[[#This Row],[Data do Caixa Realizado]]="",0,MONTH(TbRegistrosSaida[[#This Row],[Data do Caixa Realizado]]))</f>
        <v>6</v>
      </c>
      <c r="J218" s="22">
        <f>IF(TbRegistrosSaida[[#This Row],[Data do Caixa Realizado]]="",0,YEAR(TbRegistrosSaida[[#This Row],[Data do Caixa Realizado]]))</f>
        <v>2019</v>
      </c>
      <c r="K218" s="22">
        <f>IF(TbRegistrosSaida[[#This Row],[Data da Competência]]="",0,MONTH(TbRegistrosSaida[[#This Row],[Data da Competência]]))</f>
        <v>5</v>
      </c>
      <c r="L218" s="22">
        <f>IF(TbRegistrosSaida[[#This Row],[Data da Competência]]="",0,YEAR(TbRegistrosSaida[[#This Row],[Data da Competência]]))</f>
        <v>2019</v>
      </c>
      <c r="M218" s="65">
        <f>IF(TbRegistrosSaida[[#This Row],[Data do Caixa Previsto]]="",0,MONTH(TbRegistrosSaida[[#This Row],[Data do Caixa Previsto]]))</f>
        <v>6</v>
      </c>
      <c r="N218" s="66">
        <f>IF(TbRegistrosSaida[[#This Row],[Data do Caixa Previsto]]="",0,YEAR(TbRegistrosSaida[[#This Row],[Data do Caixa Previsto]]))</f>
        <v>2019</v>
      </c>
    </row>
    <row r="219" spans="2:14" hidden="1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521</v>
      </c>
      <c r="H219" s="26">
        <v>1700</v>
      </c>
      <c r="I219" s="22">
        <f>IF(TbRegistrosSaida[[#This Row],[Data do Caixa Realizado]]="",0,MONTH(TbRegistrosSaida[[#This Row],[Data do Caixa Realizado]]))</f>
        <v>9</v>
      </c>
      <c r="J219" s="22">
        <f>IF(TbRegistrosSaida[[#This Row],[Data do Caixa Realizado]]="",0,YEAR(TbRegistrosSaida[[#This Row],[Data do Caixa Realizado]]))</f>
        <v>2019</v>
      </c>
      <c r="K219" s="22">
        <f>IF(TbRegistrosSaida[[#This Row],[Data da Competência]]="",0,MONTH(TbRegistrosSaida[[#This Row],[Data da Competência]]))</f>
        <v>5</v>
      </c>
      <c r="L219" s="22">
        <f>IF(TbRegistrosSaida[[#This Row],[Data da Competência]]="",0,YEAR(TbRegistrosSaida[[#This Row],[Data da Competência]]))</f>
        <v>2019</v>
      </c>
      <c r="M219" s="65">
        <f>IF(TbRegistrosSaida[[#This Row],[Data do Caixa Previsto]]="",0,MONTH(TbRegistrosSaida[[#This Row],[Data do Caixa Previsto]]))</f>
        <v>6</v>
      </c>
      <c r="N219" s="66">
        <f>IF(TbRegistrosSaida[[#This Row],[Data do Caixa Previsto]]="",0,YEAR(TbRegistrosSaida[[#This Row],[Data do Caixa Previsto]]))</f>
        <v>2019</v>
      </c>
    </row>
    <row r="220" spans="2:14" hidden="1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522</v>
      </c>
      <c r="H220" s="26">
        <v>2090</v>
      </c>
      <c r="I220" s="22">
        <f>IF(TbRegistrosSaida[[#This Row],[Data do Caixa Realizado]]="",0,MONTH(TbRegistrosSaida[[#This Row],[Data do Caixa Realizado]]))</f>
        <v>5</v>
      </c>
      <c r="J220" s="22">
        <f>IF(TbRegistrosSaida[[#This Row],[Data do Caixa Realizado]]="",0,YEAR(TbRegistrosSaida[[#This Row],[Data do Caixa Realizado]]))</f>
        <v>2019</v>
      </c>
      <c r="K220" s="22">
        <f>IF(TbRegistrosSaida[[#This Row],[Data da Competência]]="",0,MONTH(TbRegistrosSaida[[#This Row],[Data da Competência]]))</f>
        <v>5</v>
      </c>
      <c r="L220" s="22">
        <f>IF(TbRegistrosSaida[[#This Row],[Data da Competência]]="",0,YEAR(TbRegistrosSaida[[#This Row],[Data da Competência]]))</f>
        <v>2019</v>
      </c>
      <c r="M220" s="65">
        <f>IF(TbRegistrosSaida[[#This Row],[Data do Caixa Previsto]]="",0,MONTH(TbRegistrosSaida[[#This Row],[Data do Caixa Previsto]]))</f>
        <v>5</v>
      </c>
      <c r="N220" s="66">
        <f>IF(TbRegistrosSaida[[#This Row],[Data do Caixa Previsto]]="",0,YEAR(TbRegistrosSaida[[#This Row],[Data do Caixa Previsto]]))</f>
        <v>2019</v>
      </c>
    </row>
    <row r="221" spans="2:14" hidden="1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51</v>
      </c>
      <c r="G221" s="22" t="s">
        <v>523</v>
      </c>
      <c r="H221" s="26">
        <v>3230</v>
      </c>
      <c r="I221" s="22">
        <f>IF(TbRegistrosSaida[[#This Row],[Data do Caixa Realizado]]="",0,MONTH(TbRegistrosSaida[[#This Row],[Data do Caixa Realizado]]))</f>
        <v>5</v>
      </c>
      <c r="J221" s="22">
        <f>IF(TbRegistrosSaida[[#This Row],[Data do Caixa Realizado]]="",0,YEAR(TbRegistrosSaida[[#This Row],[Data do Caixa Realizado]]))</f>
        <v>2019</v>
      </c>
      <c r="K221" s="22">
        <f>IF(TbRegistrosSaida[[#This Row],[Data da Competência]]="",0,MONTH(TbRegistrosSaida[[#This Row],[Data da Competência]]))</f>
        <v>5</v>
      </c>
      <c r="L221" s="22">
        <f>IF(TbRegistrosSaida[[#This Row],[Data da Competência]]="",0,YEAR(TbRegistrosSaida[[#This Row],[Data da Competência]]))</f>
        <v>2019</v>
      </c>
      <c r="M221" s="65">
        <f>IF(TbRegistrosSaida[[#This Row],[Data do Caixa Previsto]]="",0,MONTH(TbRegistrosSaida[[#This Row],[Data do Caixa Previsto]]))</f>
        <v>5</v>
      </c>
      <c r="N221" s="66">
        <f>IF(TbRegistrosSaida[[#This Row],[Data do Caixa Previsto]]="",0,YEAR(TbRegistrosSaida[[#This Row],[Data do Caixa Previsto]]))</f>
        <v>2019</v>
      </c>
    </row>
    <row r="222" spans="2:14" hidden="1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79</v>
      </c>
      <c r="G222" s="22" t="s">
        <v>524</v>
      </c>
      <c r="H222" s="26">
        <v>4030</v>
      </c>
      <c r="I222" s="22">
        <f>IF(TbRegistrosSaida[[#This Row],[Data do Caixa Realizado]]="",0,MONTH(TbRegistrosSaida[[#This Row],[Data do Caixa Realizado]]))</f>
        <v>6</v>
      </c>
      <c r="J222" s="22">
        <f>IF(TbRegistrosSaida[[#This Row],[Data do Caixa Realizado]]="",0,YEAR(TbRegistrosSaida[[#This Row],[Data do Caixa Realizado]]))</f>
        <v>2019</v>
      </c>
      <c r="K222" s="22">
        <f>IF(TbRegistrosSaida[[#This Row],[Data da Competência]]="",0,MONTH(TbRegistrosSaida[[#This Row],[Data da Competência]]))</f>
        <v>5</v>
      </c>
      <c r="L222" s="22">
        <f>IF(TbRegistrosSaida[[#This Row],[Data da Competência]]="",0,YEAR(TbRegistrosSaida[[#This Row],[Data da Competência]]))</f>
        <v>2019</v>
      </c>
      <c r="M222" s="65">
        <f>IF(TbRegistrosSaida[[#This Row],[Data do Caixa Previsto]]="",0,MONTH(TbRegistrosSaida[[#This Row],[Data do Caixa Previsto]]))</f>
        <v>6</v>
      </c>
      <c r="N222" s="66">
        <f>IF(TbRegistrosSaida[[#This Row],[Data do Caixa Previsto]]="",0,YEAR(TbRegistrosSaida[[#This Row],[Data do Caixa Previsto]]))</f>
        <v>2019</v>
      </c>
    </row>
    <row r="223" spans="2:14" hidden="1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51</v>
      </c>
      <c r="G223" s="22" t="s">
        <v>525</v>
      </c>
      <c r="H223" s="26">
        <v>1367</v>
      </c>
      <c r="I223" s="22">
        <f>IF(TbRegistrosSaida[[#This Row],[Data do Caixa Realizado]]="",0,MONTH(TbRegistrosSaida[[#This Row],[Data do Caixa Realizado]]))</f>
        <v>8</v>
      </c>
      <c r="J223" s="22">
        <f>IF(TbRegistrosSaida[[#This Row],[Data do Caixa Realizado]]="",0,YEAR(TbRegistrosSaida[[#This Row],[Data do Caixa Realizado]]))</f>
        <v>2019</v>
      </c>
      <c r="K223" s="22">
        <f>IF(TbRegistrosSaida[[#This Row],[Data da Competência]]="",0,MONTH(TbRegistrosSaida[[#This Row],[Data da Competência]]))</f>
        <v>5</v>
      </c>
      <c r="L223" s="22">
        <f>IF(TbRegistrosSaida[[#This Row],[Data da Competência]]="",0,YEAR(TbRegistrosSaida[[#This Row],[Data da Competência]]))</f>
        <v>2019</v>
      </c>
      <c r="M223" s="65">
        <f>IF(TbRegistrosSaida[[#This Row],[Data do Caixa Previsto]]="",0,MONTH(TbRegistrosSaida[[#This Row],[Data do Caixa Previsto]]))</f>
        <v>5</v>
      </c>
      <c r="N223" s="66">
        <f>IF(TbRegistrosSaida[[#This Row],[Data do Caixa Previsto]]="",0,YEAR(TbRegistrosSaida[[#This Row],[Data do Caixa Previsto]]))</f>
        <v>2019</v>
      </c>
    </row>
    <row r="224" spans="2:14" hidden="1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79</v>
      </c>
      <c r="G224" s="22" t="s">
        <v>526</v>
      </c>
      <c r="H224" s="26">
        <v>3945</v>
      </c>
      <c r="I224" s="22">
        <f>IF(TbRegistrosSaida[[#This Row],[Data do Caixa Realizado]]="",0,MONTH(TbRegistrosSaida[[#This Row],[Data do Caixa Realizado]]))</f>
        <v>6</v>
      </c>
      <c r="J224" s="22">
        <f>IF(TbRegistrosSaida[[#This Row],[Data do Caixa Realizado]]="",0,YEAR(TbRegistrosSaida[[#This Row],[Data do Caixa Realizado]]))</f>
        <v>2019</v>
      </c>
      <c r="K224" s="22">
        <f>IF(TbRegistrosSaida[[#This Row],[Data da Competência]]="",0,MONTH(TbRegistrosSaida[[#This Row],[Data da Competência]]))</f>
        <v>5</v>
      </c>
      <c r="L224" s="22">
        <f>IF(TbRegistrosSaida[[#This Row],[Data da Competência]]="",0,YEAR(TbRegistrosSaida[[#This Row],[Data da Competência]]))</f>
        <v>2019</v>
      </c>
      <c r="M224" s="65">
        <f>IF(TbRegistrosSaida[[#This Row],[Data do Caixa Previsto]]="",0,MONTH(TbRegistrosSaida[[#This Row],[Data do Caixa Previsto]]))</f>
        <v>6</v>
      </c>
      <c r="N224" s="66">
        <f>IF(TbRegistrosSaida[[#This Row],[Data do Caixa Previsto]]="",0,YEAR(TbRegistrosSaida[[#This Row],[Data do Caixa Previsto]]))</f>
        <v>2019</v>
      </c>
    </row>
    <row r="225" spans="2:14" hidden="1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527</v>
      </c>
      <c r="H225" s="26">
        <v>4518</v>
      </c>
      <c r="I225" s="22">
        <f>IF(TbRegistrosSaida[[#This Row],[Data do Caixa Realizado]]="",0,MONTH(TbRegistrosSaida[[#This Row],[Data do Caixa Realizado]]))</f>
        <v>6</v>
      </c>
      <c r="J225" s="22">
        <f>IF(TbRegistrosSaida[[#This Row],[Data do Caixa Realizado]]="",0,YEAR(TbRegistrosSaida[[#This Row],[Data do Caixa Realizado]]))</f>
        <v>2019</v>
      </c>
      <c r="K225" s="22">
        <f>IF(TbRegistrosSaida[[#This Row],[Data da Competência]]="",0,MONTH(TbRegistrosSaida[[#This Row],[Data da Competência]]))</f>
        <v>5</v>
      </c>
      <c r="L225" s="22">
        <f>IF(TbRegistrosSaida[[#This Row],[Data da Competência]]="",0,YEAR(TbRegistrosSaida[[#This Row],[Data da Competência]]))</f>
        <v>2019</v>
      </c>
      <c r="M225" s="65">
        <f>IF(TbRegistrosSaida[[#This Row],[Data do Caixa Previsto]]="",0,MONTH(TbRegistrosSaida[[#This Row],[Data do Caixa Previsto]]))</f>
        <v>6</v>
      </c>
      <c r="N225" s="66">
        <f>IF(TbRegistrosSaida[[#This Row],[Data do Caixa Previsto]]="",0,YEAR(TbRegistrosSaida[[#This Row],[Data do Caixa Previsto]]))</f>
        <v>2019</v>
      </c>
    </row>
    <row r="226" spans="2:14" hidden="1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79</v>
      </c>
      <c r="G226" s="22" t="s">
        <v>371</v>
      </c>
      <c r="H226" s="26">
        <v>3086</v>
      </c>
      <c r="I226" s="22">
        <f>IF(TbRegistrosSaida[[#This Row],[Data do Caixa Realizado]]="",0,MONTH(TbRegistrosSaida[[#This Row],[Data do Caixa Realizado]]))</f>
        <v>7</v>
      </c>
      <c r="J226" s="22">
        <f>IF(TbRegistrosSaida[[#This Row],[Data do Caixa Realizado]]="",0,YEAR(TbRegistrosSaida[[#This Row],[Data do Caixa Realizado]]))</f>
        <v>2019</v>
      </c>
      <c r="K226" s="22">
        <f>IF(TbRegistrosSaida[[#This Row],[Data da Competência]]="",0,MONTH(TbRegistrosSaida[[#This Row],[Data da Competência]]))</f>
        <v>5</v>
      </c>
      <c r="L226" s="22">
        <f>IF(TbRegistrosSaida[[#This Row],[Data da Competência]]="",0,YEAR(TbRegistrosSaida[[#This Row],[Data da Competência]]))</f>
        <v>2019</v>
      </c>
      <c r="M226" s="65">
        <f>IF(TbRegistrosSaida[[#This Row],[Data do Caixa Previsto]]="",0,MONTH(TbRegistrosSaida[[#This Row],[Data do Caixa Previsto]]))</f>
        <v>6</v>
      </c>
      <c r="N226" s="66">
        <f>IF(TbRegistrosSaida[[#This Row],[Data do Caixa Previsto]]="",0,YEAR(TbRegistrosSaida[[#This Row],[Data do Caixa Previsto]]))</f>
        <v>2019</v>
      </c>
    </row>
    <row r="227" spans="2:14" hidden="1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528</v>
      </c>
      <c r="H227" s="26">
        <v>297</v>
      </c>
      <c r="I227" s="22">
        <f>IF(TbRegistrosSaida[[#This Row],[Data do Caixa Realizado]]="",0,MONTH(TbRegistrosSaida[[#This Row],[Data do Caixa Realizado]]))</f>
        <v>6</v>
      </c>
      <c r="J227" s="22">
        <f>IF(TbRegistrosSaida[[#This Row],[Data do Caixa Realizado]]="",0,YEAR(TbRegistrosSaida[[#This Row],[Data do Caixa Realizado]]))</f>
        <v>2019</v>
      </c>
      <c r="K227" s="22">
        <f>IF(TbRegistrosSaida[[#This Row],[Data da Competência]]="",0,MONTH(TbRegistrosSaida[[#This Row],[Data da Competência]]))</f>
        <v>6</v>
      </c>
      <c r="L227" s="22">
        <f>IF(TbRegistrosSaida[[#This Row],[Data da Competência]]="",0,YEAR(TbRegistrosSaida[[#This Row],[Data da Competência]]))</f>
        <v>2019</v>
      </c>
      <c r="M227" s="65">
        <f>IF(TbRegistrosSaida[[#This Row],[Data do Caixa Previsto]]="",0,MONTH(TbRegistrosSaida[[#This Row],[Data do Caixa Previsto]]))</f>
        <v>6</v>
      </c>
      <c r="N227" s="66">
        <f>IF(TbRegistrosSaida[[#This Row],[Data do Caixa Previsto]]="",0,YEAR(TbRegistrosSaida[[#This Row],[Data do Caixa Previsto]]))</f>
        <v>2019</v>
      </c>
    </row>
    <row r="228" spans="2:14" hidden="1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51</v>
      </c>
      <c r="G228" s="22" t="s">
        <v>529</v>
      </c>
      <c r="H228" s="26">
        <v>3226</v>
      </c>
      <c r="I228" s="22">
        <f>IF(TbRegistrosSaida[[#This Row],[Data do Caixa Realizado]]="",0,MONTH(TbRegistrosSaida[[#This Row],[Data do Caixa Realizado]]))</f>
        <v>6</v>
      </c>
      <c r="J228" s="22">
        <f>IF(TbRegistrosSaida[[#This Row],[Data do Caixa Realizado]]="",0,YEAR(TbRegistrosSaida[[#This Row],[Data do Caixa Realizado]]))</f>
        <v>2019</v>
      </c>
      <c r="K228" s="22">
        <f>IF(TbRegistrosSaida[[#This Row],[Data da Competência]]="",0,MONTH(TbRegistrosSaida[[#This Row],[Data da Competência]]))</f>
        <v>6</v>
      </c>
      <c r="L228" s="22">
        <f>IF(TbRegistrosSaida[[#This Row],[Data da Competência]]="",0,YEAR(TbRegistrosSaida[[#This Row],[Data da Competência]]))</f>
        <v>2019</v>
      </c>
      <c r="M228" s="65">
        <f>IF(TbRegistrosSaida[[#This Row],[Data do Caixa Previsto]]="",0,MONTH(TbRegistrosSaida[[#This Row],[Data do Caixa Previsto]]))</f>
        <v>6</v>
      </c>
      <c r="N228" s="66">
        <f>IF(TbRegistrosSaida[[#This Row],[Data do Caixa Previsto]]="",0,YEAR(TbRegistrosSaida[[#This Row],[Data do Caixa Previsto]]))</f>
        <v>2019</v>
      </c>
    </row>
    <row r="229" spans="2:14" x14ac:dyDescent="0.25">
      <c r="B229" s="21" t="s">
        <v>94</v>
      </c>
      <c r="C229" s="21">
        <v>43625</v>
      </c>
      <c r="D229" s="21">
        <v>43672.670884183579</v>
      </c>
      <c r="E229" s="22" t="s">
        <v>16</v>
      </c>
      <c r="F229" s="22" t="s">
        <v>79</v>
      </c>
      <c r="G229" s="22" t="s">
        <v>530</v>
      </c>
      <c r="H229" s="26">
        <v>2338</v>
      </c>
      <c r="I229" s="22">
        <f>IF(TbRegistrosSaida[[#This Row],[Data do Caixa Realizado]]="",0,MONTH(TbRegistrosSaida[[#This Row],[Data do Caixa Realizado]]))</f>
        <v>0</v>
      </c>
      <c r="J229" s="22">
        <f>IF(TbRegistrosSaida[[#This Row],[Data do Caixa Realizado]]="",0,YEAR(TbRegistrosSaida[[#This Row],[Data do Caixa Realizado]]))</f>
        <v>0</v>
      </c>
      <c r="K229" s="22">
        <f>IF(TbRegistrosSaida[[#This Row],[Data da Competência]]="",0,MONTH(TbRegistrosSaida[[#This Row],[Data da Competência]]))</f>
        <v>6</v>
      </c>
      <c r="L229" s="22">
        <f>IF(TbRegistrosSaida[[#This Row],[Data da Competência]]="",0,YEAR(TbRegistrosSaida[[#This Row],[Data da Competência]]))</f>
        <v>2019</v>
      </c>
      <c r="M229" s="65">
        <f>IF(TbRegistrosSaida[[#This Row],[Data do Caixa Previsto]]="",0,MONTH(TbRegistrosSaida[[#This Row],[Data do Caixa Previsto]]))</f>
        <v>7</v>
      </c>
      <c r="N229" s="66">
        <f>IF(TbRegistrosSaida[[#This Row],[Data do Caixa Previsto]]="",0,YEAR(TbRegistrosSaida[[#This Row],[Data do Caixa Previsto]]))</f>
        <v>2019</v>
      </c>
    </row>
    <row r="230" spans="2:14" hidden="1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51</v>
      </c>
      <c r="G230" s="22" t="s">
        <v>531</v>
      </c>
      <c r="H230" s="26">
        <v>3773</v>
      </c>
      <c r="I230" s="22">
        <f>IF(TbRegistrosSaida[[#This Row],[Data do Caixa Realizado]]="",0,MONTH(TbRegistrosSaida[[#This Row],[Data do Caixa Realizado]]))</f>
        <v>10</v>
      </c>
      <c r="J230" s="22">
        <f>IF(TbRegistrosSaida[[#This Row],[Data do Caixa Realizado]]="",0,YEAR(TbRegistrosSaida[[#This Row],[Data do Caixa Realizado]]))</f>
        <v>2019</v>
      </c>
      <c r="K230" s="22">
        <f>IF(TbRegistrosSaida[[#This Row],[Data da Competência]]="",0,MONTH(TbRegistrosSaida[[#This Row],[Data da Competência]]))</f>
        <v>6</v>
      </c>
      <c r="L230" s="22">
        <f>IF(TbRegistrosSaida[[#This Row],[Data da Competência]]="",0,YEAR(TbRegistrosSaida[[#This Row],[Data da Competência]]))</f>
        <v>2019</v>
      </c>
      <c r="M230" s="65">
        <f>IF(TbRegistrosSaida[[#This Row],[Data do Caixa Previsto]]="",0,MONTH(TbRegistrosSaida[[#This Row],[Data do Caixa Previsto]]))</f>
        <v>7</v>
      </c>
      <c r="N230" s="66">
        <f>IF(TbRegistrosSaida[[#This Row],[Data do Caixa Previsto]]="",0,YEAR(TbRegistrosSaida[[#This Row],[Data do Caixa Previsto]]))</f>
        <v>2019</v>
      </c>
    </row>
    <row r="231" spans="2:14" x14ac:dyDescent="0.25">
      <c r="B231" s="21" t="s">
        <v>94</v>
      </c>
      <c r="C231" s="21">
        <v>43635</v>
      </c>
      <c r="D231" s="21">
        <v>43686.085509883509</v>
      </c>
      <c r="E231" s="22" t="s">
        <v>16</v>
      </c>
      <c r="F231" s="22" t="s">
        <v>51</v>
      </c>
      <c r="G231" s="22" t="s">
        <v>532</v>
      </c>
      <c r="H231" s="26">
        <v>2759</v>
      </c>
      <c r="I231" s="22">
        <f>IF(TbRegistrosSaida[[#This Row],[Data do Caixa Realizado]]="",0,MONTH(TbRegistrosSaida[[#This Row],[Data do Caixa Realizado]]))</f>
        <v>0</v>
      </c>
      <c r="J231" s="22">
        <f>IF(TbRegistrosSaida[[#This Row],[Data do Caixa Realizado]]="",0,YEAR(TbRegistrosSaida[[#This Row],[Data do Caixa Realizado]]))</f>
        <v>0</v>
      </c>
      <c r="K231" s="22">
        <f>IF(TbRegistrosSaida[[#This Row],[Data da Competência]]="",0,MONTH(TbRegistrosSaida[[#This Row],[Data da Competência]]))</f>
        <v>6</v>
      </c>
      <c r="L231" s="22">
        <f>IF(TbRegistrosSaida[[#This Row],[Data da Competência]]="",0,YEAR(TbRegistrosSaida[[#This Row],[Data da Competência]]))</f>
        <v>2019</v>
      </c>
      <c r="M231" s="65">
        <f>IF(TbRegistrosSaida[[#This Row],[Data do Caixa Previsto]]="",0,MONTH(TbRegistrosSaida[[#This Row],[Data do Caixa Previsto]]))</f>
        <v>8</v>
      </c>
      <c r="N231" s="66">
        <f>IF(TbRegistrosSaida[[#This Row],[Data do Caixa Previsto]]="",0,YEAR(TbRegistrosSaida[[#This Row],[Data do Caixa Previsto]]))</f>
        <v>2019</v>
      </c>
    </row>
    <row r="232" spans="2:14" hidden="1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51</v>
      </c>
      <c r="G232" s="22" t="s">
        <v>533</v>
      </c>
      <c r="H232" s="26">
        <v>1425</v>
      </c>
      <c r="I232" s="22">
        <f>IF(TbRegistrosSaida[[#This Row],[Data do Caixa Realizado]]="",0,MONTH(TbRegistrosSaida[[#This Row],[Data do Caixa Realizado]]))</f>
        <v>8</v>
      </c>
      <c r="J232" s="22">
        <f>IF(TbRegistrosSaida[[#This Row],[Data do Caixa Realizado]]="",0,YEAR(TbRegistrosSaida[[#This Row],[Data do Caixa Realizado]]))</f>
        <v>2019</v>
      </c>
      <c r="K232" s="22">
        <f>IF(TbRegistrosSaida[[#This Row],[Data da Competência]]="",0,MONTH(TbRegistrosSaida[[#This Row],[Data da Competência]]))</f>
        <v>6</v>
      </c>
      <c r="L232" s="22">
        <f>IF(TbRegistrosSaida[[#This Row],[Data da Competência]]="",0,YEAR(TbRegistrosSaida[[#This Row],[Data da Competência]]))</f>
        <v>2019</v>
      </c>
      <c r="M232" s="65">
        <f>IF(TbRegistrosSaida[[#This Row],[Data do Caixa Previsto]]="",0,MONTH(TbRegistrosSaida[[#This Row],[Data do Caixa Previsto]]))</f>
        <v>8</v>
      </c>
      <c r="N232" s="66">
        <f>IF(TbRegistrosSaida[[#This Row],[Data do Caixa Previsto]]="",0,YEAR(TbRegistrosSaida[[#This Row],[Data do Caixa Previsto]]))</f>
        <v>2019</v>
      </c>
    </row>
    <row r="233" spans="2:14" hidden="1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51</v>
      </c>
      <c r="G233" s="22" t="s">
        <v>534</v>
      </c>
      <c r="H233" s="26">
        <v>332</v>
      </c>
      <c r="I233" s="22">
        <f>IF(TbRegistrosSaida[[#This Row],[Data do Caixa Realizado]]="",0,MONTH(TbRegistrosSaida[[#This Row],[Data do Caixa Realizado]]))</f>
        <v>8</v>
      </c>
      <c r="J233" s="22">
        <f>IF(TbRegistrosSaida[[#This Row],[Data do Caixa Realizado]]="",0,YEAR(TbRegistrosSaida[[#This Row],[Data do Caixa Realizado]]))</f>
        <v>2019</v>
      </c>
      <c r="K233" s="22">
        <f>IF(TbRegistrosSaida[[#This Row],[Data da Competência]]="",0,MONTH(TbRegistrosSaida[[#This Row],[Data da Competência]]))</f>
        <v>6</v>
      </c>
      <c r="L233" s="22">
        <f>IF(TbRegistrosSaida[[#This Row],[Data da Competência]]="",0,YEAR(TbRegistrosSaida[[#This Row],[Data da Competência]]))</f>
        <v>2019</v>
      </c>
      <c r="M233" s="65">
        <f>IF(TbRegistrosSaida[[#This Row],[Data do Caixa Previsto]]="",0,MONTH(TbRegistrosSaida[[#This Row],[Data do Caixa Previsto]]))</f>
        <v>8</v>
      </c>
      <c r="N233" s="66">
        <f>IF(TbRegistrosSaida[[#This Row],[Data do Caixa Previsto]]="",0,YEAR(TbRegistrosSaida[[#This Row],[Data do Caixa Previsto]]))</f>
        <v>2019</v>
      </c>
    </row>
    <row r="234" spans="2:14" hidden="1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79</v>
      </c>
      <c r="G234" s="22" t="s">
        <v>535</v>
      </c>
      <c r="H234" s="26">
        <v>2819</v>
      </c>
      <c r="I234" s="22">
        <f>IF(TbRegistrosSaida[[#This Row],[Data do Caixa Realizado]]="",0,MONTH(TbRegistrosSaida[[#This Row],[Data do Caixa Realizado]]))</f>
        <v>7</v>
      </c>
      <c r="J234" s="22">
        <f>IF(TbRegistrosSaida[[#This Row],[Data do Caixa Realizado]]="",0,YEAR(TbRegistrosSaida[[#This Row],[Data do Caixa Realizado]]))</f>
        <v>2019</v>
      </c>
      <c r="K234" s="22">
        <f>IF(TbRegistrosSaida[[#This Row],[Data da Competência]]="",0,MONTH(TbRegistrosSaida[[#This Row],[Data da Competência]]))</f>
        <v>6</v>
      </c>
      <c r="L234" s="22">
        <f>IF(TbRegistrosSaida[[#This Row],[Data da Competência]]="",0,YEAR(TbRegistrosSaida[[#This Row],[Data da Competência]]))</f>
        <v>2019</v>
      </c>
      <c r="M234" s="65">
        <f>IF(TbRegistrosSaida[[#This Row],[Data do Caixa Previsto]]="",0,MONTH(TbRegistrosSaida[[#This Row],[Data do Caixa Previsto]]))</f>
        <v>7</v>
      </c>
      <c r="N234" s="66">
        <f>IF(TbRegistrosSaida[[#This Row],[Data do Caixa Previsto]]="",0,YEAR(TbRegistrosSaida[[#This Row],[Data do Caixa Previsto]]))</f>
        <v>2019</v>
      </c>
    </row>
    <row r="235" spans="2:14" ht="15.75" x14ac:dyDescent="0.25">
      <c r="D235" s="27" t="s">
        <v>83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workbookViewId="0">
      <selection activeCell="C25" sqref="C25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9" t="s">
        <v>536</v>
      </c>
      <c r="C3" s="28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62" t="s">
        <v>537</v>
      </c>
      <c r="C7" s="62"/>
      <c r="D7" s="62"/>
    </row>
    <row r="8" spans="2:14" ht="20.100000000000001" customHeight="1" x14ac:dyDescent="0.25">
      <c r="B8" s="30" t="s">
        <v>538</v>
      </c>
      <c r="C8" s="31" t="s">
        <v>542</v>
      </c>
      <c r="D8" s="31" t="s">
        <v>543</v>
      </c>
      <c r="E8" s="31" t="s">
        <v>544</v>
      </c>
      <c r="F8" s="31" t="s">
        <v>545</v>
      </c>
      <c r="G8" s="31" t="s">
        <v>546</v>
      </c>
      <c r="H8" s="31" t="s">
        <v>547</v>
      </c>
      <c r="I8" s="31" t="s">
        <v>548</v>
      </c>
      <c r="J8" s="31" t="s">
        <v>549</v>
      </c>
      <c r="K8" s="31" t="s">
        <v>550</v>
      </c>
      <c r="L8" s="31" t="s">
        <v>551</v>
      </c>
      <c r="M8" s="31" t="s">
        <v>552</v>
      </c>
      <c r="N8" s="32" t="s">
        <v>553</v>
      </c>
    </row>
    <row r="9" spans="2:14" ht="20.100000000000001" customHeight="1" x14ac:dyDescent="0.25">
      <c r="B9" s="39" t="s">
        <v>554</v>
      </c>
      <c r="C9" s="33">
        <f>SUMIFS(TbRegistroEntradas[Valor],TbRegistroEntradas[Ano Caixa],"&lt;"&amp;C3,TbRegistroEntradas[Ano Caixa],"&lt;&gt;0")-SUMIFS(TbRegistrosSaida[Valor],TbRegistrosSaida[Ano Caixa],"&lt;"&amp;C3,TbRegistrosSaida[Ano Caixa],"&lt;&gt;0")</f>
        <v>16535</v>
      </c>
      <c r="D9" s="33">
        <f>C12</f>
        <v>12850</v>
      </c>
      <c r="E9" s="33">
        <f t="shared" ref="E9:N9" si="0">D12</f>
        <v>5600</v>
      </c>
      <c r="F9" s="33">
        <f t="shared" si="0"/>
        <v>-4363</v>
      </c>
      <c r="G9" s="33">
        <f t="shared" si="0"/>
        <v>-4267</v>
      </c>
      <c r="H9" s="33">
        <f t="shared" si="0"/>
        <v>-1624</v>
      </c>
      <c r="I9" s="33">
        <f t="shared" si="0"/>
        <v>14002</v>
      </c>
      <c r="J9" s="33">
        <f t="shared" si="0"/>
        <v>24541</v>
      </c>
      <c r="K9" s="33">
        <f t="shared" si="0"/>
        <v>34984</v>
      </c>
      <c r="L9" s="33">
        <f t="shared" si="0"/>
        <v>32838</v>
      </c>
      <c r="M9" s="33">
        <f t="shared" si="0"/>
        <v>23538</v>
      </c>
      <c r="N9" s="34">
        <f t="shared" si="0"/>
        <v>20298</v>
      </c>
    </row>
    <row r="10" spans="2:14" ht="20.100000000000001" customHeight="1" x14ac:dyDescent="0.25">
      <c r="B10" s="40" t="s">
        <v>539</v>
      </c>
      <c r="C10" s="35">
        <f>SUMIFS(TbRegistroEntradas[Valor],TbRegistroEntradas[Mês Caixa],C6,TbRegistroEntradas[Ano Caixa],$C$3)</f>
        <v>30870</v>
      </c>
      <c r="D10" s="35">
        <f>SUMIFS(TbRegistroEntradas[Valor],TbRegistroEntradas[Mês Caixa],D6,TbRegistroEntradas[Ano Caixa],$C$3)</f>
        <v>27720</v>
      </c>
      <c r="E10" s="35">
        <f>SUMIFS(TbRegistroEntradas[Valor],TbRegistroEntradas[Mês Caixa],E6,TbRegistroEntradas[Ano Caixa],$C$3)</f>
        <v>23554</v>
      </c>
      <c r="F10" s="35">
        <f>SUMIFS(TbRegistroEntradas[Valor],TbRegistroEntradas[Mês Caixa],F6,TbRegistroEntradas[Ano Caixa],$C$3)</f>
        <v>19812</v>
      </c>
      <c r="G10" s="35">
        <f>SUMIFS(TbRegistroEntradas[Valor],TbRegistroEntradas[Mês Caixa],G6,TbRegistroEntradas[Ano Caixa],$C$3)</f>
        <v>24526</v>
      </c>
      <c r="H10" s="35">
        <f>SUMIFS(TbRegistroEntradas[Valor],TbRegistroEntradas[Mês Caixa],H6,TbRegistroEntradas[Ano Caixa],$C$3)</f>
        <v>33694</v>
      </c>
      <c r="I10" s="35">
        <f>SUMIFS(TbRegistroEntradas[Valor],TbRegistroEntradas[Mês Caixa],I6,TbRegistroEntradas[Ano Caixa],$C$3)</f>
        <v>32557</v>
      </c>
      <c r="J10" s="35">
        <f>SUMIFS(TbRegistroEntradas[Valor],TbRegistroEntradas[Mês Caixa],J6,TbRegistroEntradas[Ano Caixa],$C$3)</f>
        <v>33771</v>
      </c>
      <c r="K10" s="35">
        <f>SUMIFS(TbRegistroEntradas[Valor],TbRegistroEntradas[Mês Caixa],K6,TbRegistroEntradas[Ano Caixa],$C$3)</f>
        <v>22513</v>
      </c>
      <c r="L10" s="35">
        <f>SUMIFS(TbRegistroEntradas[Valor],TbRegistroEntradas[Mês Caixa],L6,TbRegistroEntradas[Ano Caixa],$C$3)</f>
        <v>22291</v>
      </c>
      <c r="M10" s="35">
        <f>SUMIFS(TbRegistroEntradas[Valor],TbRegistroEntradas[Mês Caixa],M6,TbRegistroEntradas[Ano Caixa],$C$3)</f>
        <v>21015</v>
      </c>
      <c r="N10" s="36">
        <f>SUMIFS(TbRegistroEntradas[Valor],TbRegistroEntradas[Mês Caixa],N6,TbRegistroEntradas[Ano Caixa],$C$3)</f>
        <v>15996</v>
      </c>
    </row>
    <row r="11" spans="2:14" ht="20.100000000000001" customHeight="1" x14ac:dyDescent="0.25">
      <c r="B11" s="40" t="s">
        <v>540</v>
      </c>
      <c r="C11" s="35">
        <f>SUMIFS(TbRegistrosSaida[Valor],TbRegistrosSaida[Mês Caixa],C6,TbRegistrosSaida[Ano Caixa],$C$3)</f>
        <v>34555</v>
      </c>
      <c r="D11" s="35">
        <f>SUMIFS(TbRegistrosSaida[Valor],TbRegistrosSaida[Mês Caixa],D6,TbRegistrosSaida[Ano Caixa],$C$3)</f>
        <v>34970</v>
      </c>
      <c r="E11" s="35">
        <f>SUMIFS(TbRegistrosSaida[Valor],TbRegistrosSaida[Mês Caixa],E6,TbRegistrosSaida[Ano Caixa],$C$3)</f>
        <v>33517</v>
      </c>
      <c r="F11" s="35">
        <f>SUMIFS(TbRegistrosSaida[Valor],TbRegistrosSaida[Mês Caixa],F6,TbRegistrosSaida[Ano Caixa],$C$3)</f>
        <v>19716</v>
      </c>
      <c r="G11" s="35">
        <f>SUMIFS(TbRegistrosSaida[Valor],TbRegistrosSaida[Mês Caixa],G6,TbRegistrosSaida[Ano Caixa],$C$3)</f>
        <v>21883</v>
      </c>
      <c r="H11" s="35">
        <f>SUMIFS(TbRegistrosSaida[Valor],TbRegistrosSaida[Mês Caixa],H6,TbRegistrosSaida[Ano Caixa],$C$3)</f>
        <v>18068</v>
      </c>
      <c r="I11" s="35">
        <f>SUMIFS(TbRegistrosSaida[Valor],TbRegistrosSaida[Mês Caixa],I6,TbRegistrosSaida[Ano Caixa],$C$3)</f>
        <v>22018</v>
      </c>
      <c r="J11" s="35">
        <f>SUMIFS(TbRegistrosSaida[Valor],TbRegistrosSaida[Mês Caixa],J6,TbRegistrosSaida[Ano Caixa],$C$3)</f>
        <v>23328</v>
      </c>
      <c r="K11" s="35">
        <f>SUMIFS(TbRegistrosSaida[Valor],TbRegistrosSaida[Mês Caixa],K6,TbRegistrosSaida[Ano Caixa],$C$3)</f>
        <v>24659</v>
      </c>
      <c r="L11" s="35">
        <f>SUMIFS(TbRegistrosSaida[Valor],TbRegistrosSaida[Mês Caixa],L6,TbRegistrosSaida[Ano Caixa],$C$3)</f>
        <v>31591</v>
      </c>
      <c r="M11" s="35">
        <f>SUMIFS(TbRegistrosSaida[Valor],TbRegistrosSaida[Mês Caixa],M6,TbRegistrosSaida[Ano Caixa],$C$3)</f>
        <v>24255</v>
      </c>
      <c r="N11" s="36">
        <f>SUMIFS(TbRegistrosSaida[Valor],TbRegistrosSaida[Mês Caixa],N6,TbRegistrosSaida[Ano Caixa],$C$3)</f>
        <v>21548</v>
      </c>
    </row>
    <row r="12" spans="2:14" ht="20.100000000000001" customHeight="1" x14ac:dyDescent="0.25">
      <c r="B12" s="43" t="s">
        <v>541</v>
      </c>
      <c r="C12" s="44">
        <f>C9+C10-C11</f>
        <v>12850</v>
      </c>
      <c r="D12" s="44">
        <f t="shared" ref="D12:N12" si="1">D9+D10-D11</f>
        <v>5600</v>
      </c>
      <c r="E12" s="44">
        <f t="shared" si="1"/>
        <v>-4363</v>
      </c>
      <c r="F12" s="44">
        <f t="shared" si="1"/>
        <v>-4267</v>
      </c>
      <c r="G12" s="44">
        <f t="shared" si="1"/>
        <v>-1624</v>
      </c>
      <c r="H12" s="44">
        <f t="shared" si="1"/>
        <v>14002</v>
      </c>
      <c r="I12" s="44">
        <f t="shared" si="1"/>
        <v>24541</v>
      </c>
      <c r="J12" s="44">
        <f t="shared" si="1"/>
        <v>34984</v>
      </c>
      <c r="K12" s="44">
        <f t="shared" si="1"/>
        <v>32838</v>
      </c>
      <c r="L12" s="44">
        <f t="shared" si="1"/>
        <v>23538</v>
      </c>
      <c r="M12" s="44">
        <f t="shared" si="1"/>
        <v>20298</v>
      </c>
      <c r="N12" s="45">
        <f t="shared" si="1"/>
        <v>14746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63" t="s">
        <v>555</v>
      </c>
      <c r="C15" s="63"/>
      <c r="D15" s="63"/>
      <c r="E15" s="63"/>
    </row>
    <row r="16" spans="2:14" ht="20.100000000000001" customHeight="1" x14ac:dyDescent="0.25">
      <c r="B16" s="30" t="s">
        <v>538</v>
      </c>
      <c r="C16" s="31" t="s">
        <v>542</v>
      </c>
      <c r="D16" s="31" t="s">
        <v>543</v>
      </c>
      <c r="E16" s="31" t="s">
        <v>544</v>
      </c>
      <c r="F16" s="31" t="s">
        <v>545</v>
      </c>
      <c r="G16" s="31" t="s">
        <v>546</v>
      </c>
      <c r="H16" s="31" t="s">
        <v>547</v>
      </c>
      <c r="I16" s="31" t="s">
        <v>548</v>
      </c>
      <c r="J16" s="31" t="s">
        <v>549</v>
      </c>
      <c r="K16" s="31" t="s">
        <v>550</v>
      </c>
      <c r="L16" s="31" t="s">
        <v>551</v>
      </c>
      <c r="M16" s="31" t="s">
        <v>552</v>
      </c>
      <c r="N16" s="32" t="s">
        <v>553</v>
      </c>
    </row>
    <row r="17" spans="2:14" ht="20.100000000000001" customHeight="1" x14ac:dyDescent="0.25">
      <c r="B17" s="46" t="s">
        <v>554</v>
      </c>
      <c r="C17" s="47">
        <f>SUMIFS(TbRegistroEntradas[Valor],TbRegistroEntradas[Ano 
Competência],"&lt;"&amp;C3,TbRegistroEntradas[Ano 
Competência],"&lt;&gt;0")-SUMIFS(TbRegistrosSaida[Valor],TbRegistrosSaida[Ano 
Competência],"&lt;"&amp;C3,TbRegistrosSaida[Ano 
Competência],"&lt;&gt;0")</f>
        <v>23943</v>
      </c>
      <c r="D17" s="47">
        <f>C20</f>
        <v>2752</v>
      </c>
      <c r="E17" s="47">
        <f>D20</f>
        <v>1935</v>
      </c>
      <c r="F17" s="47">
        <f t="shared" ref="F17:N17" si="2">E20</f>
        <v>15266</v>
      </c>
      <c r="G17" s="47">
        <f t="shared" si="2"/>
        <v>30813</v>
      </c>
      <c r="H17" s="47">
        <f t="shared" si="2"/>
        <v>25040</v>
      </c>
      <c r="I17" s="47">
        <f t="shared" si="2"/>
        <v>28824</v>
      </c>
      <c r="J17" s="47">
        <f t="shared" si="2"/>
        <v>28057</v>
      </c>
      <c r="K17" s="47">
        <f t="shared" si="2"/>
        <v>28632</v>
      </c>
      <c r="L17" s="47">
        <f t="shared" si="2"/>
        <v>34708</v>
      </c>
      <c r="M17" s="47">
        <f t="shared" si="2"/>
        <v>35415</v>
      </c>
      <c r="N17" s="48">
        <f t="shared" si="2"/>
        <v>43688</v>
      </c>
    </row>
    <row r="18" spans="2:14" ht="20.100000000000001" customHeight="1" x14ac:dyDescent="0.25">
      <c r="B18" s="40" t="s">
        <v>539</v>
      </c>
      <c r="C18" s="35">
        <f>SUMIFS(TbRegistroEntradas[Valor],TbRegistroEntradas[Mês 
Competência],C6,TbRegistroEntradas[Ano 
Competência],$C$3)</f>
        <v>20582</v>
      </c>
      <c r="D18" s="35">
        <f>SUMIFS(TbRegistroEntradas[Valor],TbRegistroEntradas[Mês 
Competência],D6,TbRegistroEntradas[Ano 
Competência],$C$3)</f>
        <v>24761</v>
      </c>
      <c r="E18" s="35">
        <f>SUMIFS(TbRegistroEntradas[Valor],TbRegistroEntradas[Mês 
Competência],E6,TbRegistroEntradas[Ano 
Competência],$C$3)</f>
        <v>37458</v>
      </c>
      <c r="F18" s="35">
        <f>SUMIFS(TbRegistroEntradas[Valor],TbRegistroEntradas[Mês 
Competência],F6,TbRegistroEntradas[Ano 
Competência],$C$3)</f>
        <v>30226</v>
      </c>
      <c r="G18" s="35">
        <f>SUMIFS(TbRegistroEntradas[Valor],TbRegistroEntradas[Mês 
Competência],G6,TbRegistroEntradas[Ano 
Competência],$C$3)</f>
        <v>19009</v>
      </c>
      <c r="H18" s="35">
        <f>SUMIFS(TbRegistroEntradas[Valor],TbRegistroEntradas[Mês 
Competência],H6,TbRegistroEntradas[Ano 
Competência],$C$3)</f>
        <v>28711</v>
      </c>
      <c r="I18" s="35">
        <f>SUMIFS(TbRegistroEntradas[Valor],TbRegistroEntradas[Mês 
Competência],I6,TbRegistroEntradas[Ano 
Competência],$C$3)</f>
        <v>33298</v>
      </c>
      <c r="J18" s="35">
        <f>SUMIFS(TbRegistroEntradas[Valor],TbRegistroEntradas[Mês 
Competência],J6,TbRegistroEntradas[Ano 
Competência],$C$3)</f>
        <v>22302</v>
      </c>
      <c r="K18" s="35">
        <f>SUMIFS(TbRegistroEntradas[Valor],TbRegistroEntradas[Mês 
Competência],K6,TbRegistroEntradas[Ano 
Competência],$C$3)</f>
        <v>26024</v>
      </c>
      <c r="L18" s="35">
        <f>SUMIFS(TbRegistroEntradas[Valor],TbRegistroEntradas[Mês 
Competência],L6,TbRegistroEntradas[Ano 
Competência],$C$3)</f>
        <v>29400</v>
      </c>
      <c r="M18" s="35">
        <f>SUMIFS(TbRegistroEntradas[Valor],TbRegistroEntradas[Mês 
Competência],M6,TbRegistroEntradas[Ano 
Competência],$C$3)</f>
        <v>30897</v>
      </c>
      <c r="N18" s="36">
        <f>SUMIFS(TbRegistroEntradas[Valor],TbRegistroEntradas[Mês 
Competência],N6,TbRegistroEntradas[Ano 
Competência],$C$3)</f>
        <v>17906</v>
      </c>
    </row>
    <row r="19" spans="2:14" ht="20.100000000000001" customHeight="1" x14ac:dyDescent="0.25">
      <c r="B19" s="40" t="s">
        <v>540</v>
      </c>
      <c r="C19" s="35">
        <f>SUMIFS(TbRegistrosSaida[Valor],TbRegistrosSaida[Mês 
Competência],C6,TbRegistrosSaida[Ano 
Competência],$C$3)</f>
        <v>41773</v>
      </c>
      <c r="D19" s="35">
        <f>SUMIFS(TbRegistrosSaida[Valor],TbRegistrosSaida[Mês 
Competência],D6,TbRegistrosSaida[Ano 
Competência],$C$3)</f>
        <v>25578</v>
      </c>
      <c r="E19" s="35">
        <f>SUMIFS(TbRegistrosSaida[Valor],TbRegistrosSaida[Mês 
Competência],E6,TbRegistrosSaida[Ano 
Competência],$C$3)</f>
        <v>24127</v>
      </c>
      <c r="F19" s="35">
        <f>SUMIFS(TbRegistrosSaida[Valor],TbRegistrosSaida[Mês 
Competência],F6,TbRegistrosSaida[Ano 
Competência],$C$3)</f>
        <v>14679</v>
      </c>
      <c r="G19" s="35">
        <f>SUMIFS(TbRegistrosSaida[Valor],TbRegistrosSaida[Mês 
Competência],G6,TbRegistrosSaida[Ano 
Competência],$C$3)</f>
        <v>24782</v>
      </c>
      <c r="H19" s="35">
        <f>SUMIFS(TbRegistrosSaida[Valor],TbRegistrosSaida[Mês 
Competência],H6,TbRegistrosSaida[Ano 
Competência],$C$3)</f>
        <v>24927</v>
      </c>
      <c r="I19" s="35">
        <f>SUMIFS(TbRegistrosSaida[Valor],TbRegistrosSaida[Mês 
Competência],I6,TbRegistrosSaida[Ano 
Competência],$C$3)</f>
        <v>34065</v>
      </c>
      <c r="J19" s="35">
        <f>SUMIFS(TbRegistrosSaida[Valor],TbRegistrosSaida[Mês 
Competência],J6,TbRegistrosSaida[Ano 
Competência],$C$3)</f>
        <v>21727</v>
      </c>
      <c r="K19" s="35">
        <f>SUMIFS(TbRegistrosSaida[Valor],TbRegistrosSaida[Mês 
Competência],K6,TbRegistrosSaida[Ano 
Competência],$C$3)</f>
        <v>19948</v>
      </c>
      <c r="L19" s="35">
        <f>SUMIFS(TbRegistrosSaida[Valor],TbRegistrosSaida[Mês 
Competência],L6,TbRegistrosSaida[Ano 
Competência],$C$3)</f>
        <v>28693</v>
      </c>
      <c r="M19" s="35">
        <f>SUMIFS(TbRegistrosSaida[Valor],TbRegistrosSaida[Mês 
Competência],M6,TbRegistrosSaida[Ano 
Competência],$C$3)</f>
        <v>22624</v>
      </c>
      <c r="N19" s="36">
        <f>SUMIFS(TbRegistrosSaida[Valor],TbRegistrosSaida[Mês 
Competência],N6,TbRegistrosSaida[Ano 
Competência],$C$3)</f>
        <v>19227</v>
      </c>
    </row>
    <row r="20" spans="2:14" ht="20.100000000000001" customHeight="1" x14ac:dyDescent="0.25">
      <c r="B20" s="42" t="s">
        <v>541</v>
      </c>
      <c r="C20" s="37">
        <f>C17+C18-C19</f>
        <v>2752</v>
      </c>
      <c r="D20" s="37">
        <f t="shared" ref="D20:N20" si="3">D17+D18-D19</f>
        <v>1935</v>
      </c>
      <c r="E20" s="37">
        <f t="shared" si="3"/>
        <v>15266</v>
      </c>
      <c r="F20" s="37">
        <f t="shared" si="3"/>
        <v>30813</v>
      </c>
      <c r="G20" s="37">
        <f t="shared" si="3"/>
        <v>25040</v>
      </c>
      <c r="H20" s="37">
        <f t="shared" si="3"/>
        <v>28824</v>
      </c>
      <c r="I20" s="37">
        <f t="shared" si="3"/>
        <v>28057</v>
      </c>
      <c r="J20" s="37">
        <f t="shared" si="3"/>
        <v>28632</v>
      </c>
      <c r="K20" s="37">
        <f t="shared" si="3"/>
        <v>34708</v>
      </c>
      <c r="L20" s="37">
        <f t="shared" si="3"/>
        <v>35415</v>
      </c>
      <c r="M20" s="37">
        <f t="shared" si="3"/>
        <v>43688</v>
      </c>
      <c r="N20" s="38">
        <f t="shared" si="3"/>
        <v>42367</v>
      </c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64" t="s">
        <v>556</v>
      </c>
      <c r="C23" s="64"/>
      <c r="D23" s="64"/>
      <c r="E23" s="64"/>
    </row>
    <row r="24" spans="2:14" ht="20.100000000000001" customHeight="1" x14ac:dyDescent="0.25">
      <c r="B24" s="30" t="s">
        <v>538</v>
      </c>
      <c r="C24" s="31" t="s">
        <v>542</v>
      </c>
      <c r="D24" s="31" t="s">
        <v>543</v>
      </c>
      <c r="E24" s="31" t="s">
        <v>544</v>
      </c>
      <c r="F24" s="31" t="s">
        <v>545</v>
      </c>
      <c r="G24" s="31" t="s">
        <v>546</v>
      </c>
      <c r="H24" s="31" t="s">
        <v>547</v>
      </c>
      <c r="I24" s="31" t="s">
        <v>548</v>
      </c>
      <c r="J24" s="31" t="s">
        <v>549</v>
      </c>
      <c r="K24" s="31" t="s">
        <v>550</v>
      </c>
      <c r="L24" s="31" t="s">
        <v>551</v>
      </c>
      <c r="M24" s="31" t="s">
        <v>552</v>
      </c>
      <c r="N24" s="32" t="s">
        <v>553</v>
      </c>
    </row>
    <row r="25" spans="2:14" ht="20.100000000000001" customHeight="1" x14ac:dyDescent="0.25">
      <c r="B25" s="46" t="s">
        <v>557</v>
      </c>
      <c r="C25" s="47">
        <f>C18</f>
        <v>20582</v>
      </c>
      <c r="D25" s="47">
        <f t="shared" ref="D25:N25" si="4">D18</f>
        <v>24761</v>
      </c>
      <c r="E25" s="47">
        <f t="shared" si="4"/>
        <v>37458</v>
      </c>
      <c r="F25" s="47">
        <f t="shared" si="4"/>
        <v>30226</v>
      </c>
      <c r="G25" s="47">
        <f t="shared" si="4"/>
        <v>19009</v>
      </c>
      <c r="H25" s="47">
        <f t="shared" si="4"/>
        <v>28711</v>
      </c>
      <c r="I25" s="47">
        <f t="shared" si="4"/>
        <v>33298</v>
      </c>
      <c r="J25" s="47">
        <f t="shared" si="4"/>
        <v>22302</v>
      </c>
      <c r="K25" s="47">
        <f t="shared" si="4"/>
        <v>26024</v>
      </c>
      <c r="L25" s="47">
        <f t="shared" si="4"/>
        <v>29400</v>
      </c>
      <c r="M25" s="47">
        <f t="shared" si="4"/>
        <v>30897</v>
      </c>
      <c r="N25" s="48">
        <f t="shared" si="4"/>
        <v>17906</v>
      </c>
    </row>
    <row r="26" spans="2:14" ht="20.100000000000001" customHeight="1" x14ac:dyDescent="0.25">
      <c r="B26" s="40" t="s">
        <v>558</v>
      </c>
      <c r="C26" s="35">
        <f>C19</f>
        <v>41773</v>
      </c>
      <c r="D26" s="35">
        <f t="shared" ref="D26:N26" si="5">D19</f>
        <v>25578</v>
      </c>
      <c r="E26" s="35">
        <f t="shared" si="5"/>
        <v>24127</v>
      </c>
      <c r="F26" s="35">
        <f t="shared" si="5"/>
        <v>14679</v>
      </c>
      <c r="G26" s="35">
        <f t="shared" si="5"/>
        <v>24782</v>
      </c>
      <c r="H26" s="35">
        <f t="shared" si="5"/>
        <v>24927</v>
      </c>
      <c r="I26" s="35">
        <f t="shared" si="5"/>
        <v>34065</v>
      </c>
      <c r="J26" s="35">
        <f t="shared" si="5"/>
        <v>21727</v>
      </c>
      <c r="K26" s="35">
        <f t="shared" si="5"/>
        <v>19948</v>
      </c>
      <c r="L26" s="35">
        <f t="shared" si="5"/>
        <v>28693</v>
      </c>
      <c r="M26" s="35">
        <f t="shared" si="5"/>
        <v>22624</v>
      </c>
      <c r="N26" s="36">
        <f t="shared" si="5"/>
        <v>19227</v>
      </c>
    </row>
    <row r="27" spans="2:14" ht="20.100000000000001" customHeight="1" x14ac:dyDescent="0.25">
      <c r="B27" s="41" t="s">
        <v>559</v>
      </c>
      <c r="C27" s="49">
        <f>IF(C25-C26&gt;0,C25-C26,0)</f>
        <v>0</v>
      </c>
      <c r="D27" s="49">
        <f t="shared" ref="D27:N27" si="6">IF(D25-D26&gt;0,D25-D26,0)</f>
        <v>0</v>
      </c>
      <c r="E27" s="49">
        <f t="shared" si="6"/>
        <v>13331</v>
      </c>
      <c r="F27" s="49">
        <f t="shared" si="6"/>
        <v>15547</v>
      </c>
      <c r="G27" s="49">
        <f t="shared" si="6"/>
        <v>0</v>
      </c>
      <c r="H27" s="49">
        <f t="shared" si="6"/>
        <v>3784</v>
      </c>
      <c r="I27" s="49">
        <f t="shared" si="6"/>
        <v>0</v>
      </c>
      <c r="J27" s="49">
        <f t="shared" si="6"/>
        <v>575</v>
      </c>
      <c r="K27" s="49">
        <f t="shared" si="6"/>
        <v>6076</v>
      </c>
      <c r="L27" s="49">
        <f t="shared" si="6"/>
        <v>707</v>
      </c>
      <c r="M27" s="49">
        <f t="shared" si="6"/>
        <v>8273</v>
      </c>
      <c r="N27" s="51">
        <f t="shared" si="6"/>
        <v>0</v>
      </c>
    </row>
    <row r="28" spans="2:14" ht="20.100000000000001" customHeight="1" x14ac:dyDescent="0.25">
      <c r="B28" s="42" t="s">
        <v>560</v>
      </c>
      <c r="C28" s="50">
        <f>IF(C18-C19&lt;0,C18-C19,0)</f>
        <v>-21191</v>
      </c>
      <c r="D28" s="50">
        <f t="shared" ref="D28:N28" si="7">IF(D18-D19&lt;0,D18-D19,0)</f>
        <v>-817</v>
      </c>
      <c r="E28" s="50">
        <f t="shared" si="7"/>
        <v>0</v>
      </c>
      <c r="F28" s="50">
        <f t="shared" si="7"/>
        <v>0</v>
      </c>
      <c r="G28" s="50">
        <f t="shared" si="7"/>
        <v>-5773</v>
      </c>
      <c r="H28" s="50">
        <f t="shared" si="7"/>
        <v>0</v>
      </c>
      <c r="I28" s="50">
        <f t="shared" si="7"/>
        <v>-767</v>
      </c>
      <c r="J28" s="50">
        <f t="shared" si="7"/>
        <v>0</v>
      </c>
      <c r="K28" s="50">
        <f t="shared" si="7"/>
        <v>0</v>
      </c>
      <c r="L28" s="50">
        <f t="shared" si="7"/>
        <v>0</v>
      </c>
      <c r="M28" s="50">
        <f t="shared" si="7"/>
        <v>0</v>
      </c>
      <c r="N28" s="52">
        <f t="shared" si="7"/>
        <v>-1321</v>
      </c>
    </row>
    <row r="29" spans="2:14" ht="20.100000000000001" customHeight="1" x14ac:dyDescent="0.25">
      <c r="B29" s="42" t="s">
        <v>561</v>
      </c>
      <c r="C29" s="37">
        <f>C18-C19</f>
        <v>-21191</v>
      </c>
      <c r="D29" s="37">
        <f>D25-D26+C29</f>
        <v>-22008</v>
      </c>
      <c r="E29" s="37">
        <f t="shared" ref="E29:N29" si="8">E25-E26+D29</f>
        <v>-8677</v>
      </c>
      <c r="F29" s="37">
        <f t="shared" si="8"/>
        <v>6870</v>
      </c>
      <c r="G29" s="37">
        <f t="shared" si="8"/>
        <v>1097</v>
      </c>
      <c r="H29" s="37">
        <f t="shared" si="8"/>
        <v>4881</v>
      </c>
      <c r="I29" s="37">
        <f t="shared" si="8"/>
        <v>4114</v>
      </c>
      <c r="J29" s="37">
        <f t="shared" si="8"/>
        <v>4689</v>
      </c>
      <c r="K29" s="37">
        <f t="shared" si="8"/>
        <v>10765</v>
      </c>
      <c r="L29" s="37">
        <f t="shared" si="8"/>
        <v>11472</v>
      </c>
      <c r="M29" s="37">
        <f t="shared" si="8"/>
        <v>19745</v>
      </c>
      <c r="N29" s="38">
        <f t="shared" si="8"/>
        <v>18424</v>
      </c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2024-04-04T19:33:16Z</dcterms:modified>
</cp:coreProperties>
</file>