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20490" windowHeight="7755"/>
  </bookViews>
  <sheets>
    <sheet name="Estoque" sheetId="14" r:id="rId1"/>
    <sheet name="Estoque-Resolvido" sheetId="1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H3" i="14"/>
  <c r="J17" i="14" l="1"/>
  <c r="J18" i="14"/>
  <c r="J19" i="14"/>
  <c r="J20" i="14"/>
  <c r="J21" i="14"/>
  <c r="J22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3" i="14"/>
  <c r="H20" i="14"/>
  <c r="H21" i="14"/>
  <c r="H22" i="14"/>
  <c r="H6" i="14"/>
  <c r="H7" i="14"/>
  <c r="H10" i="14"/>
  <c r="H11" i="14"/>
  <c r="H12" i="14"/>
  <c r="H14" i="14"/>
  <c r="H15" i="14"/>
  <c r="H17" i="14"/>
  <c r="H18" i="14"/>
  <c r="G4" i="14"/>
  <c r="H4" i="14" s="1"/>
  <c r="G22" i="14"/>
  <c r="G5" i="14"/>
  <c r="H5" i="14" s="1"/>
  <c r="G6" i="14"/>
  <c r="G7" i="14"/>
  <c r="G8" i="14"/>
  <c r="H8" i="14" s="1"/>
  <c r="G9" i="14"/>
  <c r="H9" i="14" s="1"/>
  <c r="G10" i="14"/>
  <c r="G11" i="14"/>
  <c r="G12" i="14"/>
  <c r="G13" i="14"/>
  <c r="H13" i="14" s="1"/>
  <c r="G14" i="14"/>
  <c r="G15" i="14"/>
  <c r="G16" i="14"/>
  <c r="H16" i="14" s="1"/>
  <c r="G17" i="14"/>
  <c r="G18" i="14"/>
  <c r="G19" i="14"/>
  <c r="H19" i="14" s="1"/>
  <c r="G20" i="14"/>
  <c r="G21" i="14"/>
  <c r="G3" i="14"/>
  <c r="K1" i="14"/>
  <c r="I18" i="14" l="1"/>
  <c r="I12" i="14"/>
  <c r="I6" i="14"/>
  <c r="I13" i="14"/>
  <c r="I9" i="14"/>
  <c r="I5" i="14"/>
  <c r="I17" i="14"/>
  <c r="I11" i="14"/>
  <c r="I22" i="14"/>
  <c r="I16" i="14"/>
  <c r="I8" i="14"/>
  <c r="I15" i="14"/>
  <c r="I10" i="14"/>
  <c r="I21" i="14"/>
  <c r="I19" i="14"/>
  <c r="I14" i="14"/>
  <c r="I7" i="14"/>
  <c r="I20" i="14"/>
  <c r="I4" i="14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3" i="12"/>
  <c r="G21" i="12"/>
  <c r="J21" i="12"/>
  <c r="J5" i="12" l="1"/>
  <c r="K1" i="12" l="1"/>
  <c r="G10" i="12"/>
  <c r="G9" i="12"/>
  <c r="G8" i="12"/>
  <c r="G7" i="12"/>
  <c r="G6" i="12"/>
  <c r="G5" i="12"/>
  <c r="G4" i="12"/>
  <c r="G3" i="12"/>
  <c r="H21" i="12" l="1"/>
  <c r="I21" i="12" s="1"/>
  <c r="J3" i="12"/>
  <c r="J22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4" i="12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<sst xmlns="http://schemas.openxmlformats.org/spreadsheetml/2006/main" count="66" uniqueCount="33">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</sst>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topLeftCell="E3" workbookViewId="0">
      <selection activeCell="K5" sqref="K5"/>
    </sheetView>
  </sheetViews>
  <sheetFormatPr defaultRowHeight="15" x14ac:dyDescent="0.25"/>
  <cols>
    <col min="1" max="1" width="9.140625" style="1"/>
    <col min="2" max="2" width="33.28515625" style="1" bestFit="1" customWidth="1"/>
    <col min="3" max="6" width="14.7109375" style="1" customWidth="1"/>
    <col min="7" max="7" width="16.85546875" style="1" customWidth="1"/>
    <col min="8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45352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>E3+(F3*30)</f>
        <v>44153</v>
      </c>
      <c r="H3" s="16" t="str">
        <f ca="1">IF(G3&gt;TODAY(),"Em dia","Vencido")</f>
        <v>Vencido</v>
      </c>
      <c r="I3" s="15"/>
      <c r="J3" s="12" t="str">
        <f>IF(C3&lt;D3,"Sim","Não")</f>
        <v>Não</v>
      </c>
      <c r="K3" s="12" t="str">
        <f>IF(J3="Sim",CONCATENATE("Pedido de : ", D3*2," uni")," -- ")</f>
        <v xml:space="preserve"> -- </v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43524</v>
      </c>
      <c r="F4" s="14">
        <v>70</v>
      </c>
      <c r="G4" s="9">
        <f>E4+(F4*30)</f>
        <v>45624</v>
      </c>
      <c r="H4" s="16" t="str">
        <f ca="1">IF(G4&gt;TODAY(),"Em dia","Vencido")</f>
        <v>Em dia</v>
      </c>
      <c r="I4" s="15" t="str">
        <f ca="1">IF(AND(H4="Em dia",G4&lt;$K$1+90),"Prioridade"," --")</f>
        <v xml:space="preserve"> --</v>
      </c>
      <c r="J4" s="12" t="str">
        <f t="shared" ref="J4:J22" si="0">IF(C4&lt;D4,"Sim","Não")</f>
        <v>Não</v>
      </c>
      <c r="K4" s="12" t="str">
        <f t="shared" ref="K4:K22" si="1">IF(J4="Sim",CONCATENATE("Pedido de : ", D4*2," uni")," -- ")</f>
        <v xml:space="preserve"> -- </v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44219</v>
      </c>
      <c r="F5" s="14">
        <v>45</v>
      </c>
      <c r="G5" s="9">
        <f t="shared" ref="G5:G22" si="2">E5+(F5*30)</f>
        <v>45569</v>
      </c>
      <c r="H5" s="16" t="str">
        <f ca="1">IF(G5&gt;TODAY(),"Em dia","Vencido")</f>
        <v>Em dia</v>
      </c>
      <c r="I5" s="15" t="str">
        <f t="shared" ref="I5:I22" ca="1" si="3">IF(AND(H5="Em dia",G5&lt;$K$1+90),"Prioridade"," --")</f>
        <v xml:space="preserve"> --</v>
      </c>
      <c r="J5" s="12" t="str">
        <f t="shared" si="0"/>
        <v>Sim</v>
      </c>
      <c r="K5" s="12" t="str">
        <f t="shared" si="1"/>
        <v>Pedido de : 224 uni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2"/>
        <v>43682</v>
      </c>
      <c r="H6" s="16" t="str">
        <f t="shared" ref="H6:H19" ca="1" si="4">IF(G6&gt;TODAY(),"Em dia","Vencido")</f>
        <v>Vencido</v>
      </c>
      <c r="I6" s="15" t="str">
        <f t="shared" ca="1" si="3"/>
        <v xml:space="preserve"> --</v>
      </c>
      <c r="J6" s="12" t="str">
        <f t="shared" si="0"/>
        <v>Não</v>
      </c>
      <c r="K6" s="12" t="str">
        <f t="shared" si="1"/>
        <v xml:space="preserve"> -- </v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2"/>
        <v>43910</v>
      </c>
      <c r="H7" s="16" t="str">
        <f t="shared" ca="1" si="4"/>
        <v>Vencido</v>
      </c>
      <c r="I7" s="15" t="str">
        <f t="shared" ca="1" si="3"/>
        <v xml:space="preserve"> --</v>
      </c>
      <c r="J7" s="12" t="str">
        <f t="shared" si="0"/>
        <v>Não</v>
      </c>
      <c r="K7" s="12" t="str">
        <f t="shared" si="1"/>
        <v xml:space="preserve"> -- </v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44304</v>
      </c>
      <c r="F8" s="14">
        <v>12</v>
      </c>
      <c r="G8" s="9">
        <f t="shared" si="2"/>
        <v>44664</v>
      </c>
      <c r="H8" s="16" t="str">
        <f t="shared" ca="1" si="4"/>
        <v>Vencido</v>
      </c>
      <c r="I8" s="15" t="str">
        <f t="shared" ca="1" si="3"/>
        <v xml:space="preserve"> --</v>
      </c>
      <c r="J8" s="12" t="str">
        <f t="shared" si="0"/>
        <v>Não</v>
      </c>
      <c r="K8" s="12" t="str">
        <f t="shared" si="1"/>
        <v xml:space="preserve"> -- </v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45074</v>
      </c>
      <c r="F9" s="14">
        <v>12</v>
      </c>
      <c r="G9" s="9">
        <f t="shared" si="2"/>
        <v>45434</v>
      </c>
      <c r="H9" s="16" t="str">
        <f t="shared" ca="1" si="4"/>
        <v>Em dia</v>
      </c>
      <c r="I9" s="15" t="str">
        <f t="shared" ca="1" si="3"/>
        <v>Prioridade</v>
      </c>
      <c r="J9" s="12" t="str">
        <f t="shared" si="0"/>
        <v>Não</v>
      </c>
      <c r="K9" s="12" t="str">
        <f t="shared" si="1"/>
        <v xml:space="preserve"> -- </v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2"/>
        <v>43703</v>
      </c>
      <c r="H10" s="16" t="str">
        <f t="shared" ca="1" si="4"/>
        <v>Vencido</v>
      </c>
      <c r="I10" s="15" t="str">
        <f t="shared" ca="1" si="3"/>
        <v xml:space="preserve"> --</v>
      </c>
      <c r="J10" s="12" t="str">
        <f t="shared" si="0"/>
        <v>Não</v>
      </c>
      <c r="K10" s="12" t="str">
        <f t="shared" si="1"/>
        <v xml:space="preserve"> -- </v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si="2"/>
        <v>44070</v>
      </c>
      <c r="H11" s="16" t="str">
        <f t="shared" ca="1" si="4"/>
        <v>Vencido</v>
      </c>
      <c r="I11" s="15" t="str">
        <f t="shared" ca="1" si="3"/>
        <v xml:space="preserve"> --</v>
      </c>
      <c r="J11" s="12" t="str">
        <f t="shared" si="0"/>
        <v>Sim</v>
      </c>
      <c r="K11" s="12" t="str">
        <f t="shared" si="1"/>
        <v>Pedido de : 184 uni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2"/>
        <v>44136</v>
      </c>
      <c r="H12" s="16" t="str">
        <f t="shared" ca="1" si="4"/>
        <v>Vencido</v>
      </c>
      <c r="I12" s="15" t="str">
        <f t="shared" ca="1" si="3"/>
        <v xml:space="preserve"> --</v>
      </c>
      <c r="J12" s="12" t="str">
        <f t="shared" si="0"/>
        <v>Não</v>
      </c>
      <c r="K12" s="12" t="str">
        <f t="shared" si="1"/>
        <v xml:space="preserve"> -- </v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44659</v>
      </c>
      <c r="F13" s="14">
        <v>12</v>
      </c>
      <c r="G13" s="9">
        <f t="shared" si="2"/>
        <v>45019</v>
      </c>
      <c r="H13" s="16" t="str">
        <f t="shared" ca="1" si="4"/>
        <v>Vencido</v>
      </c>
      <c r="I13" s="15" t="str">
        <f t="shared" ca="1" si="3"/>
        <v xml:space="preserve"> --</v>
      </c>
      <c r="J13" s="12" t="str">
        <f t="shared" si="0"/>
        <v>Não</v>
      </c>
      <c r="K13" s="12" t="str">
        <f t="shared" si="1"/>
        <v xml:space="preserve"> -- </v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2"/>
        <v>44439</v>
      </c>
      <c r="H14" s="16" t="str">
        <f t="shared" ca="1" si="4"/>
        <v>Vencido</v>
      </c>
      <c r="I14" s="15" t="str">
        <f t="shared" ca="1" si="3"/>
        <v xml:space="preserve"> --</v>
      </c>
      <c r="J14" s="12" t="str">
        <f t="shared" si="0"/>
        <v>Sim</v>
      </c>
      <c r="K14" s="12" t="str">
        <f t="shared" si="1"/>
        <v>Pedido de : 126 uni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2"/>
        <v>44507</v>
      </c>
      <c r="H15" s="16" t="str">
        <f t="shared" ca="1" si="4"/>
        <v>Vencido</v>
      </c>
      <c r="I15" s="15" t="str">
        <f t="shared" ca="1" si="3"/>
        <v xml:space="preserve"> --</v>
      </c>
      <c r="J15" s="12" t="str">
        <f t="shared" si="0"/>
        <v>Não</v>
      </c>
      <c r="K15" s="12" t="str">
        <f t="shared" si="1"/>
        <v xml:space="preserve"> -- </v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45107</v>
      </c>
      <c r="F16" s="14">
        <v>10</v>
      </c>
      <c r="G16" s="9">
        <f t="shared" si="2"/>
        <v>45407</v>
      </c>
      <c r="H16" s="16" t="str">
        <f t="shared" ca="1" si="4"/>
        <v>Em dia</v>
      </c>
      <c r="I16" s="15" t="str">
        <f t="shared" ca="1" si="3"/>
        <v>Prioridade</v>
      </c>
      <c r="J16" s="12" t="str">
        <f t="shared" si="0"/>
        <v>Não</v>
      </c>
      <c r="K16" s="12" t="str">
        <f t="shared" si="1"/>
        <v xml:space="preserve"> -- </v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2"/>
        <v>44436</v>
      </c>
      <c r="H17" s="16" t="str">
        <f t="shared" ca="1" si="4"/>
        <v>Vencido</v>
      </c>
      <c r="I17" s="15" t="str">
        <f t="shared" ca="1" si="3"/>
        <v xml:space="preserve"> --</v>
      </c>
      <c r="J17" s="12" t="str">
        <f>IF(C17&lt;D17,"Sim","Não")</f>
        <v>Não</v>
      </c>
      <c r="K17" s="12" t="str">
        <f t="shared" si="1"/>
        <v xml:space="preserve"> -- </v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2"/>
        <v>43947</v>
      </c>
      <c r="H18" s="16" t="str">
        <f t="shared" ca="1" si="4"/>
        <v>Vencido</v>
      </c>
      <c r="I18" s="15" t="str">
        <f t="shared" ca="1" si="3"/>
        <v xml:space="preserve"> --</v>
      </c>
      <c r="J18" s="12" t="str">
        <f t="shared" si="0"/>
        <v>Não</v>
      </c>
      <c r="K18" s="12" t="str">
        <f t="shared" si="1"/>
        <v xml:space="preserve"> -- </v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45338</v>
      </c>
      <c r="F19" s="14">
        <v>6</v>
      </c>
      <c r="G19" s="9">
        <f t="shared" si="2"/>
        <v>45518</v>
      </c>
      <c r="H19" s="16" t="str">
        <f t="shared" ca="1" si="4"/>
        <v>Em dia</v>
      </c>
      <c r="I19" s="15" t="str">
        <f t="shared" ca="1" si="3"/>
        <v xml:space="preserve"> --</v>
      </c>
      <c r="J19" s="12" t="str">
        <f t="shared" si="0"/>
        <v>Não</v>
      </c>
      <c r="K19" s="12" t="str">
        <f t="shared" si="1"/>
        <v xml:space="preserve"> -- </v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2"/>
        <v>43879</v>
      </c>
      <c r="H20" s="16" t="str">
        <f ca="1">IF(G20&gt;TODAY(),"Em dia","Vencido")</f>
        <v>Vencido</v>
      </c>
      <c r="I20" s="15" t="str">
        <f t="shared" ca="1" si="3"/>
        <v xml:space="preserve"> --</v>
      </c>
      <c r="J20" s="12" t="str">
        <f t="shared" si="0"/>
        <v>Não</v>
      </c>
      <c r="K20" s="12" t="str">
        <f t="shared" si="1"/>
        <v xml:space="preserve"> -- </v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2"/>
        <v>43890</v>
      </c>
      <c r="H21" s="16" t="str">
        <f ca="1">IF(G21&gt;TODAY(),"Em dia","Vencido")</f>
        <v>Vencido</v>
      </c>
      <c r="I21" s="15" t="str">
        <f t="shared" ca="1" si="3"/>
        <v xml:space="preserve"> --</v>
      </c>
      <c r="J21" s="12" t="str">
        <f t="shared" si="0"/>
        <v>Não</v>
      </c>
      <c r="K21" s="12" t="str">
        <f t="shared" si="1"/>
        <v xml:space="preserve"> -- </v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2"/>
        <v>44373</v>
      </c>
      <c r="H22" s="16" t="str">
        <f t="shared" ref="H22" ca="1" si="5">IF(G22&gt;TODAY(),"Em dia","Vencido")</f>
        <v>Vencido</v>
      </c>
      <c r="I22" s="15" t="str">
        <f t="shared" ca="1" si="3"/>
        <v xml:space="preserve"> --</v>
      </c>
      <c r="J22" s="12" t="str">
        <f t="shared" si="0"/>
        <v>Não</v>
      </c>
      <c r="K22" s="12" t="str">
        <f t="shared" si="1"/>
        <v xml:space="preserve"> --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A2" workbookViewId="0">
      <selection activeCell="I6" sqref="I6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45352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ca="1" si="1">IF(G3&lt;$K$1,"Vencido","")</f>
        <v>Vencido</v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ca="1" si="1"/>
        <v>Vencido</v>
      </c>
      <c r="I4" s="15" t="str">
        <f ca="1">IF(AND(H4="",G4&lt;$K$1+90),"Prioridade","")</f>
        <v/>
      </c>
      <c r="J4" s="12" t="str">
        <f t="shared" ref="J4:J22" si="2">IF(C4&lt;=D4,"Sim","")</f>
        <v/>
      </c>
      <c r="K4" s="12" t="str">
        <f t="shared" ref="K4:K22" si="3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ref="I5:I22" ca="1" si="4">IF(AND(H5="",G5&lt;$K$1+90),"Prioridade","")</f>
        <v/>
      </c>
      <c r="J5" s="12" t="str">
        <f>IF(C5&lt;=D5,"Sim","")</f>
        <v>Sim</v>
      </c>
      <c r="K5" s="12" t="str">
        <f t="shared" si="3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4"/>
        <v/>
      </c>
      <c r="J6" s="12" t="str">
        <f t="shared" si="2"/>
        <v/>
      </c>
      <c r="K6" s="12" t="str">
        <f t="shared" si="3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ca="1">IF(AND(H7="",G7&lt;$K$1+90),"Prioridade","")</f>
        <v/>
      </c>
      <c r="J7" s="12" t="str">
        <f t="shared" si="2"/>
        <v/>
      </c>
      <c r="K7" s="12" t="str">
        <f t="shared" si="3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4"/>
        <v/>
      </c>
      <c r="J8" s="12" t="str">
        <f t="shared" si="2"/>
        <v/>
      </c>
      <c r="K8" s="12" t="str">
        <f t="shared" si="3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ca="1">IF(AND(H9="",G9&lt;$K$1+90),"Prioridade","")</f>
        <v/>
      </c>
      <c r="J9" s="12" t="str">
        <f t="shared" si="2"/>
        <v/>
      </c>
      <c r="K9" s="12" t="str">
        <f t="shared" si="3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4"/>
        <v/>
      </c>
      <c r="J10" s="12" t="str">
        <f t="shared" si="2"/>
        <v/>
      </c>
      <c r="K10" s="12" t="str">
        <f t="shared" si="3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ca="1" si="1"/>
        <v>Vencido</v>
      </c>
      <c r="I11" s="15" t="str">
        <f ca="1">IF(AND(H11="",G11&lt;$K$1+90),"Prioridade","")</f>
        <v/>
      </c>
      <c r="J11" s="12" t="str">
        <f t="shared" si="2"/>
        <v>Sim</v>
      </c>
      <c r="K11" s="12" t="str">
        <f t="shared" si="3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ca="1" si="1"/>
        <v>Vencido</v>
      </c>
      <c r="I12" s="15" t="str">
        <f t="shared" ca="1" si="4"/>
        <v/>
      </c>
      <c r="J12" s="12" t="str">
        <f t="shared" si="2"/>
        <v/>
      </c>
      <c r="K12" s="12" t="str">
        <f t="shared" si="3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ca="1" si="1"/>
        <v>Vencido</v>
      </c>
      <c r="I13" s="15" t="str">
        <f t="shared" ca="1" si="4"/>
        <v/>
      </c>
      <c r="J13" s="12" t="str">
        <f t="shared" si="2"/>
        <v/>
      </c>
      <c r="K13" s="12" t="str">
        <f t="shared" si="3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ca="1" si="1"/>
        <v>Vencido</v>
      </c>
      <c r="I14" s="15" t="str">
        <f t="shared" ca="1" si="4"/>
        <v/>
      </c>
      <c r="J14" s="12" t="str">
        <f t="shared" si="2"/>
        <v>Sim</v>
      </c>
      <c r="K14" s="12" t="str">
        <f t="shared" si="3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ca="1" si="1"/>
        <v>Vencido</v>
      </c>
      <c r="I15" s="15" t="str">
        <f t="shared" ca="1" si="4"/>
        <v/>
      </c>
      <c r="J15" s="12" t="str">
        <f t="shared" si="2"/>
        <v/>
      </c>
      <c r="K15" s="12" t="str">
        <f t="shared" si="3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ca="1" si="1"/>
        <v>Vencido</v>
      </c>
      <c r="I16" s="15" t="str">
        <f t="shared" ca="1" si="4"/>
        <v/>
      </c>
      <c r="J16" s="12" t="str">
        <f t="shared" si="2"/>
        <v/>
      </c>
      <c r="K16" s="12" t="str">
        <f t="shared" si="3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ca="1" si="1"/>
        <v>Vencido</v>
      </c>
      <c r="I17" s="15" t="str">
        <f t="shared" ca="1" si="4"/>
        <v/>
      </c>
      <c r="J17" s="12" t="str">
        <f t="shared" si="2"/>
        <v/>
      </c>
      <c r="K17" s="12" t="str">
        <f t="shared" si="3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ca="1" si="1"/>
        <v>Vencido</v>
      </c>
      <c r="I18" s="15" t="str">
        <f t="shared" ca="1" si="4"/>
        <v/>
      </c>
      <c r="J18" s="12" t="str">
        <f t="shared" si="2"/>
        <v/>
      </c>
      <c r="K18" s="12" t="str">
        <f t="shared" si="3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ca="1" si="1"/>
        <v>Vencido</v>
      </c>
      <c r="I19" s="15" t="str">
        <f t="shared" ca="1" si="4"/>
        <v/>
      </c>
      <c r="J19" s="12" t="str">
        <f t="shared" si="2"/>
        <v/>
      </c>
      <c r="K19" s="12" t="str">
        <f t="shared" si="3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ca="1" si="1"/>
        <v>Vencido</v>
      </c>
      <c r="I20" s="15" t="str">
        <f t="shared" ca="1" si="4"/>
        <v/>
      </c>
      <c r="J20" s="12" t="str">
        <f t="shared" si="2"/>
        <v/>
      </c>
      <c r="K20" s="12" t="str">
        <f t="shared" si="3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ca="1" si="1"/>
        <v>Vencido</v>
      </c>
      <c r="I21" s="15" t="str">
        <f t="shared" ca="1" si="4"/>
        <v/>
      </c>
      <c r="J21" s="12" t="str">
        <f t="shared" si="2"/>
        <v/>
      </c>
      <c r="K21" s="12" t="str">
        <f t="shared" si="3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ca="1" si="1"/>
        <v>Vencido</v>
      </c>
      <c r="I22" s="15" t="str">
        <f t="shared" ca="1" si="4"/>
        <v/>
      </c>
      <c r="J22" s="12" t="str">
        <f t="shared" si="2"/>
        <v>Sim</v>
      </c>
      <c r="K22" s="12" t="str">
        <f t="shared" si="3"/>
        <v>Pedido de : 270 un.</v>
      </c>
    </row>
  </sheetData>
  <sortState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2024-03-01T14:43:09Z</dcterms:modified>
</cp:coreProperties>
</file>