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codeName="ThisWorkbook" defaultThemeVersion="124226"/>
  <bookViews>
    <workbookView xWindow="15" yWindow="-15" windowWidth="9210" windowHeight="11760" firstSheet="6" activeTab="14"/>
  </bookViews>
  <sheets>
    <sheet name="001_01" sheetId="122" r:id="rId1"/>
    <sheet name="002_01" sheetId="125" r:id="rId2"/>
    <sheet name="003_01" sheetId="176" r:id="rId3"/>
    <sheet name="004_01" sheetId="127" r:id="rId4"/>
    <sheet name="005_01" sheetId="128" r:id="rId5"/>
    <sheet name="006_01" sheetId="129" r:id="rId6"/>
    <sheet name="007_01" sheetId="130" r:id="rId7"/>
    <sheet name="008_01" sheetId="131" r:id="rId8"/>
    <sheet name="009_01" sheetId="132" r:id="rId9"/>
    <sheet name="010_01" sheetId="133" r:id="rId10"/>
    <sheet name="011_01" sheetId="134" r:id="rId11"/>
    <sheet name="012_01" sheetId="135" r:id="rId12"/>
    <sheet name="013_01" sheetId="136" r:id="rId13"/>
    <sheet name="014_01" sheetId="137" r:id="rId14"/>
    <sheet name="015_01" sheetId="138" r:id="rId15"/>
    <sheet name="016_01" sheetId="139" r:id="rId16"/>
    <sheet name="017_01" sheetId="140" r:id="rId17"/>
    <sheet name="018_01" sheetId="141" r:id="rId18"/>
    <sheet name="019_01" sheetId="144" r:id="rId19"/>
    <sheet name="020_01" sheetId="145" r:id="rId20"/>
    <sheet name="021_01" sheetId="146" r:id="rId21"/>
    <sheet name="022_01" sheetId="147" r:id="rId22"/>
    <sheet name="023_01" sheetId="148" r:id="rId23"/>
    <sheet name="024_01" sheetId="149" r:id="rId24"/>
    <sheet name="025_01" sheetId="150" r:id="rId25"/>
    <sheet name="026_01" sheetId="151" r:id="rId26"/>
    <sheet name="027_01" sheetId="152" r:id="rId27"/>
    <sheet name="028_01" sheetId="153" r:id="rId28"/>
    <sheet name="029_01" sheetId="154" r:id="rId29"/>
    <sheet name="030_01" sheetId="155" r:id="rId30"/>
    <sheet name="031_01" sheetId="156" r:id="rId31"/>
    <sheet name="032_01" sheetId="157" r:id="rId32"/>
    <sheet name="033_01" sheetId="158" r:id="rId33"/>
    <sheet name="034_01" sheetId="159" r:id="rId34"/>
    <sheet name="035_01" sheetId="160" r:id="rId35"/>
    <sheet name="036_01" sheetId="161" r:id="rId36"/>
    <sheet name="037_01" sheetId="162" r:id="rId37"/>
    <sheet name="038_01" sheetId="163" r:id="rId38"/>
    <sheet name="039_01" sheetId="164" r:id="rId39"/>
    <sheet name="040_01" sheetId="165" r:id="rId40"/>
    <sheet name="041_01" sheetId="166" r:id="rId41"/>
    <sheet name="042_01" sheetId="167" r:id="rId42"/>
    <sheet name="043_01" sheetId="168" r:id="rId43"/>
    <sheet name="044_01" sheetId="169" r:id="rId44"/>
    <sheet name="045_01" sheetId="170" r:id="rId45"/>
    <sheet name="046_01" sheetId="171" r:id="rId46"/>
    <sheet name="047_01" sheetId="172" r:id="rId47"/>
    <sheet name="048_01" sheetId="173" r:id="rId48"/>
    <sheet name="049_01" sheetId="174" r:id="rId49"/>
    <sheet name="050_01" sheetId="175" r:id="rId50"/>
    <sheet name="051_01" sheetId="177" r:id="rId51"/>
    <sheet name="052_01" sheetId="178" r:id="rId52"/>
    <sheet name="053_01" sheetId="179" r:id="rId53"/>
    <sheet name="054_01" sheetId="180" r:id="rId54"/>
    <sheet name="055_01" sheetId="181" r:id="rId55"/>
    <sheet name="LISEZ_MOI" sheetId="124" r:id="rId56"/>
  </sheets>
  <externalReferences>
    <externalReference r:id="rId57"/>
  </externalReferences>
  <definedNames>
    <definedName name="Blanc___17" localSheetId="28">'029_01'!$O$15</definedName>
    <definedName name="Blanc___9">'008_01'!$O$15</definedName>
    <definedName name="Correction_10ml">[1]corrections_de_vol_!$G$9</definedName>
    <definedName name="NORMALITE___17" localSheetId="28">'029_01'!$O$11</definedName>
    <definedName name="NORMALITE___9">'008_01'!$O$11</definedName>
    <definedName name="vol_iodate_tc___17" localSheetId="28">'029_01'!$O$13</definedName>
    <definedName name="vol_iodate_tc___9">'008_01'!$O$13</definedName>
    <definedName name="Vol_reactif___17" localSheetId="28">'029_01'!$N$20</definedName>
    <definedName name="Vol_reactif___9">'008_01'!$N$20</definedName>
    <definedName name="Vol_thio_iodate___17" localSheetId="28">'029_01'!$O$14</definedName>
    <definedName name="Vol_thio_iodate___9">'008_01'!$O$14</definedName>
  </definedNames>
  <calcPr calcId="145621"/>
</workbook>
</file>

<file path=xl/calcChain.xml><?xml version="1.0" encoding="utf-8"?>
<calcChain xmlns="http://schemas.openxmlformats.org/spreadsheetml/2006/main">
  <c r="O58" i="181" l="1"/>
  <c r="N58" i="181"/>
  <c r="M58" i="181"/>
  <c r="L58" i="181"/>
  <c r="K58" i="181"/>
  <c r="B58" i="181"/>
  <c r="A58" i="181"/>
  <c r="B57" i="181"/>
  <c r="A57" i="181"/>
  <c r="B56" i="181"/>
  <c r="A56" i="181"/>
  <c r="B55" i="181"/>
  <c r="A55" i="181"/>
  <c r="B54" i="181"/>
  <c r="A54" i="181"/>
  <c r="B53" i="181"/>
  <c r="A53" i="181"/>
  <c r="B52" i="181"/>
  <c r="A52" i="181"/>
  <c r="B51" i="181"/>
  <c r="A51" i="181"/>
  <c r="B50" i="181"/>
  <c r="A50" i="181"/>
  <c r="B49" i="181"/>
  <c r="A49" i="181"/>
  <c r="B48" i="181"/>
  <c r="A48" i="181"/>
  <c r="B47" i="181"/>
  <c r="A47" i="181"/>
  <c r="B46" i="181"/>
  <c r="A46" i="181"/>
  <c r="O45" i="181"/>
  <c r="N45" i="181"/>
  <c r="M45" i="181"/>
  <c r="L45" i="181"/>
  <c r="K45" i="181"/>
  <c r="B45" i="181"/>
  <c r="A45" i="181"/>
  <c r="O44" i="181"/>
  <c r="N44" i="181"/>
  <c r="M44" i="181"/>
  <c r="L44" i="181"/>
  <c r="K44" i="181"/>
  <c r="B44" i="181"/>
  <c r="A44" i="181"/>
  <c r="O43" i="181"/>
  <c r="N43" i="181"/>
  <c r="M43" i="181"/>
  <c r="L43" i="181"/>
  <c r="K43" i="181"/>
  <c r="B43" i="181"/>
  <c r="A43" i="181"/>
  <c r="O42" i="181"/>
  <c r="N42" i="181"/>
  <c r="M42" i="181"/>
  <c r="L42" i="181"/>
  <c r="K42" i="181"/>
  <c r="B42" i="181"/>
  <c r="A42" i="181"/>
  <c r="B41" i="181"/>
  <c r="A41" i="181"/>
  <c r="O40" i="181"/>
  <c r="N40" i="181"/>
  <c r="M40" i="181"/>
  <c r="L40" i="181"/>
  <c r="K40" i="181"/>
  <c r="B40" i="181"/>
  <c r="A40" i="181"/>
  <c r="O39" i="181"/>
  <c r="N39" i="181"/>
  <c r="M39" i="181"/>
  <c r="L39" i="181"/>
  <c r="K39" i="181"/>
  <c r="B39" i="181"/>
  <c r="A39" i="181"/>
  <c r="O38" i="181"/>
  <c r="N38" i="181"/>
  <c r="M38" i="181"/>
  <c r="L38" i="181"/>
  <c r="K38" i="181"/>
  <c r="B38" i="181"/>
  <c r="A38" i="181"/>
  <c r="O37" i="181"/>
  <c r="N37" i="181"/>
  <c r="M37" i="181"/>
  <c r="L37" i="181"/>
  <c r="K37" i="181"/>
  <c r="B37" i="181"/>
  <c r="A37" i="181"/>
  <c r="O36" i="181"/>
  <c r="N36" i="181"/>
  <c r="M36" i="181"/>
  <c r="L36" i="181"/>
  <c r="K36" i="181"/>
  <c r="B36" i="181"/>
  <c r="A36" i="181"/>
  <c r="O35" i="181"/>
  <c r="N35" i="181"/>
  <c r="M35" i="181"/>
  <c r="L35" i="181"/>
  <c r="K35" i="181"/>
  <c r="B35" i="181"/>
  <c r="A35" i="181"/>
  <c r="P26" i="181"/>
  <c r="P24" i="181"/>
  <c r="P23" i="181"/>
  <c r="P22" i="181"/>
  <c r="P20" i="181"/>
  <c r="P21" i="181" s="1"/>
  <c r="P25" i="181" s="1"/>
  <c r="P18" i="181"/>
  <c r="P19" i="181" s="1"/>
  <c r="O12" i="181"/>
  <c r="N12" i="181"/>
  <c r="O10" i="181" s="1"/>
  <c r="P11" i="181"/>
  <c r="O11" i="181"/>
  <c r="Q9" i="181" s="1"/>
  <c r="N11" i="181"/>
  <c r="Q10" i="181"/>
  <c r="L10" i="181"/>
  <c r="O9" i="181"/>
  <c r="L9" i="181"/>
  <c r="O58" i="180"/>
  <c r="N58" i="180"/>
  <c r="M58" i="180"/>
  <c r="L58" i="180"/>
  <c r="K58" i="180"/>
  <c r="B58" i="180"/>
  <c r="A58" i="180"/>
  <c r="B57" i="180"/>
  <c r="A57" i="180"/>
  <c r="B56" i="180"/>
  <c r="A56" i="180"/>
  <c r="B55" i="180"/>
  <c r="A55" i="180"/>
  <c r="B54" i="180"/>
  <c r="A54" i="180"/>
  <c r="B53" i="180"/>
  <c r="A53" i="180"/>
  <c r="B52" i="180"/>
  <c r="A52" i="180"/>
  <c r="B51" i="180"/>
  <c r="A51" i="180"/>
  <c r="B50" i="180"/>
  <c r="A50" i="180"/>
  <c r="B49" i="180"/>
  <c r="A49" i="180"/>
  <c r="B48" i="180"/>
  <c r="A48" i="180"/>
  <c r="B47" i="180"/>
  <c r="A47" i="180"/>
  <c r="B46" i="180"/>
  <c r="A46" i="180"/>
  <c r="O45" i="180"/>
  <c r="N45" i="180"/>
  <c r="M45" i="180"/>
  <c r="L45" i="180"/>
  <c r="K45" i="180"/>
  <c r="B45" i="180"/>
  <c r="A45" i="180"/>
  <c r="O44" i="180"/>
  <c r="N44" i="180"/>
  <c r="M44" i="180"/>
  <c r="L44" i="180"/>
  <c r="K44" i="180"/>
  <c r="B44" i="180"/>
  <c r="A44" i="180"/>
  <c r="O43" i="180"/>
  <c r="N43" i="180"/>
  <c r="M43" i="180"/>
  <c r="L43" i="180"/>
  <c r="K43" i="180"/>
  <c r="B43" i="180"/>
  <c r="A43" i="180"/>
  <c r="O42" i="180"/>
  <c r="N42" i="180"/>
  <c r="M42" i="180"/>
  <c r="L42" i="180"/>
  <c r="K42" i="180"/>
  <c r="B42" i="180"/>
  <c r="A42" i="180"/>
  <c r="B41" i="180"/>
  <c r="A41" i="180"/>
  <c r="O40" i="180"/>
  <c r="N40" i="180"/>
  <c r="M40" i="180"/>
  <c r="L40" i="180"/>
  <c r="K40" i="180"/>
  <c r="B40" i="180"/>
  <c r="A40" i="180"/>
  <c r="O39" i="180"/>
  <c r="N39" i="180"/>
  <c r="M39" i="180"/>
  <c r="L39" i="180"/>
  <c r="K39" i="180"/>
  <c r="B39" i="180"/>
  <c r="A39" i="180"/>
  <c r="O38" i="180"/>
  <c r="N38" i="180"/>
  <c r="M38" i="180"/>
  <c r="L38" i="180"/>
  <c r="K38" i="180"/>
  <c r="B38" i="180"/>
  <c r="A38" i="180"/>
  <c r="O37" i="180"/>
  <c r="N37" i="180"/>
  <c r="M37" i="180"/>
  <c r="L37" i="180"/>
  <c r="K37" i="180"/>
  <c r="B37" i="180"/>
  <c r="A37" i="180"/>
  <c r="O36" i="180"/>
  <c r="N36" i="180"/>
  <c r="M36" i="180"/>
  <c r="L36" i="180"/>
  <c r="K36" i="180"/>
  <c r="B36" i="180"/>
  <c r="A36" i="180"/>
  <c r="O35" i="180"/>
  <c r="N35" i="180"/>
  <c r="M35" i="180"/>
  <c r="L35" i="180"/>
  <c r="K35" i="180"/>
  <c r="B35" i="180"/>
  <c r="A35" i="180"/>
  <c r="P26" i="180"/>
  <c r="P24" i="180"/>
  <c r="P23" i="180"/>
  <c r="P22" i="180"/>
  <c r="P21" i="180"/>
  <c r="P20" i="180"/>
  <c r="P18" i="180"/>
  <c r="P19" i="180" s="1"/>
  <c r="O12" i="180"/>
  <c r="Q10" i="180" s="1"/>
  <c r="N12" i="180"/>
  <c r="O10" i="180" s="1"/>
  <c r="P11" i="180"/>
  <c r="O11" i="180"/>
  <c r="N11" i="180"/>
  <c r="L10" i="180"/>
  <c r="Q9" i="180"/>
  <c r="L9" i="180"/>
  <c r="O58" i="179"/>
  <c r="N58" i="179"/>
  <c r="M58" i="179"/>
  <c r="L58" i="179"/>
  <c r="K58" i="179"/>
  <c r="B58" i="179"/>
  <c r="A58" i="179"/>
  <c r="B57" i="179"/>
  <c r="A57" i="179"/>
  <c r="B56" i="179"/>
  <c r="A56" i="179"/>
  <c r="B55" i="179"/>
  <c r="A55" i="179"/>
  <c r="B54" i="179"/>
  <c r="A54" i="179"/>
  <c r="B53" i="179"/>
  <c r="A53" i="179"/>
  <c r="B52" i="179"/>
  <c r="A52" i="179"/>
  <c r="B51" i="179"/>
  <c r="A51" i="179"/>
  <c r="B50" i="179"/>
  <c r="A50" i="179"/>
  <c r="B49" i="179"/>
  <c r="A49" i="179"/>
  <c r="B48" i="179"/>
  <c r="A48" i="179"/>
  <c r="B47" i="179"/>
  <c r="A47" i="179"/>
  <c r="B46" i="179"/>
  <c r="A46" i="179"/>
  <c r="O45" i="179"/>
  <c r="N45" i="179"/>
  <c r="M45" i="179"/>
  <c r="L45" i="179"/>
  <c r="K45" i="179"/>
  <c r="B45" i="179"/>
  <c r="A45" i="179"/>
  <c r="O44" i="179"/>
  <c r="N44" i="179"/>
  <c r="M44" i="179"/>
  <c r="L44" i="179"/>
  <c r="K44" i="179"/>
  <c r="B44" i="179"/>
  <c r="A44" i="179"/>
  <c r="O43" i="179"/>
  <c r="N43" i="179"/>
  <c r="M43" i="179"/>
  <c r="L43" i="179"/>
  <c r="K43" i="179"/>
  <c r="B43" i="179"/>
  <c r="A43" i="179"/>
  <c r="O42" i="179"/>
  <c r="N42" i="179"/>
  <c r="M42" i="179"/>
  <c r="L42" i="179"/>
  <c r="K42" i="179"/>
  <c r="B42" i="179"/>
  <c r="A42" i="179"/>
  <c r="O41" i="179"/>
  <c r="N41" i="179"/>
  <c r="M41" i="179"/>
  <c r="L41" i="179"/>
  <c r="K41" i="179"/>
  <c r="B41" i="179"/>
  <c r="A41" i="179"/>
  <c r="O40" i="179"/>
  <c r="N40" i="179"/>
  <c r="M40" i="179"/>
  <c r="L40" i="179"/>
  <c r="K40" i="179"/>
  <c r="B40" i="179"/>
  <c r="A40" i="179"/>
  <c r="O39" i="179"/>
  <c r="N39" i="179"/>
  <c r="M39" i="179"/>
  <c r="L39" i="179"/>
  <c r="K39" i="179"/>
  <c r="B39" i="179"/>
  <c r="A39" i="179"/>
  <c r="O38" i="179"/>
  <c r="N38" i="179"/>
  <c r="M38" i="179"/>
  <c r="L38" i="179"/>
  <c r="K38" i="179"/>
  <c r="B38" i="179"/>
  <c r="A38" i="179"/>
  <c r="O37" i="179"/>
  <c r="N37" i="179"/>
  <c r="M37" i="179"/>
  <c r="L37" i="179"/>
  <c r="K37" i="179"/>
  <c r="B37" i="179"/>
  <c r="A37" i="179"/>
  <c r="O36" i="179"/>
  <c r="N36" i="179"/>
  <c r="M36" i="179"/>
  <c r="L36" i="179"/>
  <c r="K36" i="179"/>
  <c r="B36" i="179"/>
  <c r="A36" i="179"/>
  <c r="O35" i="179"/>
  <c r="N35" i="179"/>
  <c r="M35" i="179"/>
  <c r="L35" i="179"/>
  <c r="K35" i="179"/>
  <c r="B35" i="179"/>
  <c r="A35" i="179"/>
  <c r="P26" i="179"/>
  <c r="P24" i="179"/>
  <c r="P23" i="179"/>
  <c r="P22" i="179"/>
  <c r="P20" i="179"/>
  <c r="P21" i="179" s="1"/>
  <c r="P25" i="179" s="1"/>
  <c r="P19" i="179"/>
  <c r="P18" i="179"/>
  <c r="O12" i="179"/>
  <c r="N12" i="179"/>
  <c r="P11" i="179"/>
  <c r="O11" i="179"/>
  <c r="N11" i="179"/>
  <c r="Q10" i="179"/>
  <c r="O10" i="179"/>
  <c r="L10" i="179"/>
  <c r="Q9" i="179"/>
  <c r="L9" i="179"/>
  <c r="O9" i="179" s="1"/>
  <c r="P25" i="180" l="1"/>
  <c r="O9" i="180"/>
  <c r="O58" i="178"/>
  <c r="N58" i="178"/>
  <c r="M58" i="178"/>
  <c r="L58" i="178"/>
  <c r="K58" i="178"/>
  <c r="B58" i="178"/>
  <c r="A58" i="178"/>
  <c r="B57" i="178"/>
  <c r="A57" i="178"/>
  <c r="B56" i="178"/>
  <c r="A56" i="178"/>
  <c r="B55" i="178"/>
  <c r="A55" i="178"/>
  <c r="B54" i="178"/>
  <c r="A54" i="178"/>
  <c r="B53" i="178"/>
  <c r="A53" i="178"/>
  <c r="B52" i="178"/>
  <c r="A52" i="178"/>
  <c r="B51" i="178"/>
  <c r="A51" i="178"/>
  <c r="B50" i="178"/>
  <c r="A50" i="178"/>
  <c r="B49" i="178"/>
  <c r="A49" i="178"/>
  <c r="B48" i="178"/>
  <c r="A48" i="178"/>
  <c r="B47" i="178"/>
  <c r="A47" i="178"/>
  <c r="B46" i="178"/>
  <c r="A46" i="178"/>
  <c r="O45" i="178"/>
  <c r="N45" i="178"/>
  <c r="M45" i="178"/>
  <c r="L45" i="178"/>
  <c r="K45" i="178"/>
  <c r="B45" i="178"/>
  <c r="A45" i="178"/>
  <c r="O44" i="178"/>
  <c r="N44" i="178"/>
  <c r="M44" i="178"/>
  <c r="L44" i="178"/>
  <c r="K44" i="178"/>
  <c r="B44" i="178"/>
  <c r="A44" i="178"/>
  <c r="O43" i="178"/>
  <c r="N43" i="178"/>
  <c r="M43" i="178"/>
  <c r="L43" i="178"/>
  <c r="K43" i="178"/>
  <c r="B43" i="178"/>
  <c r="A43" i="178"/>
  <c r="O42" i="178"/>
  <c r="N42" i="178"/>
  <c r="M42" i="178"/>
  <c r="L42" i="178"/>
  <c r="K42" i="178"/>
  <c r="B42" i="178"/>
  <c r="A42" i="178"/>
  <c r="O41" i="178"/>
  <c r="N41" i="178"/>
  <c r="M41" i="178"/>
  <c r="L41" i="178"/>
  <c r="K41" i="178"/>
  <c r="B41" i="178"/>
  <c r="A41" i="178"/>
  <c r="O40" i="178"/>
  <c r="N40" i="178"/>
  <c r="M40" i="178"/>
  <c r="L40" i="178"/>
  <c r="K40" i="178"/>
  <c r="B40" i="178"/>
  <c r="A40" i="178"/>
  <c r="O39" i="178"/>
  <c r="N39" i="178"/>
  <c r="M39" i="178"/>
  <c r="L39" i="178"/>
  <c r="K39" i="178"/>
  <c r="B39" i="178"/>
  <c r="A39" i="178"/>
  <c r="O38" i="178"/>
  <c r="N38" i="178"/>
  <c r="M38" i="178"/>
  <c r="L38" i="178"/>
  <c r="K38" i="178"/>
  <c r="B38" i="178"/>
  <c r="A38" i="178"/>
  <c r="O37" i="178"/>
  <c r="N37" i="178"/>
  <c r="M37" i="178"/>
  <c r="L37" i="178"/>
  <c r="K37" i="178"/>
  <c r="B37" i="178"/>
  <c r="A37" i="178"/>
  <c r="O36" i="178"/>
  <c r="N36" i="178"/>
  <c r="M36" i="178"/>
  <c r="L36" i="178"/>
  <c r="K36" i="178"/>
  <c r="B36" i="178"/>
  <c r="A36" i="178"/>
  <c r="O35" i="178"/>
  <c r="N35" i="178"/>
  <c r="M35" i="178"/>
  <c r="L35" i="178"/>
  <c r="K35" i="178"/>
  <c r="B35" i="178"/>
  <c r="A35" i="178"/>
  <c r="P26" i="178"/>
  <c r="P24" i="178"/>
  <c r="P23" i="178"/>
  <c r="P22" i="178"/>
  <c r="P20" i="178"/>
  <c r="P21" i="178" s="1"/>
  <c r="P25" i="178" s="1"/>
  <c r="P18" i="178"/>
  <c r="P19" i="178" s="1"/>
  <c r="O12" i="178"/>
  <c r="N12" i="178"/>
  <c r="P11" i="178"/>
  <c r="O11" i="178"/>
  <c r="Q9" i="178" s="1"/>
  <c r="N11" i="178"/>
  <c r="Q10" i="178"/>
  <c r="O10" i="178"/>
  <c r="L10" i="178"/>
  <c r="L9" i="178"/>
  <c r="O9" i="178" s="1"/>
  <c r="O58" i="177"/>
  <c r="N58" i="177"/>
  <c r="M58" i="177"/>
  <c r="L58" i="177"/>
  <c r="K58" i="177"/>
  <c r="B58" i="177"/>
  <c r="A58" i="177"/>
  <c r="B57" i="177"/>
  <c r="A57" i="177"/>
  <c r="B56" i="177"/>
  <c r="A56" i="177"/>
  <c r="B55" i="177"/>
  <c r="A55" i="177"/>
  <c r="B54" i="177"/>
  <c r="A54" i="177"/>
  <c r="B53" i="177"/>
  <c r="A53" i="177"/>
  <c r="B52" i="177"/>
  <c r="A52" i="177"/>
  <c r="B51" i="177"/>
  <c r="A51" i="177"/>
  <c r="B50" i="177"/>
  <c r="A50" i="177"/>
  <c r="B49" i="177"/>
  <c r="A49" i="177"/>
  <c r="B48" i="177"/>
  <c r="A48" i="177"/>
  <c r="B47" i="177"/>
  <c r="A47" i="177"/>
  <c r="B46" i="177"/>
  <c r="A46" i="177"/>
  <c r="O45" i="177"/>
  <c r="N45" i="177"/>
  <c r="M45" i="177"/>
  <c r="L45" i="177"/>
  <c r="K45" i="177"/>
  <c r="B45" i="177"/>
  <c r="A45" i="177"/>
  <c r="O44" i="177"/>
  <c r="N44" i="177"/>
  <c r="M44" i="177"/>
  <c r="L44" i="177"/>
  <c r="K44" i="177"/>
  <c r="B44" i="177"/>
  <c r="A44" i="177"/>
  <c r="O43" i="177"/>
  <c r="N43" i="177"/>
  <c r="M43" i="177"/>
  <c r="L43" i="177"/>
  <c r="K43" i="177"/>
  <c r="B43" i="177"/>
  <c r="A43" i="177"/>
  <c r="O42" i="177"/>
  <c r="N42" i="177"/>
  <c r="M42" i="177"/>
  <c r="L42" i="177"/>
  <c r="K42" i="177"/>
  <c r="B42" i="177"/>
  <c r="A42" i="177"/>
  <c r="O41" i="177"/>
  <c r="N41" i="177"/>
  <c r="M41" i="177"/>
  <c r="L41" i="177"/>
  <c r="K41" i="177"/>
  <c r="B41" i="177"/>
  <c r="A41" i="177"/>
  <c r="O40" i="177"/>
  <c r="N40" i="177"/>
  <c r="M40" i="177"/>
  <c r="L40" i="177"/>
  <c r="K40" i="177"/>
  <c r="B40" i="177"/>
  <c r="A40" i="177"/>
  <c r="O39" i="177"/>
  <c r="N39" i="177"/>
  <c r="M39" i="177"/>
  <c r="L39" i="177"/>
  <c r="K39" i="177"/>
  <c r="B39" i="177"/>
  <c r="A39" i="177"/>
  <c r="O38" i="177"/>
  <c r="N38" i="177"/>
  <c r="M38" i="177"/>
  <c r="L38" i="177"/>
  <c r="K38" i="177"/>
  <c r="B38" i="177"/>
  <c r="A38" i="177"/>
  <c r="O37" i="177"/>
  <c r="N37" i="177"/>
  <c r="M37" i="177"/>
  <c r="L37" i="177"/>
  <c r="K37" i="177"/>
  <c r="B37" i="177"/>
  <c r="A37" i="177"/>
  <c r="O36" i="177"/>
  <c r="N36" i="177"/>
  <c r="M36" i="177"/>
  <c r="L36" i="177"/>
  <c r="K36" i="177"/>
  <c r="B36" i="177"/>
  <c r="A36" i="177"/>
  <c r="O35" i="177"/>
  <c r="N35" i="177"/>
  <c r="M35" i="177"/>
  <c r="L35" i="177"/>
  <c r="K35" i="177"/>
  <c r="B35" i="177"/>
  <c r="A35" i="177"/>
  <c r="P26" i="177"/>
  <c r="P24" i="177"/>
  <c r="P23" i="177"/>
  <c r="P22" i="177"/>
  <c r="P21" i="177"/>
  <c r="P20" i="177"/>
  <c r="P18" i="177"/>
  <c r="P19" i="177" s="1"/>
  <c r="O12" i="177"/>
  <c r="Q10" i="177" s="1"/>
  <c r="N12" i="177"/>
  <c r="P11" i="177"/>
  <c r="O11" i="177"/>
  <c r="N11" i="177"/>
  <c r="O10" i="177"/>
  <c r="L10" i="177"/>
  <c r="Q9" i="177"/>
  <c r="L9" i="177"/>
  <c r="O9" i="177" s="1"/>
  <c r="O58" i="175"/>
  <c r="N58" i="175"/>
  <c r="M58" i="175"/>
  <c r="L58" i="175"/>
  <c r="K58" i="175"/>
  <c r="O45" i="175"/>
  <c r="N45" i="175"/>
  <c r="M45" i="175"/>
  <c r="L45" i="175"/>
  <c r="K45" i="175"/>
  <c r="O44" i="175"/>
  <c r="N44" i="175"/>
  <c r="M44" i="175"/>
  <c r="L44" i="175"/>
  <c r="K44" i="175"/>
  <c r="O43" i="175"/>
  <c r="N43" i="175"/>
  <c r="M43" i="175"/>
  <c r="L43" i="175"/>
  <c r="K43" i="175"/>
  <c r="O42" i="175"/>
  <c r="N42" i="175"/>
  <c r="M42" i="175"/>
  <c r="L42" i="175"/>
  <c r="K42" i="175"/>
  <c r="O41" i="175"/>
  <c r="N41" i="175"/>
  <c r="M41" i="175"/>
  <c r="L41" i="175"/>
  <c r="K41" i="175"/>
  <c r="O40" i="175"/>
  <c r="N40" i="175"/>
  <c r="M40" i="175"/>
  <c r="L40" i="175"/>
  <c r="K40" i="175"/>
  <c r="O39" i="175"/>
  <c r="N39" i="175"/>
  <c r="M39" i="175"/>
  <c r="L39" i="175"/>
  <c r="K39" i="175"/>
  <c r="O38" i="175"/>
  <c r="N38" i="175"/>
  <c r="M38" i="175"/>
  <c r="L38" i="175"/>
  <c r="K38" i="175"/>
  <c r="O37" i="175"/>
  <c r="N37" i="175"/>
  <c r="M37" i="175"/>
  <c r="L37" i="175"/>
  <c r="K37" i="175"/>
  <c r="O36" i="175"/>
  <c r="N36" i="175"/>
  <c r="M36" i="175"/>
  <c r="L36" i="175"/>
  <c r="K36" i="175"/>
  <c r="O35" i="175"/>
  <c r="N35" i="175"/>
  <c r="M35" i="175"/>
  <c r="L35" i="175"/>
  <c r="K35" i="175"/>
  <c r="O58" i="174"/>
  <c r="N58" i="174"/>
  <c r="M58" i="174"/>
  <c r="L58" i="174"/>
  <c r="K58" i="174"/>
  <c r="O45" i="174"/>
  <c r="N45" i="174"/>
  <c r="M45" i="174"/>
  <c r="L45" i="174"/>
  <c r="K45" i="174"/>
  <c r="O44" i="174"/>
  <c r="N44" i="174"/>
  <c r="M44" i="174"/>
  <c r="L44" i="174"/>
  <c r="K44" i="174"/>
  <c r="O43" i="174"/>
  <c r="N43" i="174"/>
  <c r="M43" i="174"/>
  <c r="L43" i="174"/>
  <c r="K43" i="174"/>
  <c r="O42" i="174"/>
  <c r="N42" i="174"/>
  <c r="M42" i="174"/>
  <c r="L42" i="174"/>
  <c r="K42" i="174"/>
  <c r="O41" i="174"/>
  <c r="N41" i="174"/>
  <c r="M41" i="174"/>
  <c r="L41" i="174"/>
  <c r="K41" i="174"/>
  <c r="O40" i="174"/>
  <c r="N40" i="174"/>
  <c r="M40" i="174"/>
  <c r="L40" i="174"/>
  <c r="K40" i="174"/>
  <c r="O39" i="174"/>
  <c r="N39" i="174"/>
  <c r="M39" i="174"/>
  <c r="L39" i="174"/>
  <c r="K39" i="174"/>
  <c r="O38" i="174"/>
  <c r="N38" i="174"/>
  <c r="M38" i="174"/>
  <c r="L38" i="174"/>
  <c r="K38" i="174"/>
  <c r="O37" i="174"/>
  <c r="N37" i="174"/>
  <c r="M37" i="174"/>
  <c r="L37" i="174"/>
  <c r="K37" i="174"/>
  <c r="O36" i="174"/>
  <c r="N36" i="174"/>
  <c r="M36" i="174"/>
  <c r="L36" i="174"/>
  <c r="K36" i="174"/>
  <c r="O35" i="174"/>
  <c r="N35" i="174"/>
  <c r="M35" i="174"/>
  <c r="L35" i="174"/>
  <c r="K35" i="174"/>
  <c r="O58" i="173"/>
  <c r="N58" i="173"/>
  <c r="M58" i="173"/>
  <c r="L58" i="173"/>
  <c r="K58" i="173"/>
  <c r="O45" i="173"/>
  <c r="N45" i="173"/>
  <c r="M45" i="173"/>
  <c r="L45" i="173"/>
  <c r="K45" i="173"/>
  <c r="O44" i="173"/>
  <c r="N44" i="173"/>
  <c r="M44" i="173"/>
  <c r="L44" i="173"/>
  <c r="K44" i="173"/>
  <c r="O43" i="173"/>
  <c r="N43" i="173"/>
  <c r="M43" i="173"/>
  <c r="L43" i="173"/>
  <c r="K43" i="173"/>
  <c r="O42" i="173"/>
  <c r="N42" i="173"/>
  <c r="M42" i="173"/>
  <c r="L42" i="173"/>
  <c r="K42" i="173"/>
  <c r="O41" i="173"/>
  <c r="N41" i="173"/>
  <c r="M41" i="173"/>
  <c r="L41" i="173"/>
  <c r="K41" i="173"/>
  <c r="O40" i="173"/>
  <c r="N40" i="173"/>
  <c r="M40" i="173"/>
  <c r="L40" i="173"/>
  <c r="K40" i="173"/>
  <c r="O39" i="173"/>
  <c r="N39" i="173"/>
  <c r="M39" i="173"/>
  <c r="L39" i="173"/>
  <c r="K39" i="173"/>
  <c r="O38" i="173"/>
  <c r="N38" i="173"/>
  <c r="M38" i="173"/>
  <c r="L38" i="173"/>
  <c r="K38" i="173"/>
  <c r="O37" i="173"/>
  <c r="N37" i="173"/>
  <c r="M37" i="173"/>
  <c r="L37" i="173"/>
  <c r="K37" i="173"/>
  <c r="O36" i="173"/>
  <c r="N36" i="173"/>
  <c r="M36" i="173"/>
  <c r="L36" i="173"/>
  <c r="K36" i="173"/>
  <c r="O35" i="173"/>
  <c r="N35" i="173"/>
  <c r="M35" i="173"/>
  <c r="L35" i="173"/>
  <c r="K35" i="173"/>
  <c r="O58" i="172"/>
  <c r="N58" i="172"/>
  <c r="M58" i="172"/>
  <c r="L58" i="172"/>
  <c r="K58" i="172"/>
  <c r="O45" i="172"/>
  <c r="N45" i="172"/>
  <c r="M45" i="172"/>
  <c r="L45" i="172"/>
  <c r="K45" i="172"/>
  <c r="O44" i="172"/>
  <c r="N44" i="172"/>
  <c r="M44" i="172"/>
  <c r="L44" i="172"/>
  <c r="K44" i="172"/>
  <c r="O43" i="172"/>
  <c r="N43" i="172"/>
  <c r="M43" i="172"/>
  <c r="L43" i="172"/>
  <c r="K43" i="172"/>
  <c r="O42" i="172"/>
  <c r="N42" i="172"/>
  <c r="M42" i="172"/>
  <c r="L42" i="172"/>
  <c r="K42" i="172"/>
  <c r="O41" i="172"/>
  <c r="N41" i="172"/>
  <c r="M41" i="172"/>
  <c r="L41" i="172"/>
  <c r="K41" i="172"/>
  <c r="O40" i="172"/>
  <c r="N40" i="172"/>
  <c r="M40" i="172"/>
  <c r="L40" i="172"/>
  <c r="K40" i="172"/>
  <c r="O39" i="172"/>
  <c r="N39" i="172"/>
  <c r="M39" i="172"/>
  <c r="L39" i="172"/>
  <c r="K39" i="172"/>
  <c r="O38" i="172"/>
  <c r="N38" i="172"/>
  <c r="M38" i="172"/>
  <c r="L38" i="172"/>
  <c r="K38" i="172"/>
  <c r="O37" i="172"/>
  <c r="N37" i="172"/>
  <c r="M37" i="172"/>
  <c r="L37" i="172"/>
  <c r="K37" i="172"/>
  <c r="O36" i="172"/>
  <c r="N36" i="172"/>
  <c r="M36" i="172"/>
  <c r="L36" i="172"/>
  <c r="K36" i="172"/>
  <c r="O35" i="172"/>
  <c r="N35" i="172"/>
  <c r="M35" i="172"/>
  <c r="L35" i="172"/>
  <c r="K35" i="172"/>
  <c r="O58" i="171"/>
  <c r="N58" i="171"/>
  <c r="M58" i="171"/>
  <c r="L58" i="171"/>
  <c r="K58" i="171"/>
  <c r="O45" i="171"/>
  <c r="N45" i="171"/>
  <c r="M45" i="171"/>
  <c r="L45" i="171"/>
  <c r="K45" i="171"/>
  <c r="O44" i="171"/>
  <c r="N44" i="171"/>
  <c r="M44" i="171"/>
  <c r="L44" i="171"/>
  <c r="K44" i="171"/>
  <c r="O43" i="171"/>
  <c r="N43" i="171"/>
  <c r="M43" i="171"/>
  <c r="L43" i="171"/>
  <c r="K43" i="171"/>
  <c r="O42" i="171"/>
  <c r="N42" i="171"/>
  <c r="M42" i="171"/>
  <c r="L42" i="171"/>
  <c r="K42" i="171"/>
  <c r="O41" i="171"/>
  <c r="N41" i="171"/>
  <c r="M41" i="171"/>
  <c r="L41" i="171"/>
  <c r="K41" i="171"/>
  <c r="O40" i="171"/>
  <c r="N40" i="171"/>
  <c r="M40" i="171"/>
  <c r="L40" i="171"/>
  <c r="K40" i="171"/>
  <c r="O39" i="171"/>
  <c r="N39" i="171"/>
  <c r="M39" i="171"/>
  <c r="L39" i="171"/>
  <c r="K39" i="171"/>
  <c r="O38" i="171"/>
  <c r="N38" i="171"/>
  <c r="M38" i="171"/>
  <c r="L38" i="171"/>
  <c r="K38" i="171"/>
  <c r="O37" i="171"/>
  <c r="N37" i="171"/>
  <c r="M37" i="171"/>
  <c r="L37" i="171"/>
  <c r="K37" i="171"/>
  <c r="O36" i="171"/>
  <c r="N36" i="171"/>
  <c r="M36" i="171"/>
  <c r="L36" i="171"/>
  <c r="K36" i="171"/>
  <c r="O35" i="171"/>
  <c r="N35" i="171"/>
  <c r="M35" i="171"/>
  <c r="L35" i="171"/>
  <c r="K35" i="171"/>
  <c r="O58" i="170"/>
  <c r="N58" i="170"/>
  <c r="M58" i="170"/>
  <c r="L58" i="170"/>
  <c r="K58" i="170"/>
  <c r="O45" i="170"/>
  <c r="N45" i="170"/>
  <c r="M45" i="170"/>
  <c r="L45" i="170"/>
  <c r="K45" i="170"/>
  <c r="O44" i="170"/>
  <c r="N44" i="170"/>
  <c r="M44" i="170"/>
  <c r="L44" i="170"/>
  <c r="K44" i="170"/>
  <c r="O43" i="170"/>
  <c r="N43" i="170"/>
  <c r="M43" i="170"/>
  <c r="L43" i="170"/>
  <c r="K43" i="170"/>
  <c r="O42" i="170"/>
  <c r="N42" i="170"/>
  <c r="M42" i="170"/>
  <c r="L42" i="170"/>
  <c r="K42" i="170"/>
  <c r="O41" i="170"/>
  <c r="N41" i="170"/>
  <c r="M41" i="170"/>
  <c r="L41" i="170"/>
  <c r="K41" i="170"/>
  <c r="O40" i="170"/>
  <c r="N40" i="170"/>
  <c r="M40" i="170"/>
  <c r="L40" i="170"/>
  <c r="K40" i="170"/>
  <c r="O39" i="170"/>
  <c r="N39" i="170"/>
  <c r="M39" i="170"/>
  <c r="L39" i="170"/>
  <c r="K39" i="170"/>
  <c r="O38" i="170"/>
  <c r="N38" i="170"/>
  <c r="M38" i="170"/>
  <c r="L38" i="170"/>
  <c r="K38" i="170"/>
  <c r="O37" i="170"/>
  <c r="N37" i="170"/>
  <c r="M37" i="170"/>
  <c r="L37" i="170"/>
  <c r="K37" i="170"/>
  <c r="O36" i="170"/>
  <c r="N36" i="170"/>
  <c r="M36" i="170"/>
  <c r="L36" i="170"/>
  <c r="K36" i="170"/>
  <c r="O35" i="170"/>
  <c r="N35" i="170"/>
  <c r="M35" i="170"/>
  <c r="L35" i="170"/>
  <c r="K35" i="170"/>
  <c r="O58" i="169"/>
  <c r="N58" i="169"/>
  <c r="M58" i="169"/>
  <c r="L58" i="169"/>
  <c r="K58" i="169"/>
  <c r="O45" i="169"/>
  <c r="N45" i="169"/>
  <c r="M45" i="169"/>
  <c r="L45" i="169"/>
  <c r="K45" i="169"/>
  <c r="O44" i="169"/>
  <c r="N44" i="169"/>
  <c r="M44" i="169"/>
  <c r="L44" i="169"/>
  <c r="K44" i="169"/>
  <c r="O43" i="169"/>
  <c r="N43" i="169"/>
  <c r="M43" i="169"/>
  <c r="L43" i="169"/>
  <c r="K43" i="169"/>
  <c r="O42" i="169"/>
  <c r="N42" i="169"/>
  <c r="M42" i="169"/>
  <c r="L42" i="169"/>
  <c r="K42" i="169"/>
  <c r="O41" i="169"/>
  <c r="N41" i="169"/>
  <c r="M41" i="169"/>
  <c r="L41" i="169"/>
  <c r="K41" i="169"/>
  <c r="O40" i="169"/>
  <c r="N40" i="169"/>
  <c r="M40" i="169"/>
  <c r="L40" i="169"/>
  <c r="K40" i="169"/>
  <c r="O39" i="169"/>
  <c r="N39" i="169"/>
  <c r="M39" i="169"/>
  <c r="L39" i="169"/>
  <c r="K39" i="169"/>
  <c r="O38" i="169"/>
  <c r="N38" i="169"/>
  <c r="M38" i="169"/>
  <c r="L38" i="169"/>
  <c r="K38" i="169"/>
  <c r="O37" i="169"/>
  <c r="N37" i="169"/>
  <c r="M37" i="169"/>
  <c r="L37" i="169"/>
  <c r="K37" i="169"/>
  <c r="O36" i="169"/>
  <c r="N36" i="169"/>
  <c r="M36" i="169"/>
  <c r="L36" i="169"/>
  <c r="K36" i="169"/>
  <c r="O35" i="169"/>
  <c r="N35" i="169"/>
  <c r="M35" i="169"/>
  <c r="L35" i="169"/>
  <c r="K35" i="169"/>
  <c r="O58" i="168"/>
  <c r="N58" i="168"/>
  <c r="M58" i="168"/>
  <c r="L58" i="168"/>
  <c r="K58" i="168"/>
  <c r="O45" i="168"/>
  <c r="N45" i="168"/>
  <c r="M45" i="168"/>
  <c r="L45" i="168"/>
  <c r="K45" i="168"/>
  <c r="O44" i="168"/>
  <c r="N44" i="168"/>
  <c r="M44" i="168"/>
  <c r="L44" i="168"/>
  <c r="K44" i="168"/>
  <c r="O43" i="168"/>
  <c r="N43" i="168"/>
  <c r="M43" i="168"/>
  <c r="L43" i="168"/>
  <c r="K43" i="168"/>
  <c r="O42" i="168"/>
  <c r="N42" i="168"/>
  <c r="M42" i="168"/>
  <c r="L42" i="168"/>
  <c r="K42" i="168"/>
  <c r="O41" i="168"/>
  <c r="N41" i="168"/>
  <c r="M41" i="168"/>
  <c r="L41" i="168"/>
  <c r="K41" i="168"/>
  <c r="O40" i="168"/>
  <c r="N40" i="168"/>
  <c r="M40" i="168"/>
  <c r="L40" i="168"/>
  <c r="K40" i="168"/>
  <c r="O39" i="168"/>
  <c r="N39" i="168"/>
  <c r="M39" i="168"/>
  <c r="L39" i="168"/>
  <c r="K39" i="168"/>
  <c r="O38" i="168"/>
  <c r="N38" i="168"/>
  <c r="M38" i="168"/>
  <c r="L38" i="168"/>
  <c r="K38" i="168"/>
  <c r="O37" i="168"/>
  <c r="N37" i="168"/>
  <c r="M37" i="168"/>
  <c r="L37" i="168"/>
  <c r="K37" i="168"/>
  <c r="O36" i="168"/>
  <c r="N36" i="168"/>
  <c r="M36" i="168"/>
  <c r="L36" i="168"/>
  <c r="K36" i="168"/>
  <c r="O35" i="168"/>
  <c r="N35" i="168"/>
  <c r="M35" i="168"/>
  <c r="L35" i="168"/>
  <c r="K35" i="168"/>
  <c r="O58" i="167"/>
  <c r="N58" i="167"/>
  <c r="M58" i="167"/>
  <c r="L58" i="167"/>
  <c r="K58" i="167"/>
  <c r="O45" i="167"/>
  <c r="N45" i="167"/>
  <c r="M45" i="167"/>
  <c r="L45" i="167"/>
  <c r="K45" i="167"/>
  <c r="O44" i="167"/>
  <c r="N44" i="167"/>
  <c r="M44" i="167"/>
  <c r="L44" i="167"/>
  <c r="K44" i="167"/>
  <c r="O43" i="167"/>
  <c r="N43" i="167"/>
  <c r="M43" i="167"/>
  <c r="L43" i="167"/>
  <c r="K43" i="167"/>
  <c r="O42" i="167"/>
  <c r="N42" i="167"/>
  <c r="M42" i="167"/>
  <c r="L42" i="167"/>
  <c r="K42" i="167"/>
  <c r="O41" i="167"/>
  <c r="N41" i="167"/>
  <c r="M41" i="167"/>
  <c r="L41" i="167"/>
  <c r="K41" i="167"/>
  <c r="O40" i="167"/>
  <c r="N40" i="167"/>
  <c r="M40" i="167"/>
  <c r="L40" i="167"/>
  <c r="K40" i="167"/>
  <c r="O39" i="167"/>
  <c r="N39" i="167"/>
  <c r="M39" i="167"/>
  <c r="L39" i="167"/>
  <c r="K39" i="167"/>
  <c r="O38" i="167"/>
  <c r="N38" i="167"/>
  <c r="M38" i="167"/>
  <c r="L38" i="167"/>
  <c r="K38" i="167"/>
  <c r="O37" i="167"/>
  <c r="N37" i="167"/>
  <c r="M37" i="167"/>
  <c r="L37" i="167"/>
  <c r="K37" i="167"/>
  <c r="O36" i="167"/>
  <c r="N36" i="167"/>
  <c r="M36" i="167"/>
  <c r="L36" i="167"/>
  <c r="K36" i="167"/>
  <c r="O35" i="167"/>
  <c r="N35" i="167"/>
  <c r="M35" i="167"/>
  <c r="L35" i="167"/>
  <c r="K35" i="167"/>
  <c r="O58" i="166"/>
  <c r="N58" i="166"/>
  <c r="M58" i="166"/>
  <c r="L58" i="166"/>
  <c r="K58" i="166"/>
  <c r="O45" i="166"/>
  <c r="N45" i="166"/>
  <c r="M45" i="166"/>
  <c r="L45" i="166"/>
  <c r="K45" i="166"/>
  <c r="O44" i="166"/>
  <c r="N44" i="166"/>
  <c r="M44" i="166"/>
  <c r="L44" i="166"/>
  <c r="K44" i="166"/>
  <c r="O43" i="166"/>
  <c r="N43" i="166"/>
  <c r="M43" i="166"/>
  <c r="L43" i="166"/>
  <c r="K43" i="166"/>
  <c r="O42" i="166"/>
  <c r="N42" i="166"/>
  <c r="M42" i="166"/>
  <c r="L42" i="166"/>
  <c r="K42" i="166"/>
  <c r="O41" i="166"/>
  <c r="N41" i="166"/>
  <c r="M41" i="166"/>
  <c r="L41" i="166"/>
  <c r="K41" i="166"/>
  <c r="O40" i="166"/>
  <c r="N40" i="166"/>
  <c r="M40" i="166"/>
  <c r="L40" i="166"/>
  <c r="K40" i="166"/>
  <c r="O39" i="166"/>
  <c r="N39" i="166"/>
  <c r="M39" i="166"/>
  <c r="L39" i="166"/>
  <c r="K39" i="166"/>
  <c r="O38" i="166"/>
  <c r="N38" i="166"/>
  <c r="M38" i="166"/>
  <c r="L38" i="166"/>
  <c r="K38" i="166"/>
  <c r="O37" i="166"/>
  <c r="N37" i="166"/>
  <c r="M37" i="166"/>
  <c r="L37" i="166"/>
  <c r="K37" i="166"/>
  <c r="O36" i="166"/>
  <c r="N36" i="166"/>
  <c r="M36" i="166"/>
  <c r="L36" i="166"/>
  <c r="K36" i="166"/>
  <c r="O35" i="166"/>
  <c r="N35" i="166"/>
  <c r="M35" i="166"/>
  <c r="L35" i="166"/>
  <c r="K35" i="166"/>
  <c r="O58" i="165"/>
  <c r="N58" i="165"/>
  <c r="M58" i="165"/>
  <c r="L58" i="165"/>
  <c r="K58" i="165"/>
  <c r="O45" i="165"/>
  <c r="N45" i="165"/>
  <c r="M45" i="165"/>
  <c r="L45" i="165"/>
  <c r="K45" i="165"/>
  <c r="O44" i="165"/>
  <c r="N44" i="165"/>
  <c r="M44" i="165"/>
  <c r="L44" i="165"/>
  <c r="K44" i="165"/>
  <c r="O43" i="165"/>
  <c r="N43" i="165"/>
  <c r="M43" i="165"/>
  <c r="L43" i="165"/>
  <c r="K43" i="165"/>
  <c r="O42" i="165"/>
  <c r="N42" i="165"/>
  <c r="M42" i="165"/>
  <c r="L42" i="165"/>
  <c r="K42" i="165"/>
  <c r="O41" i="165"/>
  <c r="N41" i="165"/>
  <c r="M41" i="165"/>
  <c r="L41" i="165"/>
  <c r="K41" i="165"/>
  <c r="O40" i="165"/>
  <c r="N40" i="165"/>
  <c r="M40" i="165"/>
  <c r="L40" i="165"/>
  <c r="K40" i="165"/>
  <c r="O39" i="165"/>
  <c r="N39" i="165"/>
  <c r="M39" i="165"/>
  <c r="L39" i="165"/>
  <c r="K39" i="165"/>
  <c r="O38" i="165"/>
  <c r="N38" i="165"/>
  <c r="M38" i="165"/>
  <c r="L38" i="165"/>
  <c r="K38" i="165"/>
  <c r="O37" i="165"/>
  <c r="N37" i="165"/>
  <c r="M37" i="165"/>
  <c r="L37" i="165"/>
  <c r="K37" i="165"/>
  <c r="O36" i="165"/>
  <c r="N36" i="165"/>
  <c r="M36" i="165"/>
  <c r="L36" i="165"/>
  <c r="K36" i="165"/>
  <c r="O35" i="165"/>
  <c r="N35" i="165"/>
  <c r="M35" i="165"/>
  <c r="L35" i="165"/>
  <c r="K35" i="165"/>
  <c r="P25" i="177" l="1"/>
  <c r="O58" i="164"/>
  <c r="N58" i="164"/>
  <c r="M58" i="164"/>
  <c r="L58" i="164"/>
  <c r="K58" i="164"/>
  <c r="O45" i="164"/>
  <c r="N45" i="164"/>
  <c r="M45" i="164"/>
  <c r="L45" i="164"/>
  <c r="K45" i="164"/>
  <c r="O44" i="164"/>
  <c r="N44" i="164"/>
  <c r="M44" i="164"/>
  <c r="L44" i="164"/>
  <c r="K44" i="164"/>
  <c r="O43" i="164"/>
  <c r="N43" i="164"/>
  <c r="M43" i="164"/>
  <c r="L43" i="164"/>
  <c r="K43" i="164"/>
  <c r="O42" i="164"/>
  <c r="N42" i="164"/>
  <c r="M42" i="164"/>
  <c r="L42" i="164"/>
  <c r="K42" i="164"/>
  <c r="O41" i="164"/>
  <c r="N41" i="164"/>
  <c r="M41" i="164"/>
  <c r="L41" i="164"/>
  <c r="K41" i="164"/>
  <c r="O40" i="164"/>
  <c r="N40" i="164"/>
  <c r="M40" i="164"/>
  <c r="L40" i="164"/>
  <c r="K40" i="164"/>
  <c r="O39" i="164"/>
  <c r="N39" i="164"/>
  <c r="M39" i="164"/>
  <c r="L39" i="164"/>
  <c r="K39" i="164"/>
  <c r="O38" i="164"/>
  <c r="N38" i="164"/>
  <c r="M38" i="164"/>
  <c r="L38" i="164"/>
  <c r="K38" i="164"/>
  <c r="O37" i="164"/>
  <c r="N37" i="164"/>
  <c r="M37" i="164"/>
  <c r="L37" i="164"/>
  <c r="K37" i="164"/>
  <c r="O36" i="164"/>
  <c r="N36" i="164"/>
  <c r="M36" i="164"/>
  <c r="L36" i="164"/>
  <c r="K36" i="164"/>
  <c r="O35" i="164"/>
  <c r="N35" i="164"/>
  <c r="M35" i="164"/>
  <c r="L35" i="164"/>
  <c r="K35" i="164"/>
  <c r="O58" i="163"/>
  <c r="N58" i="163"/>
  <c r="M58" i="163"/>
  <c r="L58" i="163"/>
  <c r="K58" i="163"/>
  <c r="O45" i="163"/>
  <c r="N45" i="163"/>
  <c r="M45" i="163"/>
  <c r="L45" i="163"/>
  <c r="K45" i="163"/>
  <c r="O44" i="163"/>
  <c r="N44" i="163"/>
  <c r="M44" i="163"/>
  <c r="L44" i="163"/>
  <c r="K44" i="163"/>
  <c r="O43" i="163"/>
  <c r="N43" i="163"/>
  <c r="M43" i="163"/>
  <c r="L43" i="163"/>
  <c r="K43" i="163"/>
  <c r="O42" i="163"/>
  <c r="N42" i="163"/>
  <c r="M42" i="163"/>
  <c r="L42" i="163"/>
  <c r="K42" i="163"/>
  <c r="O41" i="163"/>
  <c r="N41" i="163"/>
  <c r="M41" i="163"/>
  <c r="L41" i="163"/>
  <c r="K41" i="163"/>
  <c r="O40" i="163"/>
  <c r="N40" i="163"/>
  <c r="M40" i="163"/>
  <c r="L40" i="163"/>
  <c r="K40" i="163"/>
  <c r="O39" i="163"/>
  <c r="N39" i="163"/>
  <c r="M39" i="163"/>
  <c r="L39" i="163"/>
  <c r="K39" i="163"/>
  <c r="O38" i="163"/>
  <c r="N38" i="163"/>
  <c r="M38" i="163"/>
  <c r="L38" i="163"/>
  <c r="K38" i="163"/>
  <c r="O37" i="163"/>
  <c r="N37" i="163"/>
  <c r="M37" i="163"/>
  <c r="L37" i="163"/>
  <c r="K37" i="163"/>
  <c r="O36" i="163"/>
  <c r="N36" i="163"/>
  <c r="M36" i="163"/>
  <c r="L36" i="163"/>
  <c r="K36" i="163"/>
  <c r="O35" i="163"/>
  <c r="N35" i="163"/>
  <c r="M35" i="163"/>
  <c r="L35" i="163"/>
  <c r="K35" i="163"/>
  <c r="O58" i="162"/>
  <c r="N58" i="162"/>
  <c r="M58" i="162"/>
  <c r="L58" i="162"/>
  <c r="K58" i="162"/>
  <c r="O45" i="162"/>
  <c r="N45" i="162"/>
  <c r="M45" i="162"/>
  <c r="L45" i="162"/>
  <c r="K45" i="162"/>
  <c r="O44" i="162"/>
  <c r="N44" i="162"/>
  <c r="M44" i="162"/>
  <c r="L44" i="162"/>
  <c r="K44" i="162"/>
  <c r="O43" i="162"/>
  <c r="N43" i="162"/>
  <c r="M43" i="162"/>
  <c r="L43" i="162"/>
  <c r="K43" i="162"/>
  <c r="O42" i="162"/>
  <c r="N42" i="162"/>
  <c r="M42" i="162"/>
  <c r="L42" i="162"/>
  <c r="K42" i="162"/>
  <c r="O41" i="162"/>
  <c r="N41" i="162"/>
  <c r="M41" i="162"/>
  <c r="L41" i="162"/>
  <c r="K41" i="162"/>
  <c r="O40" i="162"/>
  <c r="N40" i="162"/>
  <c r="M40" i="162"/>
  <c r="L40" i="162"/>
  <c r="K40" i="162"/>
  <c r="O39" i="162"/>
  <c r="N39" i="162"/>
  <c r="M39" i="162"/>
  <c r="L39" i="162"/>
  <c r="K39" i="162"/>
  <c r="O38" i="162"/>
  <c r="N38" i="162"/>
  <c r="M38" i="162"/>
  <c r="L38" i="162"/>
  <c r="K38" i="162"/>
  <c r="O37" i="162"/>
  <c r="N37" i="162"/>
  <c r="M37" i="162"/>
  <c r="L37" i="162"/>
  <c r="K37" i="162"/>
  <c r="O36" i="162"/>
  <c r="N36" i="162"/>
  <c r="M36" i="162"/>
  <c r="L36" i="162"/>
  <c r="K36" i="162"/>
  <c r="O35" i="162"/>
  <c r="N35" i="162"/>
  <c r="M35" i="162"/>
  <c r="L35" i="162"/>
  <c r="K35" i="162"/>
  <c r="O58" i="161"/>
  <c r="N58" i="161"/>
  <c r="M58" i="161"/>
  <c r="L58" i="161"/>
  <c r="K58" i="161"/>
  <c r="O45" i="161"/>
  <c r="N45" i="161"/>
  <c r="M45" i="161"/>
  <c r="L45" i="161"/>
  <c r="K45" i="161"/>
  <c r="O44" i="161"/>
  <c r="N44" i="161"/>
  <c r="M44" i="161"/>
  <c r="L44" i="161"/>
  <c r="K44" i="161"/>
  <c r="O43" i="161"/>
  <c r="N43" i="161"/>
  <c r="M43" i="161"/>
  <c r="L43" i="161"/>
  <c r="K43" i="161"/>
  <c r="O42" i="161"/>
  <c r="N42" i="161"/>
  <c r="M42" i="161"/>
  <c r="L42" i="161"/>
  <c r="K42" i="161"/>
  <c r="O41" i="161"/>
  <c r="N41" i="161"/>
  <c r="M41" i="161"/>
  <c r="L41" i="161"/>
  <c r="K41" i="161"/>
  <c r="O40" i="161"/>
  <c r="N40" i="161"/>
  <c r="M40" i="161"/>
  <c r="L40" i="161"/>
  <c r="K40" i="161"/>
  <c r="O39" i="161"/>
  <c r="N39" i="161"/>
  <c r="M39" i="161"/>
  <c r="L39" i="161"/>
  <c r="K39" i="161"/>
  <c r="O38" i="161"/>
  <c r="N38" i="161"/>
  <c r="M38" i="161"/>
  <c r="L38" i="161"/>
  <c r="K38" i="161"/>
  <c r="O37" i="161"/>
  <c r="N37" i="161"/>
  <c r="M37" i="161"/>
  <c r="L37" i="161"/>
  <c r="K37" i="161"/>
  <c r="O36" i="161"/>
  <c r="N36" i="161"/>
  <c r="M36" i="161"/>
  <c r="L36" i="161"/>
  <c r="K36" i="161"/>
  <c r="O35" i="161"/>
  <c r="N35" i="161"/>
  <c r="M35" i="161"/>
  <c r="L35" i="161"/>
  <c r="K35" i="161"/>
  <c r="O58" i="160"/>
  <c r="N58" i="160"/>
  <c r="M58" i="160"/>
  <c r="L58" i="160"/>
  <c r="K58" i="160"/>
  <c r="O45" i="160"/>
  <c r="N45" i="160"/>
  <c r="M45" i="160"/>
  <c r="L45" i="160"/>
  <c r="K45" i="160"/>
  <c r="O44" i="160"/>
  <c r="N44" i="160"/>
  <c r="M44" i="160"/>
  <c r="L44" i="160"/>
  <c r="K44" i="160"/>
  <c r="O43" i="160"/>
  <c r="N43" i="160"/>
  <c r="M43" i="160"/>
  <c r="L43" i="160"/>
  <c r="K43" i="160"/>
  <c r="O42" i="160"/>
  <c r="N42" i="160"/>
  <c r="M42" i="160"/>
  <c r="L42" i="160"/>
  <c r="K42" i="160"/>
  <c r="O41" i="160"/>
  <c r="N41" i="160"/>
  <c r="M41" i="160"/>
  <c r="L41" i="160"/>
  <c r="K41" i="160"/>
  <c r="O40" i="160"/>
  <c r="N40" i="160"/>
  <c r="M40" i="160"/>
  <c r="L40" i="160"/>
  <c r="K40" i="160"/>
  <c r="O39" i="160"/>
  <c r="N39" i="160"/>
  <c r="M39" i="160"/>
  <c r="L39" i="160"/>
  <c r="K39" i="160"/>
  <c r="O38" i="160"/>
  <c r="N38" i="160"/>
  <c r="M38" i="160"/>
  <c r="L38" i="160"/>
  <c r="K38" i="160"/>
  <c r="O37" i="160"/>
  <c r="N37" i="160"/>
  <c r="M37" i="160"/>
  <c r="L37" i="160"/>
  <c r="K37" i="160"/>
  <c r="O36" i="160"/>
  <c r="N36" i="160"/>
  <c r="M36" i="160"/>
  <c r="L36" i="160"/>
  <c r="K36" i="160"/>
  <c r="O35" i="160"/>
  <c r="N35" i="160"/>
  <c r="M35" i="160"/>
  <c r="L35" i="160"/>
  <c r="K35" i="160"/>
  <c r="O58" i="159"/>
  <c r="N58" i="159"/>
  <c r="M58" i="159"/>
  <c r="L58" i="159"/>
  <c r="K58" i="159"/>
  <c r="O58" i="158"/>
  <c r="N58" i="158"/>
  <c r="M58" i="158"/>
  <c r="L58" i="158"/>
  <c r="K58" i="158"/>
  <c r="O58" i="157"/>
  <c r="N58" i="157"/>
  <c r="M58" i="157"/>
  <c r="L58" i="157"/>
  <c r="K58" i="157"/>
  <c r="O58" i="156"/>
  <c r="N58" i="156"/>
  <c r="M58" i="156"/>
  <c r="L58" i="156"/>
  <c r="K58" i="156"/>
  <c r="O58" i="155"/>
  <c r="N58" i="155"/>
  <c r="M58" i="155"/>
  <c r="L58" i="155"/>
  <c r="K58" i="155"/>
  <c r="O45" i="159"/>
  <c r="N45" i="159"/>
  <c r="M45" i="159"/>
  <c r="L45" i="159"/>
  <c r="K45" i="159"/>
  <c r="O44" i="159"/>
  <c r="N44" i="159"/>
  <c r="M44" i="159"/>
  <c r="L44" i="159"/>
  <c r="K44" i="159"/>
  <c r="O43" i="159"/>
  <c r="N43" i="159"/>
  <c r="M43" i="159"/>
  <c r="L43" i="159"/>
  <c r="K43" i="159"/>
  <c r="O42" i="159"/>
  <c r="N42" i="159"/>
  <c r="M42" i="159"/>
  <c r="L42" i="159"/>
  <c r="K42" i="159"/>
  <c r="O41" i="159"/>
  <c r="N41" i="159"/>
  <c r="M41" i="159"/>
  <c r="L41" i="159"/>
  <c r="K41" i="159"/>
  <c r="O40" i="159"/>
  <c r="N40" i="159"/>
  <c r="M40" i="159"/>
  <c r="L40" i="159"/>
  <c r="K40" i="159"/>
  <c r="O39" i="159"/>
  <c r="N39" i="159"/>
  <c r="M39" i="159"/>
  <c r="L39" i="159"/>
  <c r="K39" i="159"/>
  <c r="O38" i="159"/>
  <c r="N38" i="159"/>
  <c r="M38" i="159"/>
  <c r="L38" i="159"/>
  <c r="K38" i="159"/>
  <c r="O37" i="159"/>
  <c r="N37" i="159"/>
  <c r="M37" i="159"/>
  <c r="L37" i="159"/>
  <c r="K37" i="159"/>
  <c r="O36" i="159"/>
  <c r="N36" i="159"/>
  <c r="M36" i="159"/>
  <c r="L36" i="159"/>
  <c r="K36" i="159"/>
  <c r="O35" i="159"/>
  <c r="N35" i="159"/>
  <c r="M35" i="159"/>
  <c r="L35" i="159"/>
  <c r="K35" i="159"/>
  <c r="O43" i="157" l="1"/>
  <c r="N43" i="157"/>
  <c r="M43" i="157"/>
  <c r="L43" i="157"/>
  <c r="K43" i="157"/>
  <c r="O42" i="157"/>
  <c r="N42" i="157"/>
  <c r="M42" i="157"/>
  <c r="L42" i="157"/>
  <c r="K42" i="157"/>
  <c r="O41" i="157"/>
  <c r="N41" i="157"/>
  <c r="M41" i="157"/>
  <c r="L41" i="157"/>
  <c r="K41" i="157"/>
  <c r="O40" i="157"/>
  <c r="N40" i="157"/>
  <c r="M40" i="157"/>
  <c r="L40" i="157"/>
  <c r="K40" i="157"/>
  <c r="O39" i="157"/>
  <c r="N39" i="157"/>
  <c r="M39" i="157"/>
  <c r="L39" i="157"/>
  <c r="K39" i="157"/>
  <c r="O38" i="157"/>
  <c r="N38" i="157"/>
  <c r="M38" i="157"/>
  <c r="L38" i="157"/>
  <c r="K38" i="157"/>
  <c r="O37" i="157"/>
  <c r="N37" i="157"/>
  <c r="M37" i="157"/>
  <c r="L37" i="157"/>
  <c r="K37" i="157"/>
  <c r="O36" i="157"/>
  <c r="N36" i="157"/>
  <c r="M36" i="157"/>
  <c r="L36" i="157"/>
  <c r="K36" i="157"/>
  <c r="O35" i="157"/>
  <c r="N35" i="157"/>
  <c r="M35" i="157"/>
  <c r="L35" i="157"/>
  <c r="K35" i="157"/>
  <c r="O43" i="155"/>
  <c r="N43" i="155"/>
  <c r="M43" i="155"/>
  <c r="L43" i="155"/>
  <c r="K43" i="155"/>
  <c r="O42" i="155"/>
  <c r="N42" i="155"/>
  <c r="M42" i="155"/>
  <c r="L42" i="155"/>
  <c r="K42" i="155"/>
  <c r="O41" i="155"/>
  <c r="N41" i="155"/>
  <c r="M41" i="155"/>
  <c r="L41" i="155"/>
  <c r="K41" i="155"/>
  <c r="O40" i="155"/>
  <c r="N40" i="155"/>
  <c r="M40" i="155"/>
  <c r="L40" i="155"/>
  <c r="K40" i="155"/>
  <c r="O39" i="155"/>
  <c r="N39" i="155"/>
  <c r="M39" i="155"/>
  <c r="L39" i="155"/>
  <c r="K39" i="155"/>
  <c r="O38" i="155"/>
  <c r="N38" i="155"/>
  <c r="M38" i="155"/>
  <c r="L38" i="155"/>
  <c r="K38" i="155"/>
  <c r="O37" i="155"/>
  <c r="N37" i="155"/>
  <c r="M37" i="155"/>
  <c r="L37" i="155"/>
  <c r="K37" i="155"/>
  <c r="O36" i="155"/>
  <c r="N36" i="155"/>
  <c r="M36" i="155"/>
  <c r="L36" i="155"/>
  <c r="K36" i="155"/>
  <c r="O35" i="155"/>
  <c r="N35" i="155"/>
  <c r="M35" i="155"/>
  <c r="L35" i="155"/>
  <c r="K35" i="155"/>
  <c r="O43" i="154"/>
  <c r="N43" i="154"/>
  <c r="M43" i="154"/>
  <c r="L43" i="154"/>
  <c r="K43" i="154"/>
  <c r="O42" i="154"/>
  <c r="N42" i="154"/>
  <c r="M42" i="154"/>
  <c r="L42" i="154"/>
  <c r="K42" i="154"/>
  <c r="O41" i="154"/>
  <c r="N41" i="154"/>
  <c r="M41" i="154"/>
  <c r="L41" i="154"/>
  <c r="K41" i="154"/>
  <c r="O40" i="154"/>
  <c r="N40" i="154"/>
  <c r="M40" i="154"/>
  <c r="L40" i="154"/>
  <c r="K40" i="154"/>
  <c r="O39" i="154"/>
  <c r="N39" i="154"/>
  <c r="M39" i="154"/>
  <c r="L39" i="154"/>
  <c r="K39" i="154"/>
  <c r="O38" i="154"/>
  <c r="N38" i="154"/>
  <c r="M38" i="154"/>
  <c r="L38" i="154"/>
  <c r="K38" i="154"/>
  <c r="O37" i="154"/>
  <c r="N37" i="154"/>
  <c r="M37" i="154"/>
  <c r="L37" i="154"/>
  <c r="K37" i="154"/>
  <c r="O36" i="154"/>
  <c r="N36" i="154"/>
  <c r="M36" i="154"/>
  <c r="L36" i="154"/>
  <c r="K36" i="154"/>
  <c r="O35" i="154"/>
  <c r="N35" i="154"/>
  <c r="M35" i="154"/>
  <c r="L35" i="154"/>
  <c r="K35" i="154"/>
  <c r="O45" i="138" l="1"/>
  <c r="N45" i="138"/>
  <c r="L45" i="138"/>
  <c r="K45" i="138"/>
  <c r="O44" i="138"/>
  <c r="N44" i="138"/>
  <c r="M44" i="138"/>
  <c r="L44" i="138"/>
  <c r="K44" i="138"/>
  <c r="O43" i="138"/>
  <c r="N43" i="138"/>
  <c r="M43" i="138"/>
  <c r="L43" i="138"/>
  <c r="K43" i="138"/>
  <c r="O42" i="138"/>
  <c r="N42" i="138"/>
  <c r="M42" i="138"/>
  <c r="L42" i="138"/>
  <c r="K42" i="138"/>
  <c r="O41" i="138"/>
  <c r="N41" i="138"/>
  <c r="M41" i="138"/>
  <c r="L41" i="138"/>
  <c r="K41" i="138"/>
  <c r="O40" i="138"/>
  <c r="N40" i="138"/>
  <c r="M40" i="138"/>
  <c r="L40" i="138"/>
  <c r="K40" i="138"/>
  <c r="O39" i="138"/>
  <c r="N39" i="138"/>
  <c r="M39" i="138"/>
  <c r="L39" i="138"/>
  <c r="K39" i="138"/>
  <c r="O38" i="138"/>
  <c r="N38" i="138"/>
  <c r="M38" i="138"/>
  <c r="L38" i="138"/>
  <c r="K38" i="138"/>
  <c r="O37" i="138"/>
  <c r="N37" i="138"/>
  <c r="M37" i="138"/>
  <c r="L37" i="138"/>
  <c r="K37" i="138"/>
  <c r="O36" i="138"/>
  <c r="N36" i="138"/>
  <c r="M36" i="138"/>
  <c r="L36" i="138"/>
  <c r="K36" i="138"/>
  <c r="O35" i="138"/>
  <c r="N35" i="138"/>
  <c r="M35" i="138"/>
  <c r="L35" i="138"/>
  <c r="K35" i="138"/>
  <c r="O45" i="135"/>
  <c r="N45" i="135"/>
  <c r="L45" i="135"/>
  <c r="K45" i="135"/>
  <c r="O45" i="127"/>
  <c r="N45" i="127"/>
  <c r="O44" i="127"/>
  <c r="N44" i="127"/>
  <c r="O43" i="127"/>
  <c r="N43" i="127"/>
  <c r="O42" i="127"/>
  <c r="N42" i="127"/>
  <c r="O41" i="127"/>
  <c r="N41" i="127"/>
  <c r="O40" i="127"/>
  <c r="N40" i="127"/>
  <c r="O39" i="127"/>
  <c r="N39" i="127"/>
  <c r="O38" i="127"/>
  <c r="N38" i="127"/>
  <c r="O37" i="127"/>
  <c r="N37" i="127"/>
  <c r="N47" i="127"/>
  <c r="O47" i="127"/>
  <c r="N48" i="127"/>
  <c r="O48" i="127"/>
  <c r="N49" i="127"/>
  <c r="O49" i="127"/>
  <c r="N50" i="127"/>
  <c r="O50" i="127"/>
  <c r="N51" i="127"/>
  <c r="O51" i="127"/>
  <c r="N52" i="127"/>
  <c r="O52" i="127"/>
  <c r="N53" i="127"/>
  <c r="O53" i="127"/>
  <c r="N54" i="127"/>
  <c r="O54" i="127"/>
  <c r="N55" i="127"/>
  <c r="O55" i="127"/>
  <c r="N56" i="127"/>
  <c r="O56" i="127"/>
  <c r="N57" i="127"/>
  <c r="O57" i="127"/>
  <c r="N58" i="127"/>
  <c r="O58" i="127"/>
  <c r="K35" i="127"/>
  <c r="L35" i="127"/>
  <c r="N35" i="127"/>
  <c r="O35" i="127"/>
  <c r="M35" i="127" s="1"/>
  <c r="O58" i="176"/>
  <c r="N58" i="176"/>
  <c r="M58" i="176"/>
  <c r="L58" i="176"/>
  <c r="K58" i="176"/>
  <c r="B58" i="176"/>
  <c r="A58" i="176"/>
  <c r="O57" i="176"/>
  <c r="N57" i="176"/>
  <c r="M57" i="176"/>
  <c r="L57" i="176"/>
  <c r="K57" i="176"/>
  <c r="B57" i="176"/>
  <c r="A57" i="176"/>
  <c r="O56" i="176"/>
  <c r="N56" i="176"/>
  <c r="M56" i="176"/>
  <c r="L56" i="176"/>
  <c r="K56" i="176"/>
  <c r="B56" i="176"/>
  <c r="A56" i="176"/>
  <c r="O55" i="176"/>
  <c r="N55" i="176"/>
  <c r="M55" i="176"/>
  <c r="L55" i="176"/>
  <c r="K55" i="176"/>
  <c r="B55" i="176"/>
  <c r="A55" i="176"/>
  <c r="O54" i="176"/>
  <c r="N54" i="176"/>
  <c r="M54" i="176"/>
  <c r="L54" i="176"/>
  <c r="K54" i="176"/>
  <c r="B54" i="176"/>
  <c r="A54" i="176"/>
  <c r="O53" i="176"/>
  <c r="N53" i="176"/>
  <c r="M53" i="176"/>
  <c r="L53" i="176"/>
  <c r="K53" i="176"/>
  <c r="B53" i="176"/>
  <c r="A53" i="176"/>
  <c r="O52" i="176"/>
  <c r="N52" i="176"/>
  <c r="M52" i="176"/>
  <c r="L52" i="176"/>
  <c r="K52" i="176"/>
  <c r="B52" i="176"/>
  <c r="A52" i="176"/>
  <c r="O51" i="176"/>
  <c r="N51" i="176"/>
  <c r="M51" i="176"/>
  <c r="L51" i="176"/>
  <c r="K51" i="176"/>
  <c r="B51" i="176"/>
  <c r="A51" i="176"/>
  <c r="O50" i="176"/>
  <c r="N50" i="176"/>
  <c r="M50" i="176"/>
  <c r="L50" i="176"/>
  <c r="K50" i="176"/>
  <c r="B50" i="176"/>
  <c r="A50" i="176"/>
  <c r="O49" i="176"/>
  <c r="N49" i="176"/>
  <c r="M49" i="176"/>
  <c r="L49" i="176"/>
  <c r="K49" i="176"/>
  <c r="B49" i="176"/>
  <c r="A49" i="176"/>
  <c r="O48" i="176"/>
  <c r="N48" i="176"/>
  <c r="M48" i="176"/>
  <c r="L48" i="176"/>
  <c r="K48" i="176"/>
  <c r="B48" i="176"/>
  <c r="A48" i="176"/>
  <c r="O47" i="176"/>
  <c r="N47" i="176"/>
  <c r="M47" i="176"/>
  <c r="L47" i="176"/>
  <c r="K47" i="176"/>
  <c r="B47" i="176"/>
  <c r="A47" i="176"/>
  <c r="O46" i="176"/>
  <c r="N46" i="176"/>
  <c r="M46" i="176"/>
  <c r="L46" i="176"/>
  <c r="K46" i="176"/>
  <c r="B46" i="176"/>
  <c r="A46" i="176"/>
  <c r="O45" i="176"/>
  <c r="N45" i="176"/>
  <c r="L45" i="176"/>
  <c r="K45" i="176"/>
  <c r="B45" i="176"/>
  <c r="A45" i="176"/>
  <c r="O44" i="176"/>
  <c r="N44" i="176"/>
  <c r="L44" i="176"/>
  <c r="K44" i="176"/>
  <c r="B44" i="176"/>
  <c r="A44" i="176"/>
  <c r="O43" i="176"/>
  <c r="N43" i="176"/>
  <c r="L43" i="176"/>
  <c r="K43" i="176"/>
  <c r="B43" i="176"/>
  <c r="A43" i="176"/>
  <c r="O42" i="176"/>
  <c r="N42" i="176"/>
  <c r="L42" i="176"/>
  <c r="K42" i="176"/>
  <c r="B42" i="176"/>
  <c r="A42" i="176"/>
  <c r="O41" i="176"/>
  <c r="N41" i="176"/>
  <c r="L41" i="176"/>
  <c r="K41" i="176"/>
  <c r="B41" i="176"/>
  <c r="A41" i="176"/>
  <c r="O40" i="176"/>
  <c r="N40" i="176"/>
  <c r="L40" i="176"/>
  <c r="K40" i="176"/>
  <c r="B40" i="176"/>
  <c r="A40" i="176"/>
  <c r="O39" i="176"/>
  <c r="N39" i="176"/>
  <c r="L39" i="176"/>
  <c r="K39" i="176"/>
  <c r="B39" i="176"/>
  <c r="A39" i="176"/>
  <c r="O38" i="176"/>
  <c r="N38" i="176"/>
  <c r="L38" i="176"/>
  <c r="K38" i="176"/>
  <c r="B38" i="176"/>
  <c r="A38" i="176"/>
  <c r="O37" i="176"/>
  <c r="N37" i="176"/>
  <c r="L37" i="176"/>
  <c r="K37" i="176"/>
  <c r="B37" i="176"/>
  <c r="A37" i="176"/>
  <c r="O36" i="176"/>
  <c r="N36" i="176"/>
  <c r="L36" i="176"/>
  <c r="K36" i="176"/>
  <c r="B36" i="176"/>
  <c r="A36" i="176"/>
  <c r="O35" i="176"/>
  <c r="N35" i="176"/>
  <c r="L35" i="176"/>
  <c r="K35" i="176"/>
  <c r="B35" i="176"/>
  <c r="A35" i="176"/>
  <c r="P26" i="176"/>
  <c r="P24" i="176"/>
  <c r="P23" i="176"/>
  <c r="P22" i="176"/>
  <c r="P20" i="176"/>
  <c r="P21" i="176" s="1"/>
  <c r="P18" i="176"/>
  <c r="O12" i="176"/>
  <c r="Q10" i="176" s="1"/>
  <c r="N12" i="176"/>
  <c r="P11" i="176"/>
  <c r="O11" i="176"/>
  <c r="Q9" i="176" s="1"/>
  <c r="N11" i="176"/>
  <c r="L10" i="176"/>
  <c r="L9" i="176"/>
  <c r="M45" i="138" l="1"/>
  <c r="M45" i="135"/>
  <c r="M44" i="176"/>
  <c r="O9" i="176"/>
  <c r="M45" i="176"/>
  <c r="P19" i="176"/>
  <c r="P25" i="176"/>
  <c r="M36" i="176"/>
  <c r="M38" i="176"/>
  <c r="M39" i="176"/>
  <c r="M40" i="176"/>
  <c r="M37" i="176"/>
  <c r="M35" i="176"/>
  <c r="M41" i="176"/>
  <c r="M42" i="176"/>
  <c r="M43" i="176"/>
  <c r="O10" i="176"/>
  <c r="K35" i="125"/>
  <c r="L35" i="125"/>
  <c r="N35" i="125"/>
  <c r="K36" i="125"/>
  <c r="L36" i="125"/>
  <c r="N36" i="125"/>
  <c r="K37" i="125"/>
  <c r="L37" i="125"/>
  <c r="N37" i="125"/>
  <c r="K38" i="125"/>
  <c r="L38" i="125"/>
  <c r="N38" i="125"/>
  <c r="K39" i="125"/>
  <c r="L39" i="125"/>
  <c r="N39" i="125"/>
  <c r="K40" i="125"/>
  <c r="L40" i="125"/>
  <c r="N40" i="125"/>
  <c r="K41" i="125"/>
  <c r="L41" i="125"/>
  <c r="N41" i="125"/>
  <c r="K42" i="125"/>
  <c r="L42" i="125"/>
  <c r="N42" i="125"/>
  <c r="K43" i="125"/>
  <c r="L43" i="125"/>
  <c r="N43" i="125"/>
  <c r="K44" i="125"/>
  <c r="L44" i="125"/>
  <c r="N44" i="125"/>
  <c r="K45" i="125"/>
  <c r="L45" i="125"/>
  <c r="N45" i="125"/>
  <c r="B58" i="175"/>
  <c r="A58" i="175"/>
  <c r="B57" i="175"/>
  <c r="A57" i="175"/>
  <c r="B56" i="175"/>
  <c r="A56" i="175"/>
  <c r="B55" i="175"/>
  <c r="A55" i="175"/>
  <c r="B54" i="175"/>
  <c r="A54" i="175"/>
  <c r="B53" i="175"/>
  <c r="A53" i="175"/>
  <c r="B52" i="175"/>
  <c r="A52" i="175"/>
  <c r="B51" i="175"/>
  <c r="A51" i="175"/>
  <c r="B50" i="175"/>
  <c r="A50" i="175"/>
  <c r="B49" i="175"/>
  <c r="A49" i="175"/>
  <c r="B48" i="175"/>
  <c r="A48" i="175"/>
  <c r="B47" i="175"/>
  <c r="A47" i="175"/>
  <c r="B46" i="175"/>
  <c r="A46" i="175"/>
  <c r="B45" i="175"/>
  <c r="A45" i="175"/>
  <c r="B44" i="175"/>
  <c r="A44" i="175"/>
  <c r="B43" i="175"/>
  <c r="A43" i="175"/>
  <c r="B42" i="175"/>
  <c r="A42" i="175"/>
  <c r="B41" i="175"/>
  <c r="A41" i="175"/>
  <c r="B40" i="175"/>
  <c r="A40" i="175"/>
  <c r="B39" i="175"/>
  <c r="A39" i="175"/>
  <c r="B38" i="175"/>
  <c r="A38" i="175"/>
  <c r="B37" i="175"/>
  <c r="A37" i="175"/>
  <c r="B36" i="175"/>
  <c r="A36" i="175"/>
  <c r="B35" i="175"/>
  <c r="A35" i="175"/>
  <c r="P23" i="175"/>
  <c r="P22" i="175"/>
  <c r="P18" i="175"/>
  <c r="O12" i="175"/>
  <c r="Q10" i="175" s="1"/>
  <c r="N12" i="175"/>
  <c r="O10" i="175" s="1"/>
  <c r="P11" i="175"/>
  <c r="O11" i="175"/>
  <c r="N11" i="175"/>
  <c r="O9" i="175" s="1"/>
  <c r="L10" i="175"/>
  <c r="Q9" i="175"/>
  <c r="L9" i="175"/>
  <c r="B58" i="174"/>
  <c r="A58" i="174"/>
  <c r="B57" i="174"/>
  <c r="A57" i="174"/>
  <c r="B56" i="174"/>
  <c r="A56" i="174"/>
  <c r="B55" i="174"/>
  <c r="A55" i="174"/>
  <c r="B54" i="174"/>
  <c r="A54" i="174"/>
  <c r="B53" i="174"/>
  <c r="A53" i="174"/>
  <c r="B52" i="174"/>
  <c r="A52" i="174"/>
  <c r="B51" i="174"/>
  <c r="A51" i="174"/>
  <c r="B50" i="174"/>
  <c r="A50" i="174"/>
  <c r="B49" i="174"/>
  <c r="A49" i="174"/>
  <c r="B48" i="174"/>
  <c r="A48" i="174"/>
  <c r="B47" i="174"/>
  <c r="A47" i="174"/>
  <c r="B46" i="174"/>
  <c r="A46" i="174"/>
  <c r="B45" i="174"/>
  <c r="A45" i="174"/>
  <c r="B44" i="174"/>
  <c r="A44" i="174"/>
  <c r="B43" i="174"/>
  <c r="A43" i="174"/>
  <c r="B42" i="174"/>
  <c r="A42" i="174"/>
  <c r="B41" i="174"/>
  <c r="A41" i="174"/>
  <c r="B40" i="174"/>
  <c r="A40" i="174"/>
  <c r="B39" i="174"/>
  <c r="A39" i="174"/>
  <c r="B38" i="174"/>
  <c r="A38" i="174"/>
  <c r="B37" i="174"/>
  <c r="A37" i="174"/>
  <c r="B36" i="174"/>
  <c r="A36" i="174"/>
  <c r="B35" i="174"/>
  <c r="A35" i="174"/>
  <c r="P23" i="174"/>
  <c r="P22" i="174"/>
  <c r="P18" i="174"/>
  <c r="O12" i="174"/>
  <c r="Q10" i="174" s="1"/>
  <c r="N12" i="174"/>
  <c r="O10" i="174" s="1"/>
  <c r="P11" i="174"/>
  <c r="O11" i="174"/>
  <c r="Q9" i="174" s="1"/>
  <c r="N11" i="174"/>
  <c r="L10" i="174"/>
  <c r="L9" i="174"/>
  <c r="B58" i="173"/>
  <c r="A58" i="173"/>
  <c r="B57" i="173"/>
  <c r="A57" i="173"/>
  <c r="B56" i="173"/>
  <c r="A56" i="173"/>
  <c r="B55" i="173"/>
  <c r="A55" i="173"/>
  <c r="B54" i="173"/>
  <c r="A54" i="173"/>
  <c r="B53" i="173"/>
  <c r="A53" i="173"/>
  <c r="B52" i="173"/>
  <c r="A52" i="173"/>
  <c r="B51" i="173"/>
  <c r="A51" i="173"/>
  <c r="B50" i="173"/>
  <c r="A50" i="173"/>
  <c r="B49" i="173"/>
  <c r="A49" i="173"/>
  <c r="B48" i="173"/>
  <c r="A48" i="173"/>
  <c r="B47" i="173"/>
  <c r="A47" i="173"/>
  <c r="B46" i="173"/>
  <c r="A46" i="173"/>
  <c r="B45" i="173"/>
  <c r="A45" i="173"/>
  <c r="B44" i="173"/>
  <c r="A44" i="173"/>
  <c r="B43" i="173"/>
  <c r="A43" i="173"/>
  <c r="B42" i="173"/>
  <c r="A42" i="173"/>
  <c r="B41" i="173"/>
  <c r="A41" i="173"/>
  <c r="B40" i="173"/>
  <c r="A40" i="173"/>
  <c r="B39" i="173"/>
  <c r="A39" i="173"/>
  <c r="B38" i="173"/>
  <c r="A38" i="173"/>
  <c r="B37" i="173"/>
  <c r="A37" i="173"/>
  <c r="B36" i="173"/>
  <c r="A36" i="173"/>
  <c r="B35" i="173"/>
  <c r="A35" i="173"/>
  <c r="P23" i="173"/>
  <c r="P22" i="173"/>
  <c r="P18" i="173"/>
  <c r="O12" i="173"/>
  <c r="Q10" i="173" s="1"/>
  <c r="N12" i="173"/>
  <c r="O10" i="173" s="1"/>
  <c r="P11" i="173"/>
  <c r="O11" i="173"/>
  <c r="N11" i="173"/>
  <c r="L10" i="173"/>
  <c r="Q9" i="173"/>
  <c r="L9" i="173"/>
  <c r="B58" i="172"/>
  <c r="A58" i="172"/>
  <c r="B57" i="172"/>
  <c r="A57" i="172"/>
  <c r="B56" i="172"/>
  <c r="A56" i="172"/>
  <c r="B55" i="172"/>
  <c r="A55" i="172"/>
  <c r="B54" i="172"/>
  <c r="A54" i="172"/>
  <c r="B53" i="172"/>
  <c r="A53" i="172"/>
  <c r="B52" i="172"/>
  <c r="A52" i="172"/>
  <c r="B51" i="172"/>
  <c r="A51" i="172"/>
  <c r="B50" i="172"/>
  <c r="A50" i="172"/>
  <c r="B49" i="172"/>
  <c r="A49" i="172"/>
  <c r="B48" i="172"/>
  <c r="A48" i="172"/>
  <c r="B47" i="172"/>
  <c r="A47" i="172"/>
  <c r="B46" i="172"/>
  <c r="A46" i="172"/>
  <c r="B45" i="172"/>
  <c r="A45" i="172"/>
  <c r="B44" i="172"/>
  <c r="A44" i="172"/>
  <c r="B43" i="172"/>
  <c r="A43" i="172"/>
  <c r="B42" i="172"/>
  <c r="A42" i="172"/>
  <c r="B41" i="172"/>
  <c r="A41" i="172"/>
  <c r="B40" i="172"/>
  <c r="A40" i="172"/>
  <c r="B39" i="172"/>
  <c r="A39" i="172"/>
  <c r="B38" i="172"/>
  <c r="A38" i="172"/>
  <c r="B37" i="172"/>
  <c r="A37" i="172"/>
  <c r="B36" i="172"/>
  <c r="A36" i="172"/>
  <c r="B35" i="172"/>
  <c r="A35" i="172"/>
  <c r="P23" i="172"/>
  <c r="P22" i="172"/>
  <c r="P18" i="172"/>
  <c r="O12" i="172"/>
  <c r="Q10" i="172" s="1"/>
  <c r="N12" i="172"/>
  <c r="O10" i="172" s="1"/>
  <c r="P11" i="172"/>
  <c r="O11" i="172"/>
  <c r="N11" i="172"/>
  <c r="L10" i="172"/>
  <c r="Q9" i="172"/>
  <c r="L9" i="172"/>
  <c r="B58" i="171"/>
  <c r="A58" i="171"/>
  <c r="B57" i="171"/>
  <c r="A57" i="171"/>
  <c r="B56" i="171"/>
  <c r="A56" i="171"/>
  <c r="B55" i="171"/>
  <c r="A55" i="171"/>
  <c r="B54" i="171"/>
  <c r="A54" i="171"/>
  <c r="B53" i="171"/>
  <c r="A53" i="171"/>
  <c r="B52" i="171"/>
  <c r="A52" i="171"/>
  <c r="B51" i="171"/>
  <c r="A51" i="171"/>
  <c r="B50" i="171"/>
  <c r="A50" i="171"/>
  <c r="B49" i="171"/>
  <c r="A49" i="171"/>
  <c r="B48" i="171"/>
  <c r="A48" i="171"/>
  <c r="B47" i="171"/>
  <c r="A47" i="171"/>
  <c r="B46" i="171"/>
  <c r="A46" i="171"/>
  <c r="B45" i="171"/>
  <c r="A45" i="171"/>
  <c r="B44" i="171"/>
  <c r="A44" i="171"/>
  <c r="B43" i="171"/>
  <c r="A43" i="171"/>
  <c r="B42" i="171"/>
  <c r="A42" i="171"/>
  <c r="B41" i="171"/>
  <c r="A41" i="171"/>
  <c r="B40" i="171"/>
  <c r="A40" i="171"/>
  <c r="B39" i="171"/>
  <c r="A39" i="171"/>
  <c r="B38" i="171"/>
  <c r="A38" i="171"/>
  <c r="B37" i="171"/>
  <c r="A37" i="171"/>
  <c r="B36" i="171"/>
  <c r="A36" i="171"/>
  <c r="B35" i="171"/>
  <c r="A35" i="171"/>
  <c r="P23" i="171"/>
  <c r="P22" i="171"/>
  <c r="P18" i="171"/>
  <c r="O12" i="171"/>
  <c r="Q10" i="171" s="1"/>
  <c r="N12" i="171"/>
  <c r="P11" i="171"/>
  <c r="O11" i="171"/>
  <c r="Q9" i="171" s="1"/>
  <c r="N11" i="171"/>
  <c r="O10" i="171"/>
  <c r="L10" i="171"/>
  <c r="L9" i="171"/>
  <c r="B58" i="170"/>
  <c r="A58" i="170"/>
  <c r="B57" i="170"/>
  <c r="A57" i="170"/>
  <c r="B56" i="170"/>
  <c r="A56" i="170"/>
  <c r="B55" i="170"/>
  <c r="A55" i="170"/>
  <c r="B54" i="170"/>
  <c r="A54" i="170"/>
  <c r="B53" i="170"/>
  <c r="A53" i="170"/>
  <c r="B52" i="170"/>
  <c r="A52" i="170"/>
  <c r="B51" i="170"/>
  <c r="A51" i="170"/>
  <c r="B50" i="170"/>
  <c r="A50" i="170"/>
  <c r="B49" i="170"/>
  <c r="A49" i="170"/>
  <c r="B48" i="170"/>
  <c r="A48" i="170"/>
  <c r="B47" i="170"/>
  <c r="A47" i="170"/>
  <c r="B46" i="170"/>
  <c r="A46" i="170"/>
  <c r="B45" i="170"/>
  <c r="A45" i="170"/>
  <c r="B44" i="170"/>
  <c r="A44" i="170"/>
  <c r="B43" i="170"/>
  <c r="A43" i="170"/>
  <c r="B42" i="170"/>
  <c r="A42" i="170"/>
  <c r="B41" i="170"/>
  <c r="A41" i="170"/>
  <c r="B40" i="170"/>
  <c r="A40" i="170"/>
  <c r="B39" i="170"/>
  <c r="A39" i="170"/>
  <c r="B38" i="170"/>
  <c r="A38" i="170"/>
  <c r="B37" i="170"/>
  <c r="A37" i="170"/>
  <c r="B36" i="170"/>
  <c r="A36" i="170"/>
  <c r="B35" i="170"/>
  <c r="A35" i="170"/>
  <c r="P23" i="170"/>
  <c r="P22" i="170"/>
  <c r="P18" i="170"/>
  <c r="O12" i="170"/>
  <c r="Q10" i="170" s="1"/>
  <c r="N12" i="170"/>
  <c r="O10" i="170" s="1"/>
  <c r="P11" i="170"/>
  <c r="O11" i="170"/>
  <c r="N11" i="170"/>
  <c r="L10" i="170"/>
  <c r="Q9" i="170"/>
  <c r="L9" i="170"/>
  <c r="B58" i="169"/>
  <c r="A58" i="169"/>
  <c r="B57" i="169"/>
  <c r="A57" i="169"/>
  <c r="B56" i="169"/>
  <c r="A56" i="169"/>
  <c r="B55" i="169"/>
  <c r="A55" i="169"/>
  <c r="B54" i="169"/>
  <c r="A54" i="169"/>
  <c r="B53" i="169"/>
  <c r="A53" i="169"/>
  <c r="B52" i="169"/>
  <c r="A52" i="169"/>
  <c r="B51" i="169"/>
  <c r="A51" i="169"/>
  <c r="B50" i="169"/>
  <c r="A50" i="169"/>
  <c r="B49" i="169"/>
  <c r="A49" i="169"/>
  <c r="B48" i="169"/>
  <c r="A48" i="169"/>
  <c r="B47" i="169"/>
  <c r="A47" i="169"/>
  <c r="B46" i="169"/>
  <c r="A46" i="169"/>
  <c r="B45" i="169"/>
  <c r="A45" i="169"/>
  <c r="B44" i="169"/>
  <c r="A44" i="169"/>
  <c r="B43" i="169"/>
  <c r="A43" i="169"/>
  <c r="B42" i="169"/>
  <c r="A42" i="169"/>
  <c r="B41" i="169"/>
  <c r="A41" i="169"/>
  <c r="B40" i="169"/>
  <c r="A40" i="169"/>
  <c r="B39" i="169"/>
  <c r="A39" i="169"/>
  <c r="B38" i="169"/>
  <c r="A38" i="169"/>
  <c r="B37" i="169"/>
  <c r="A37" i="169"/>
  <c r="B36" i="169"/>
  <c r="A36" i="169"/>
  <c r="B35" i="169"/>
  <c r="A35" i="169"/>
  <c r="P23" i="169"/>
  <c r="P22" i="169"/>
  <c r="P18" i="169"/>
  <c r="O12" i="169"/>
  <c r="Q10" i="169" s="1"/>
  <c r="N12" i="169"/>
  <c r="P11" i="169"/>
  <c r="O11" i="169"/>
  <c r="Q9" i="169" s="1"/>
  <c r="N11" i="169"/>
  <c r="O10" i="169"/>
  <c r="L10" i="169"/>
  <c r="L9" i="169"/>
  <c r="B58" i="168"/>
  <c r="A58" i="168"/>
  <c r="B57" i="168"/>
  <c r="A57" i="168"/>
  <c r="B56" i="168"/>
  <c r="A56" i="168"/>
  <c r="B55" i="168"/>
  <c r="A55" i="168"/>
  <c r="B54" i="168"/>
  <c r="A54" i="168"/>
  <c r="B53" i="168"/>
  <c r="A53" i="168"/>
  <c r="B52" i="168"/>
  <c r="A52" i="168"/>
  <c r="B51" i="168"/>
  <c r="A51" i="168"/>
  <c r="B50" i="168"/>
  <c r="A50" i="168"/>
  <c r="B49" i="168"/>
  <c r="A49" i="168"/>
  <c r="B48" i="168"/>
  <c r="A48" i="168"/>
  <c r="B47" i="168"/>
  <c r="A47" i="168"/>
  <c r="B46" i="168"/>
  <c r="A46" i="168"/>
  <c r="B45" i="168"/>
  <c r="A45" i="168"/>
  <c r="B44" i="168"/>
  <c r="A44" i="168"/>
  <c r="B43" i="168"/>
  <c r="A43" i="168"/>
  <c r="B42" i="168"/>
  <c r="A42" i="168"/>
  <c r="B41" i="168"/>
  <c r="A41" i="168"/>
  <c r="B40" i="168"/>
  <c r="A40" i="168"/>
  <c r="B39" i="168"/>
  <c r="A39" i="168"/>
  <c r="B38" i="168"/>
  <c r="A38" i="168"/>
  <c r="B37" i="168"/>
  <c r="A37" i="168"/>
  <c r="B36" i="168"/>
  <c r="A36" i="168"/>
  <c r="B35" i="168"/>
  <c r="A35" i="168"/>
  <c r="P23" i="168"/>
  <c r="P22" i="168"/>
  <c r="P18" i="168"/>
  <c r="O12" i="168"/>
  <c r="Q10" i="168" s="1"/>
  <c r="N12" i="168"/>
  <c r="P11" i="168"/>
  <c r="O11" i="168"/>
  <c r="Q9" i="168" s="1"/>
  <c r="N11" i="168"/>
  <c r="O10" i="168"/>
  <c r="L10" i="168"/>
  <c r="L9" i="168"/>
  <c r="B58" i="167"/>
  <c r="A58" i="167"/>
  <c r="B57" i="167"/>
  <c r="A57" i="167"/>
  <c r="B56" i="167"/>
  <c r="A56" i="167"/>
  <c r="B55" i="167"/>
  <c r="A55" i="167"/>
  <c r="B54" i="167"/>
  <c r="A54" i="167"/>
  <c r="B53" i="167"/>
  <c r="A53" i="167"/>
  <c r="B52" i="167"/>
  <c r="A52" i="167"/>
  <c r="B51" i="167"/>
  <c r="A51" i="167"/>
  <c r="B50" i="167"/>
  <c r="A50" i="167"/>
  <c r="B49" i="167"/>
  <c r="A49" i="167"/>
  <c r="B48" i="167"/>
  <c r="A48" i="167"/>
  <c r="B47" i="167"/>
  <c r="A47" i="167"/>
  <c r="B46" i="167"/>
  <c r="A46" i="167"/>
  <c r="B45" i="167"/>
  <c r="A45" i="167"/>
  <c r="B44" i="167"/>
  <c r="A44" i="167"/>
  <c r="B43" i="167"/>
  <c r="A43" i="167"/>
  <c r="B42" i="167"/>
  <c r="A42" i="167"/>
  <c r="B41" i="167"/>
  <c r="A41" i="167"/>
  <c r="B40" i="167"/>
  <c r="A40" i="167"/>
  <c r="B39" i="167"/>
  <c r="A39" i="167"/>
  <c r="B38" i="167"/>
  <c r="A38" i="167"/>
  <c r="B37" i="167"/>
  <c r="A37" i="167"/>
  <c r="B36" i="167"/>
  <c r="A36" i="167"/>
  <c r="B35" i="167"/>
  <c r="A35" i="167"/>
  <c r="P23" i="167"/>
  <c r="P22" i="167"/>
  <c r="P18" i="167"/>
  <c r="O12" i="167"/>
  <c r="Q10" i="167" s="1"/>
  <c r="N12" i="167"/>
  <c r="P11" i="167"/>
  <c r="O11" i="167"/>
  <c r="Q9" i="167" s="1"/>
  <c r="N11" i="167"/>
  <c r="O10" i="167"/>
  <c r="L10" i="167"/>
  <c r="L9" i="167"/>
  <c r="B58" i="166"/>
  <c r="A58" i="166"/>
  <c r="B57" i="166"/>
  <c r="A57" i="166"/>
  <c r="B56" i="166"/>
  <c r="A56" i="166"/>
  <c r="B55" i="166"/>
  <c r="A55" i="166"/>
  <c r="B54" i="166"/>
  <c r="A54" i="166"/>
  <c r="B53" i="166"/>
  <c r="A53" i="166"/>
  <c r="B52" i="166"/>
  <c r="A52" i="166"/>
  <c r="B51" i="166"/>
  <c r="A51" i="166"/>
  <c r="B50" i="166"/>
  <c r="A50" i="166"/>
  <c r="B49" i="166"/>
  <c r="A49" i="166"/>
  <c r="B48" i="166"/>
  <c r="A48" i="166"/>
  <c r="B47" i="166"/>
  <c r="A47" i="166"/>
  <c r="B46" i="166"/>
  <c r="A46" i="166"/>
  <c r="B45" i="166"/>
  <c r="A45" i="166"/>
  <c r="B44" i="166"/>
  <c r="A44" i="166"/>
  <c r="B43" i="166"/>
  <c r="A43" i="166"/>
  <c r="B42" i="166"/>
  <c r="A42" i="166"/>
  <c r="B41" i="166"/>
  <c r="A41" i="166"/>
  <c r="B40" i="166"/>
  <c r="A40" i="166"/>
  <c r="B39" i="166"/>
  <c r="A39" i="166"/>
  <c r="B38" i="166"/>
  <c r="A38" i="166"/>
  <c r="B37" i="166"/>
  <c r="A37" i="166"/>
  <c r="B36" i="166"/>
  <c r="A36" i="166"/>
  <c r="B35" i="166"/>
  <c r="A35" i="166"/>
  <c r="P23" i="166"/>
  <c r="P22" i="166"/>
  <c r="P18" i="166"/>
  <c r="O12" i="166"/>
  <c r="Q10" i="166" s="1"/>
  <c r="N12" i="166"/>
  <c r="P11" i="166"/>
  <c r="O11" i="166"/>
  <c r="Q9" i="166" s="1"/>
  <c r="N11" i="166"/>
  <c r="L10" i="166"/>
  <c r="O10" i="166" s="1"/>
  <c r="L9" i="166"/>
  <c r="B58" i="165"/>
  <c r="A58" i="165"/>
  <c r="B57" i="165"/>
  <c r="A57" i="165"/>
  <c r="B56" i="165"/>
  <c r="A56" i="165"/>
  <c r="B55" i="165"/>
  <c r="A55" i="165"/>
  <c r="B54" i="165"/>
  <c r="A54" i="165"/>
  <c r="B53" i="165"/>
  <c r="A53" i="165"/>
  <c r="B52" i="165"/>
  <c r="A52" i="165"/>
  <c r="B51" i="165"/>
  <c r="A51" i="165"/>
  <c r="B50" i="165"/>
  <c r="A50" i="165"/>
  <c r="B49" i="165"/>
  <c r="A49" i="165"/>
  <c r="B48" i="165"/>
  <c r="A48" i="165"/>
  <c r="B47" i="165"/>
  <c r="A47" i="165"/>
  <c r="B46" i="165"/>
  <c r="A46" i="165"/>
  <c r="B45" i="165"/>
  <c r="A45" i="165"/>
  <c r="B44" i="165"/>
  <c r="A44" i="165"/>
  <c r="B43" i="165"/>
  <c r="A43" i="165"/>
  <c r="B42" i="165"/>
  <c r="A42" i="165"/>
  <c r="B41" i="165"/>
  <c r="A41" i="165"/>
  <c r="B40" i="165"/>
  <c r="A40" i="165"/>
  <c r="B39" i="165"/>
  <c r="A39" i="165"/>
  <c r="B38" i="165"/>
  <c r="A38" i="165"/>
  <c r="B37" i="165"/>
  <c r="A37" i="165"/>
  <c r="B36" i="165"/>
  <c r="A36" i="165"/>
  <c r="B35" i="165"/>
  <c r="A35" i="165"/>
  <c r="P23" i="165"/>
  <c r="P22" i="165"/>
  <c r="P18" i="165"/>
  <c r="O12" i="165"/>
  <c r="Q10" i="165" s="1"/>
  <c r="N12" i="165"/>
  <c r="P11" i="165"/>
  <c r="O11" i="165"/>
  <c r="Q9" i="165" s="1"/>
  <c r="N11" i="165"/>
  <c r="L10" i="165"/>
  <c r="O10" i="165" s="1"/>
  <c r="L9" i="165"/>
  <c r="B58" i="164"/>
  <c r="A58" i="164"/>
  <c r="B57" i="164"/>
  <c r="A57" i="164"/>
  <c r="B56" i="164"/>
  <c r="A56" i="164"/>
  <c r="B55" i="164"/>
  <c r="A55" i="164"/>
  <c r="B54" i="164"/>
  <c r="A54" i="164"/>
  <c r="B53" i="164"/>
  <c r="A53" i="164"/>
  <c r="B52" i="164"/>
  <c r="A52" i="164"/>
  <c r="B51" i="164"/>
  <c r="A51" i="164"/>
  <c r="B50" i="164"/>
  <c r="A50" i="164"/>
  <c r="B49" i="164"/>
  <c r="A49" i="164"/>
  <c r="B48" i="164"/>
  <c r="A48" i="164"/>
  <c r="B47" i="164"/>
  <c r="A47" i="164"/>
  <c r="B46" i="164"/>
  <c r="A46" i="164"/>
  <c r="B45" i="164"/>
  <c r="A45" i="164"/>
  <c r="B44" i="164"/>
  <c r="A44" i="164"/>
  <c r="B43" i="164"/>
  <c r="A43" i="164"/>
  <c r="B42" i="164"/>
  <c r="A42" i="164"/>
  <c r="B41" i="164"/>
  <c r="A41" i="164"/>
  <c r="B40" i="164"/>
  <c r="A40" i="164"/>
  <c r="B39" i="164"/>
  <c r="A39" i="164"/>
  <c r="B38" i="164"/>
  <c r="A38" i="164"/>
  <c r="B37" i="164"/>
  <c r="A37" i="164"/>
  <c r="B36" i="164"/>
  <c r="A36" i="164"/>
  <c r="B35" i="164"/>
  <c r="A35" i="164"/>
  <c r="P23" i="164"/>
  <c r="P22" i="164"/>
  <c r="P18" i="164"/>
  <c r="O12" i="164"/>
  <c r="Q10" i="164" s="1"/>
  <c r="N12" i="164"/>
  <c r="P11" i="164"/>
  <c r="O11" i="164"/>
  <c r="Q9" i="164" s="1"/>
  <c r="N11" i="164"/>
  <c r="L10" i="164"/>
  <c r="L9" i="164"/>
  <c r="B58" i="163"/>
  <c r="A58" i="163"/>
  <c r="B57" i="163"/>
  <c r="A57" i="163"/>
  <c r="B56" i="163"/>
  <c r="A56" i="163"/>
  <c r="B55" i="163"/>
  <c r="A55" i="163"/>
  <c r="B54" i="163"/>
  <c r="A54" i="163"/>
  <c r="B53" i="163"/>
  <c r="A53" i="163"/>
  <c r="B52" i="163"/>
  <c r="A52" i="163"/>
  <c r="B51" i="163"/>
  <c r="A51" i="163"/>
  <c r="B50" i="163"/>
  <c r="A50" i="163"/>
  <c r="B49" i="163"/>
  <c r="A49" i="163"/>
  <c r="B48" i="163"/>
  <c r="A48" i="163"/>
  <c r="B47" i="163"/>
  <c r="A47" i="163"/>
  <c r="B46" i="163"/>
  <c r="A46" i="163"/>
  <c r="B45" i="163"/>
  <c r="A45" i="163"/>
  <c r="B44" i="163"/>
  <c r="A44" i="163"/>
  <c r="B43" i="163"/>
  <c r="A43" i="163"/>
  <c r="B42" i="163"/>
  <c r="A42" i="163"/>
  <c r="B41" i="163"/>
  <c r="A41" i="163"/>
  <c r="B40" i="163"/>
  <c r="A40" i="163"/>
  <c r="B39" i="163"/>
  <c r="A39" i="163"/>
  <c r="B38" i="163"/>
  <c r="A38" i="163"/>
  <c r="B37" i="163"/>
  <c r="A37" i="163"/>
  <c r="B36" i="163"/>
  <c r="A36" i="163"/>
  <c r="B35" i="163"/>
  <c r="A35" i="163"/>
  <c r="P23" i="163"/>
  <c r="P22" i="163"/>
  <c r="P18" i="163"/>
  <c r="O12" i="163"/>
  <c r="Q10" i="163" s="1"/>
  <c r="N12" i="163"/>
  <c r="O10" i="163" s="1"/>
  <c r="P11" i="163"/>
  <c r="O11" i="163"/>
  <c r="Q9" i="163" s="1"/>
  <c r="N11" i="163"/>
  <c r="L10" i="163"/>
  <c r="L9" i="163"/>
  <c r="O9" i="163" s="1"/>
  <c r="B58" i="162"/>
  <c r="A58" i="162"/>
  <c r="B57" i="162"/>
  <c r="A57" i="162"/>
  <c r="B56" i="162"/>
  <c r="A56" i="162"/>
  <c r="B55" i="162"/>
  <c r="A55" i="162"/>
  <c r="B54" i="162"/>
  <c r="A54" i="162"/>
  <c r="B53" i="162"/>
  <c r="A53" i="162"/>
  <c r="B52" i="162"/>
  <c r="A52" i="162"/>
  <c r="B51" i="162"/>
  <c r="A51" i="162"/>
  <c r="B50" i="162"/>
  <c r="A50" i="162"/>
  <c r="B49" i="162"/>
  <c r="A49" i="162"/>
  <c r="B48" i="162"/>
  <c r="A48" i="162"/>
  <c r="B47" i="162"/>
  <c r="A47" i="162"/>
  <c r="B46" i="162"/>
  <c r="A46" i="162"/>
  <c r="B45" i="162"/>
  <c r="A45" i="162"/>
  <c r="B44" i="162"/>
  <c r="A44" i="162"/>
  <c r="B43" i="162"/>
  <c r="A43" i="162"/>
  <c r="B42" i="162"/>
  <c r="A42" i="162"/>
  <c r="B41" i="162"/>
  <c r="A41" i="162"/>
  <c r="B40" i="162"/>
  <c r="A40" i="162"/>
  <c r="B39" i="162"/>
  <c r="A39" i="162"/>
  <c r="B38" i="162"/>
  <c r="A38" i="162"/>
  <c r="B37" i="162"/>
  <c r="A37" i="162"/>
  <c r="B36" i="162"/>
  <c r="A36" i="162"/>
  <c r="B35" i="162"/>
  <c r="A35" i="162"/>
  <c r="P23" i="162"/>
  <c r="P22" i="162"/>
  <c r="P18" i="162"/>
  <c r="O12" i="162"/>
  <c r="Q10" i="162" s="1"/>
  <c r="N12" i="162"/>
  <c r="P11" i="162"/>
  <c r="O11" i="162"/>
  <c r="Q9" i="162" s="1"/>
  <c r="N11" i="162"/>
  <c r="L10" i="162"/>
  <c r="L9" i="162"/>
  <c r="B58" i="161"/>
  <c r="A58" i="161"/>
  <c r="B57" i="161"/>
  <c r="A57" i="161"/>
  <c r="B56" i="161"/>
  <c r="A56" i="161"/>
  <c r="B55" i="161"/>
  <c r="A55" i="161"/>
  <c r="B54" i="161"/>
  <c r="A54" i="161"/>
  <c r="B53" i="161"/>
  <c r="A53" i="161"/>
  <c r="B52" i="161"/>
  <c r="A52" i="161"/>
  <c r="B51" i="161"/>
  <c r="A51" i="161"/>
  <c r="B50" i="161"/>
  <c r="A50" i="161"/>
  <c r="B49" i="161"/>
  <c r="A49" i="161"/>
  <c r="B48" i="161"/>
  <c r="A48" i="161"/>
  <c r="B47" i="161"/>
  <c r="A47" i="161"/>
  <c r="B46" i="161"/>
  <c r="A46" i="161"/>
  <c r="B45" i="161"/>
  <c r="A45" i="161"/>
  <c r="B44" i="161"/>
  <c r="A44" i="161"/>
  <c r="B43" i="161"/>
  <c r="A43" i="161"/>
  <c r="B42" i="161"/>
  <c r="A42" i="161"/>
  <c r="B41" i="161"/>
  <c r="A41" i="161"/>
  <c r="B40" i="161"/>
  <c r="A40" i="161"/>
  <c r="B39" i="161"/>
  <c r="A39" i="161"/>
  <c r="B38" i="161"/>
  <c r="A38" i="161"/>
  <c r="B37" i="161"/>
  <c r="A37" i="161"/>
  <c r="B36" i="161"/>
  <c r="A36" i="161"/>
  <c r="B35" i="161"/>
  <c r="A35" i="161"/>
  <c r="P23" i="161"/>
  <c r="P22" i="161"/>
  <c r="P18" i="161"/>
  <c r="O12" i="161"/>
  <c r="Q10" i="161" s="1"/>
  <c r="N12" i="161"/>
  <c r="O10" i="161" s="1"/>
  <c r="P11" i="161"/>
  <c r="O11" i="161"/>
  <c r="Q9" i="161" s="1"/>
  <c r="N11" i="161"/>
  <c r="L10" i="161"/>
  <c r="L9" i="161"/>
  <c r="B58" i="160"/>
  <c r="A58" i="160"/>
  <c r="B57" i="160"/>
  <c r="A57" i="160"/>
  <c r="B56" i="160"/>
  <c r="A56" i="160"/>
  <c r="B55" i="160"/>
  <c r="A55" i="160"/>
  <c r="B54" i="160"/>
  <c r="A54" i="160"/>
  <c r="B53" i="160"/>
  <c r="A53" i="160"/>
  <c r="B52" i="160"/>
  <c r="A52" i="160"/>
  <c r="B51" i="160"/>
  <c r="A51" i="160"/>
  <c r="B50" i="160"/>
  <c r="A50" i="160"/>
  <c r="B49" i="160"/>
  <c r="A49" i="160"/>
  <c r="B48" i="160"/>
  <c r="A48" i="160"/>
  <c r="B47" i="160"/>
  <c r="A47" i="160"/>
  <c r="B46" i="160"/>
  <c r="A46" i="160"/>
  <c r="B45" i="160"/>
  <c r="A45" i="160"/>
  <c r="B44" i="160"/>
  <c r="A44" i="160"/>
  <c r="B43" i="160"/>
  <c r="A43" i="160"/>
  <c r="B42" i="160"/>
  <c r="A42" i="160"/>
  <c r="B41" i="160"/>
  <c r="A41" i="160"/>
  <c r="B40" i="160"/>
  <c r="A40" i="160"/>
  <c r="B39" i="160"/>
  <c r="A39" i="160"/>
  <c r="B38" i="160"/>
  <c r="A38" i="160"/>
  <c r="B37" i="160"/>
  <c r="A37" i="160"/>
  <c r="B36" i="160"/>
  <c r="A36" i="160"/>
  <c r="B35" i="160"/>
  <c r="A35" i="160"/>
  <c r="P23" i="160"/>
  <c r="P22" i="160"/>
  <c r="P18" i="160"/>
  <c r="O12" i="160"/>
  <c r="Q10" i="160" s="1"/>
  <c r="N12" i="160"/>
  <c r="P11" i="160"/>
  <c r="O11" i="160"/>
  <c r="Q9" i="160" s="1"/>
  <c r="N11" i="160"/>
  <c r="O9" i="160" s="1"/>
  <c r="L10" i="160"/>
  <c r="L9" i="160"/>
  <c r="O45" i="158"/>
  <c r="L45" i="158"/>
  <c r="K45" i="158"/>
  <c r="O44" i="158"/>
  <c r="L44" i="158"/>
  <c r="K44" i="158"/>
  <c r="O43" i="158"/>
  <c r="L43" i="158"/>
  <c r="K43" i="158"/>
  <c r="O42" i="158"/>
  <c r="L42" i="158"/>
  <c r="K42" i="158"/>
  <c r="O41" i="158"/>
  <c r="L41" i="158"/>
  <c r="K41" i="158"/>
  <c r="O40" i="158"/>
  <c r="L40" i="158"/>
  <c r="K40" i="158"/>
  <c r="M40" i="158" s="1"/>
  <c r="B58" i="159"/>
  <c r="A58" i="159"/>
  <c r="B57" i="159"/>
  <c r="A57" i="159"/>
  <c r="B56" i="159"/>
  <c r="A56" i="159"/>
  <c r="B55" i="159"/>
  <c r="A55" i="159"/>
  <c r="B54" i="159"/>
  <c r="A54" i="159"/>
  <c r="B53" i="159"/>
  <c r="A53" i="159"/>
  <c r="B52" i="159"/>
  <c r="A52" i="159"/>
  <c r="B51" i="159"/>
  <c r="A51" i="159"/>
  <c r="B50" i="159"/>
  <c r="A50" i="159"/>
  <c r="B49" i="159"/>
  <c r="A49" i="159"/>
  <c r="B48" i="159"/>
  <c r="A48" i="159"/>
  <c r="B47" i="159"/>
  <c r="A47" i="159"/>
  <c r="B46" i="159"/>
  <c r="A46" i="159"/>
  <c r="B45" i="159"/>
  <c r="A45" i="159"/>
  <c r="B44" i="159"/>
  <c r="A44" i="159"/>
  <c r="B43" i="159"/>
  <c r="A43" i="159"/>
  <c r="B42" i="159"/>
  <c r="A42" i="159"/>
  <c r="B41" i="159"/>
  <c r="A41" i="159"/>
  <c r="B40" i="159"/>
  <c r="A40" i="159"/>
  <c r="B39" i="159"/>
  <c r="A39" i="159"/>
  <c r="B38" i="159"/>
  <c r="A38" i="159"/>
  <c r="B37" i="159"/>
  <c r="A37" i="159"/>
  <c r="B36" i="159"/>
  <c r="A36" i="159"/>
  <c r="B35" i="159"/>
  <c r="A35" i="159"/>
  <c r="P23" i="159"/>
  <c r="P22" i="159"/>
  <c r="P18" i="159"/>
  <c r="O12" i="159"/>
  <c r="Q10" i="159" s="1"/>
  <c r="N12" i="159"/>
  <c r="P11" i="159"/>
  <c r="O11" i="159"/>
  <c r="Q9" i="159" s="1"/>
  <c r="N11" i="159"/>
  <c r="O9" i="159" s="1"/>
  <c r="O10" i="159"/>
  <c r="L10" i="159"/>
  <c r="L9" i="159"/>
  <c r="B58" i="158"/>
  <c r="A58" i="158"/>
  <c r="B57" i="158"/>
  <c r="A57" i="158"/>
  <c r="B56" i="158"/>
  <c r="A56" i="158"/>
  <c r="B55" i="158"/>
  <c r="A55" i="158"/>
  <c r="B54" i="158"/>
  <c r="A54" i="158"/>
  <c r="B53" i="158"/>
  <c r="A53" i="158"/>
  <c r="B52" i="158"/>
  <c r="A52" i="158"/>
  <c r="B51" i="158"/>
  <c r="A51" i="158"/>
  <c r="B50" i="158"/>
  <c r="A50" i="158"/>
  <c r="B49" i="158"/>
  <c r="A49" i="158"/>
  <c r="B48" i="158"/>
  <c r="A48" i="158"/>
  <c r="B47" i="158"/>
  <c r="A47" i="158"/>
  <c r="B46" i="158"/>
  <c r="A46" i="158"/>
  <c r="B45" i="158"/>
  <c r="A45" i="158"/>
  <c r="B44" i="158"/>
  <c r="A44" i="158"/>
  <c r="B43" i="158"/>
  <c r="A43" i="158"/>
  <c r="B42" i="158"/>
  <c r="A42" i="158"/>
  <c r="B41" i="158"/>
  <c r="A41" i="158"/>
  <c r="B40" i="158"/>
  <c r="A40" i="158"/>
  <c r="O39" i="158"/>
  <c r="L39" i="158"/>
  <c r="K39" i="158"/>
  <c r="B39" i="158"/>
  <c r="A39" i="158"/>
  <c r="O38" i="158"/>
  <c r="L38" i="158"/>
  <c r="K38" i="158"/>
  <c r="B38" i="158"/>
  <c r="A38" i="158"/>
  <c r="O37" i="158"/>
  <c r="L37" i="158"/>
  <c r="K37" i="158"/>
  <c r="B37" i="158"/>
  <c r="A37" i="158"/>
  <c r="O36" i="158"/>
  <c r="L36" i="158"/>
  <c r="K36" i="158"/>
  <c r="B36" i="158"/>
  <c r="A36" i="158"/>
  <c r="O35" i="158"/>
  <c r="L35" i="158"/>
  <c r="K35" i="158"/>
  <c r="B35" i="158"/>
  <c r="A35" i="158"/>
  <c r="P23" i="158"/>
  <c r="P22" i="158"/>
  <c r="P18" i="158"/>
  <c r="O12" i="158"/>
  <c r="Q10" i="158" s="1"/>
  <c r="N12" i="158"/>
  <c r="P11" i="158"/>
  <c r="O11" i="158"/>
  <c r="Q9" i="158" s="1"/>
  <c r="N11" i="158"/>
  <c r="O9" i="158" s="1"/>
  <c r="L10" i="158"/>
  <c r="O10" i="158" s="1"/>
  <c r="L9" i="158"/>
  <c r="B58" i="157"/>
  <c r="A58" i="157"/>
  <c r="B57" i="157"/>
  <c r="A57" i="157"/>
  <c r="B56" i="157"/>
  <c r="A56" i="157"/>
  <c r="B55" i="157"/>
  <c r="A55" i="157"/>
  <c r="B54" i="157"/>
  <c r="A54" i="157"/>
  <c r="B53" i="157"/>
  <c r="A53" i="157"/>
  <c r="B52" i="157"/>
  <c r="A52" i="157"/>
  <c r="B51" i="157"/>
  <c r="A51" i="157"/>
  <c r="B50" i="157"/>
  <c r="A50" i="157"/>
  <c r="B49" i="157"/>
  <c r="A49" i="157"/>
  <c r="B48" i="157"/>
  <c r="A48" i="157"/>
  <c r="B47" i="157"/>
  <c r="A47" i="157"/>
  <c r="B46" i="157"/>
  <c r="A46" i="157"/>
  <c r="B45" i="157"/>
  <c r="A45" i="157"/>
  <c r="B44" i="157"/>
  <c r="A44" i="157"/>
  <c r="B43" i="157"/>
  <c r="A43" i="157"/>
  <c r="B42" i="157"/>
  <c r="A42" i="157"/>
  <c r="B41" i="157"/>
  <c r="A41" i="157"/>
  <c r="B40" i="157"/>
  <c r="A40" i="157"/>
  <c r="B39" i="157"/>
  <c r="A39" i="157"/>
  <c r="B38" i="157"/>
  <c r="A38" i="157"/>
  <c r="B37" i="157"/>
  <c r="A37" i="157"/>
  <c r="B36" i="157"/>
  <c r="A36" i="157"/>
  <c r="B35" i="157"/>
  <c r="A35" i="157"/>
  <c r="P23" i="157"/>
  <c r="P22" i="157"/>
  <c r="P18" i="157"/>
  <c r="O12" i="157"/>
  <c r="Q10" i="157" s="1"/>
  <c r="N12" i="157"/>
  <c r="P11" i="157"/>
  <c r="O11" i="157"/>
  <c r="Q9" i="157" s="1"/>
  <c r="N11" i="157"/>
  <c r="L10" i="157"/>
  <c r="O10" i="157" s="1"/>
  <c r="L9" i="157"/>
  <c r="B58" i="156"/>
  <c r="A58" i="156"/>
  <c r="B57" i="156"/>
  <c r="A57" i="156"/>
  <c r="B56" i="156"/>
  <c r="A56" i="156"/>
  <c r="B55" i="156"/>
  <c r="A55" i="156"/>
  <c r="B54" i="156"/>
  <c r="A54" i="156"/>
  <c r="B53" i="156"/>
  <c r="A53" i="156"/>
  <c r="B52" i="156"/>
  <c r="A52" i="156"/>
  <c r="B51" i="156"/>
  <c r="A51" i="156"/>
  <c r="B50" i="156"/>
  <c r="A50" i="156"/>
  <c r="B49" i="156"/>
  <c r="A49" i="156"/>
  <c r="B48" i="156"/>
  <c r="A48" i="156"/>
  <c r="B47" i="156"/>
  <c r="A47" i="156"/>
  <c r="B46" i="156"/>
  <c r="A46" i="156"/>
  <c r="B45" i="156"/>
  <c r="A45" i="156"/>
  <c r="B44" i="156"/>
  <c r="A44" i="156"/>
  <c r="O43" i="156"/>
  <c r="L43" i="156"/>
  <c r="K43" i="156"/>
  <c r="B43" i="156"/>
  <c r="A43" i="156"/>
  <c r="O42" i="156"/>
  <c r="L42" i="156"/>
  <c r="K42" i="156"/>
  <c r="B42" i="156"/>
  <c r="A42" i="156"/>
  <c r="O41" i="156"/>
  <c r="L41" i="156"/>
  <c r="K41" i="156"/>
  <c r="N41" i="156"/>
  <c r="B41" i="156"/>
  <c r="A41" i="156"/>
  <c r="O40" i="156"/>
  <c r="L40" i="156"/>
  <c r="K40" i="156"/>
  <c r="B40" i="156"/>
  <c r="A40" i="156"/>
  <c r="O39" i="156"/>
  <c r="L39" i="156"/>
  <c r="K39" i="156"/>
  <c r="B39" i="156"/>
  <c r="A39" i="156"/>
  <c r="O38" i="156"/>
  <c r="L38" i="156"/>
  <c r="M38" i="156" s="1"/>
  <c r="K38" i="156"/>
  <c r="B38" i="156"/>
  <c r="A38" i="156"/>
  <c r="O37" i="156"/>
  <c r="L37" i="156"/>
  <c r="K37" i="156"/>
  <c r="B37" i="156"/>
  <c r="A37" i="156"/>
  <c r="O36" i="156"/>
  <c r="M36" i="156" s="1"/>
  <c r="L36" i="156"/>
  <c r="K36" i="156"/>
  <c r="B36" i="156"/>
  <c r="A36" i="156"/>
  <c r="O35" i="156"/>
  <c r="L35" i="156"/>
  <c r="K35" i="156"/>
  <c r="B35" i="156"/>
  <c r="A35" i="156"/>
  <c r="P23" i="156"/>
  <c r="P22" i="156"/>
  <c r="P18" i="156"/>
  <c r="O12" i="156"/>
  <c r="Q10" i="156" s="1"/>
  <c r="N12" i="156"/>
  <c r="P11" i="156"/>
  <c r="O11" i="156"/>
  <c r="Q9" i="156" s="1"/>
  <c r="N11" i="156"/>
  <c r="L10" i="156"/>
  <c r="L9" i="156"/>
  <c r="B58" i="155"/>
  <c r="A58" i="155"/>
  <c r="B57" i="155"/>
  <c r="A57" i="155"/>
  <c r="B56" i="155"/>
  <c r="A56" i="155"/>
  <c r="B55" i="155"/>
  <c r="A55" i="155"/>
  <c r="B54" i="155"/>
  <c r="A54" i="155"/>
  <c r="B53" i="155"/>
  <c r="A53" i="155"/>
  <c r="B52" i="155"/>
  <c r="A52" i="155"/>
  <c r="B51" i="155"/>
  <c r="A51" i="155"/>
  <c r="B50" i="155"/>
  <c r="A50" i="155"/>
  <c r="B49" i="155"/>
  <c r="A49" i="155"/>
  <c r="B48" i="155"/>
  <c r="A48" i="155"/>
  <c r="B47" i="155"/>
  <c r="A47" i="155"/>
  <c r="B46" i="155"/>
  <c r="A46" i="155"/>
  <c r="B45" i="155"/>
  <c r="A45" i="155"/>
  <c r="B44" i="155"/>
  <c r="A44" i="155"/>
  <c r="B43" i="155"/>
  <c r="A43" i="155"/>
  <c r="B42" i="155"/>
  <c r="A42" i="155"/>
  <c r="B41" i="155"/>
  <c r="A41" i="155"/>
  <c r="B40" i="155"/>
  <c r="A40" i="155"/>
  <c r="B39" i="155"/>
  <c r="A39" i="155"/>
  <c r="B38" i="155"/>
  <c r="A38" i="155"/>
  <c r="B37" i="155"/>
  <c r="A37" i="155"/>
  <c r="B36" i="155"/>
  <c r="A36" i="155"/>
  <c r="B35" i="155"/>
  <c r="A35" i="155"/>
  <c r="P23" i="155"/>
  <c r="P22" i="155"/>
  <c r="P18" i="155"/>
  <c r="O12" i="155"/>
  <c r="Q10" i="155" s="1"/>
  <c r="N12" i="155"/>
  <c r="P11" i="155"/>
  <c r="O11" i="155"/>
  <c r="Q9" i="155" s="1"/>
  <c r="N11" i="155"/>
  <c r="L10" i="155"/>
  <c r="O10" i="155" s="1"/>
  <c r="L9" i="155"/>
  <c r="O58" i="154"/>
  <c r="N58" i="154"/>
  <c r="M58" i="154"/>
  <c r="L58" i="154"/>
  <c r="K58" i="154"/>
  <c r="B58" i="154"/>
  <c r="A58" i="154"/>
  <c r="B57" i="154"/>
  <c r="A57" i="154"/>
  <c r="B56" i="154"/>
  <c r="A56" i="154"/>
  <c r="B55" i="154"/>
  <c r="A55" i="154"/>
  <c r="B54" i="154"/>
  <c r="A54" i="154"/>
  <c r="B53" i="154"/>
  <c r="A53" i="154"/>
  <c r="B52" i="154"/>
  <c r="A52" i="154"/>
  <c r="B51" i="154"/>
  <c r="A51" i="154"/>
  <c r="B50" i="154"/>
  <c r="A50" i="154"/>
  <c r="B49" i="154"/>
  <c r="A49" i="154"/>
  <c r="B48" i="154"/>
  <c r="A48" i="154"/>
  <c r="B47" i="154"/>
  <c r="A47" i="154"/>
  <c r="B46" i="154"/>
  <c r="A46" i="154"/>
  <c r="B45" i="154"/>
  <c r="A45" i="154"/>
  <c r="B44" i="154"/>
  <c r="A44" i="154"/>
  <c r="B43" i="154"/>
  <c r="A43" i="154"/>
  <c r="B42" i="154"/>
  <c r="A42" i="154"/>
  <c r="B41" i="154"/>
  <c r="A41" i="154"/>
  <c r="B40" i="154"/>
  <c r="A40" i="154"/>
  <c r="B39" i="154"/>
  <c r="A39" i="154"/>
  <c r="B38" i="154"/>
  <c r="A38" i="154"/>
  <c r="B37" i="154"/>
  <c r="A37" i="154"/>
  <c r="B36" i="154"/>
  <c r="A36" i="154"/>
  <c r="B35" i="154"/>
  <c r="A35" i="154"/>
  <c r="P23" i="154"/>
  <c r="P22" i="154"/>
  <c r="P18" i="154"/>
  <c r="O12" i="154"/>
  <c r="Q10" i="154" s="1"/>
  <c r="N12" i="154"/>
  <c r="P11" i="154"/>
  <c r="O11" i="154"/>
  <c r="Q9" i="154" s="1"/>
  <c r="N11" i="154"/>
  <c r="L10" i="154"/>
  <c r="L9" i="154"/>
  <c r="B58" i="153"/>
  <c r="A58" i="153"/>
  <c r="B57" i="153"/>
  <c r="A57" i="153"/>
  <c r="B56" i="153"/>
  <c r="A56" i="153"/>
  <c r="B55" i="153"/>
  <c r="A55" i="153"/>
  <c r="B54" i="153"/>
  <c r="A54" i="153"/>
  <c r="B53" i="153"/>
  <c r="A53" i="153"/>
  <c r="B52" i="153"/>
  <c r="A52" i="153"/>
  <c r="B51" i="153"/>
  <c r="A51" i="153"/>
  <c r="B50" i="153"/>
  <c r="A50" i="153"/>
  <c r="B49" i="153"/>
  <c r="A49" i="153"/>
  <c r="B48" i="153"/>
  <c r="A48" i="153"/>
  <c r="B47" i="153"/>
  <c r="A47" i="153"/>
  <c r="B46" i="153"/>
  <c r="A46" i="153"/>
  <c r="B45" i="153"/>
  <c r="A45" i="153"/>
  <c r="B44" i="153"/>
  <c r="A44" i="153"/>
  <c r="O43" i="153"/>
  <c r="M43" i="153" s="1"/>
  <c r="L43" i="153"/>
  <c r="K43" i="153"/>
  <c r="B43" i="153"/>
  <c r="A43" i="153"/>
  <c r="O42" i="153"/>
  <c r="L42" i="153"/>
  <c r="K42" i="153"/>
  <c r="B42" i="153"/>
  <c r="A42" i="153"/>
  <c r="O41" i="153"/>
  <c r="L41" i="153"/>
  <c r="K41" i="153"/>
  <c r="B41" i="153"/>
  <c r="A41" i="153"/>
  <c r="O40" i="153"/>
  <c r="M40" i="153" s="1"/>
  <c r="L40" i="153"/>
  <c r="K40" i="153"/>
  <c r="B40" i="153"/>
  <c r="A40" i="153"/>
  <c r="O39" i="153"/>
  <c r="L39" i="153"/>
  <c r="K39" i="153"/>
  <c r="B39" i="153"/>
  <c r="A39" i="153"/>
  <c r="O38" i="153"/>
  <c r="M38" i="153" s="1"/>
  <c r="L38" i="153"/>
  <c r="K38" i="153"/>
  <c r="B38" i="153"/>
  <c r="A38" i="153"/>
  <c r="O37" i="153"/>
  <c r="L37" i="153"/>
  <c r="K37" i="153"/>
  <c r="B37" i="153"/>
  <c r="A37" i="153"/>
  <c r="O36" i="153"/>
  <c r="M36" i="153" s="1"/>
  <c r="L36" i="153"/>
  <c r="K36" i="153"/>
  <c r="B36" i="153"/>
  <c r="A36" i="153"/>
  <c r="O35" i="153"/>
  <c r="L35" i="153"/>
  <c r="K35" i="153"/>
  <c r="B35" i="153"/>
  <c r="A35" i="153"/>
  <c r="P23" i="153"/>
  <c r="P22" i="153"/>
  <c r="P18" i="153"/>
  <c r="O12" i="153"/>
  <c r="Q10" i="153" s="1"/>
  <c r="N12" i="153"/>
  <c r="P11" i="153"/>
  <c r="O11" i="153"/>
  <c r="Q9" i="153" s="1"/>
  <c r="N11" i="153"/>
  <c r="O10" i="153"/>
  <c r="L10" i="153"/>
  <c r="L9" i="153"/>
  <c r="B58" i="152"/>
  <c r="A58" i="152"/>
  <c r="B57" i="152"/>
  <c r="A57" i="152"/>
  <c r="B56" i="152"/>
  <c r="A56" i="152"/>
  <c r="B55" i="152"/>
  <c r="A55" i="152"/>
  <c r="B54" i="152"/>
  <c r="A54" i="152"/>
  <c r="B53" i="152"/>
  <c r="A53" i="152"/>
  <c r="B52" i="152"/>
  <c r="A52" i="152"/>
  <c r="B51" i="152"/>
  <c r="A51" i="152"/>
  <c r="B50" i="152"/>
  <c r="A50" i="152"/>
  <c r="B49" i="152"/>
  <c r="A49" i="152"/>
  <c r="B48" i="152"/>
  <c r="A48" i="152"/>
  <c r="B47" i="152"/>
  <c r="A47" i="152"/>
  <c r="B46" i="152"/>
  <c r="A46" i="152"/>
  <c r="B45" i="152"/>
  <c r="A45" i="152"/>
  <c r="B44" i="152"/>
  <c r="A44" i="152"/>
  <c r="O43" i="152"/>
  <c r="L43" i="152"/>
  <c r="K43" i="152"/>
  <c r="B43" i="152"/>
  <c r="A43" i="152"/>
  <c r="O42" i="152"/>
  <c r="L42" i="152"/>
  <c r="K42" i="152"/>
  <c r="B42" i="152"/>
  <c r="A42" i="152"/>
  <c r="O41" i="152"/>
  <c r="M41" i="152" s="1"/>
  <c r="L41" i="152"/>
  <c r="K41" i="152"/>
  <c r="B41" i="152"/>
  <c r="A41" i="152"/>
  <c r="O40" i="152"/>
  <c r="L40" i="152"/>
  <c r="K40" i="152"/>
  <c r="B40" i="152"/>
  <c r="A40" i="152"/>
  <c r="O39" i="152"/>
  <c r="L39" i="152"/>
  <c r="K39" i="152"/>
  <c r="B39" i="152"/>
  <c r="A39" i="152"/>
  <c r="O38" i="152"/>
  <c r="L38" i="152"/>
  <c r="K38" i="152"/>
  <c r="B38" i="152"/>
  <c r="A38" i="152"/>
  <c r="O37" i="152"/>
  <c r="L37" i="152"/>
  <c r="K37" i="152"/>
  <c r="B37" i="152"/>
  <c r="A37" i="152"/>
  <c r="O36" i="152"/>
  <c r="L36" i="152"/>
  <c r="K36" i="152"/>
  <c r="B36" i="152"/>
  <c r="A36" i="152"/>
  <c r="O35" i="152"/>
  <c r="L35" i="152"/>
  <c r="K35" i="152"/>
  <c r="B35" i="152"/>
  <c r="A35" i="152"/>
  <c r="P23" i="152"/>
  <c r="P22" i="152"/>
  <c r="P18" i="152"/>
  <c r="O12" i="152"/>
  <c r="Q10" i="152" s="1"/>
  <c r="N12" i="152"/>
  <c r="P11" i="152"/>
  <c r="O11" i="152"/>
  <c r="Q9" i="152" s="1"/>
  <c r="N11" i="152"/>
  <c r="L10" i="152"/>
  <c r="O10" i="152" s="1"/>
  <c r="L9" i="152"/>
  <c r="B58" i="151"/>
  <c r="A58" i="151"/>
  <c r="B57" i="151"/>
  <c r="A57" i="151"/>
  <c r="B56" i="151"/>
  <c r="A56" i="151"/>
  <c r="B55" i="151"/>
  <c r="A55" i="151"/>
  <c r="B54" i="151"/>
  <c r="A54" i="151"/>
  <c r="B53" i="151"/>
  <c r="A53" i="151"/>
  <c r="B52" i="151"/>
  <c r="A52" i="151"/>
  <c r="B51" i="151"/>
  <c r="A51" i="151"/>
  <c r="B50" i="151"/>
  <c r="A50" i="151"/>
  <c r="B49" i="151"/>
  <c r="A49" i="151"/>
  <c r="B48" i="151"/>
  <c r="A48" i="151"/>
  <c r="B47" i="151"/>
  <c r="A47" i="151"/>
  <c r="B46" i="151"/>
  <c r="A46" i="151"/>
  <c r="O45" i="151"/>
  <c r="M45" i="151" s="1"/>
  <c r="L45" i="151"/>
  <c r="K45" i="151"/>
  <c r="B45" i="151"/>
  <c r="A45" i="151"/>
  <c r="O44" i="151"/>
  <c r="L44" i="151"/>
  <c r="K44" i="151"/>
  <c r="B44" i="151"/>
  <c r="A44" i="151"/>
  <c r="O43" i="151"/>
  <c r="L43" i="151"/>
  <c r="K43" i="151"/>
  <c r="B43" i="151"/>
  <c r="A43" i="151"/>
  <c r="O42" i="151"/>
  <c r="L42" i="151"/>
  <c r="K42" i="151"/>
  <c r="M42" i="151" s="1"/>
  <c r="B42" i="151"/>
  <c r="A42" i="151"/>
  <c r="O41" i="151"/>
  <c r="M41" i="151" s="1"/>
  <c r="L41" i="151"/>
  <c r="K41" i="151"/>
  <c r="B41" i="151"/>
  <c r="A41" i="151"/>
  <c r="O40" i="151"/>
  <c r="L40" i="151"/>
  <c r="K40" i="151"/>
  <c r="B40" i="151"/>
  <c r="A40" i="151"/>
  <c r="O39" i="151"/>
  <c r="L39" i="151"/>
  <c r="K39" i="151"/>
  <c r="B39" i="151"/>
  <c r="A39" i="151"/>
  <c r="O38" i="151"/>
  <c r="M38" i="151" s="1"/>
  <c r="L38" i="151"/>
  <c r="K38" i="151"/>
  <c r="B38" i="151"/>
  <c r="A38" i="151"/>
  <c r="O37" i="151"/>
  <c r="L37" i="151"/>
  <c r="K37" i="151"/>
  <c r="B37" i="151"/>
  <c r="A37" i="151"/>
  <c r="O36" i="151"/>
  <c r="L36" i="151"/>
  <c r="K36" i="151"/>
  <c r="B36" i="151"/>
  <c r="A36" i="151"/>
  <c r="O35" i="151"/>
  <c r="M35" i="151" s="1"/>
  <c r="L35" i="151"/>
  <c r="K35" i="151"/>
  <c r="B35" i="151"/>
  <c r="A35" i="151"/>
  <c r="P23" i="151"/>
  <c r="P22" i="151"/>
  <c r="P18" i="151"/>
  <c r="O12" i="151"/>
  <c r="Q10" i="151" s="1"/>
  <c r="N12" i="151"/>
  <c r="P11" i="151"/>
  <c r="O11" i="151"/>
  <c r="Q9" i="151" s="1"/>
  <c r="N11" i="151"/>
  <c r="L10" i="151"/>
  <c r="L9" i="151"/>
  <c r="B58" i="150"/>
  <c r="A58" i="150"/>
  <c r="B57" i="150"/>
  <c r="A57" i="150"/>
  <c r="B56" i="150"/>
  <c r="A56" i="150"/>
  <c r="B55" i="150"/>
  <c r="A55" i="150"/>
  <c r="B54" i="150"/>
  <c r="A54" i="150"/>
  <c r="B53" i="150"/>
  <c r="A53" i="150"/>
  <c r="B52" i="150"/>
  <c r="A52" i="150"/>
  <c r="B51" i="150"/>
  <c r="A51" i="150"/>
  <c r="B50" i="150"/>
  <c r="A50" i="150"/>
  <c r="B49" i="150"/>
  <c r="A49" i="150"/>
  <c r="B48" i="150"/>
  <c r="A48" i="150"/>
  <c r="B47" i="150"/>
  <c r="A47" i="150"/>
  <c r="B46" i="150"/>
  <c r="A46" i="150"/>
  <c r="O45" i="150"/>
  <c r="L45" i="150"/>
  <c r="K45" i="150"/>
  <c r="B45" i="150"/>
  <c r="A45" i="150"/>
  <c r="O44" i="150"/>
  <c r="L44" i="150"/>
  <c r="K44" i="150"/>
  <c r="B44" i="150"/>
  <c r="A44" i="150"/>
  <c r="O43" i="150"/>
  <c r="L43" i="150"/>
  <c r="K43" i="150"/>
  <c r="B43" i="150"/>
  <c r="A43" i="150"/>
  <c r="O42" i="150"/>
  <c r="L42" i="150"/>
  <c r="K42" i="150"/>
  <c r="B42" i="150"/>
  <c r="A42" i="150"/>
  <c r="O41" i="150"/>
  <c r="L41" i="150"/>
  <c r="K41" i="150"/>
  <c r="B41" i="150"/>
  <c r="A41" i="150"/>
  <c r="O40" i="150"/>
  <c r="L40" i="150"/>
  <c r="K40" i="150"/>
  <c r="N40" i="150"/>
  <c r="B40" i="150"/>
  <c r="A40" i="150"/>
  <c r="O39" i="150"/>
  <c r="L39" i="150"/>
  <c r="K39" i="150"/>
  <c r="B39" i="150"/>
  <c r="A39" i="150"/>
  <c r="O38" i="150"/>
  <c r="L38" i="150"/>
  <c r="K38" i="150"/>
  <c r="B38" i="150"/>
  <c r="A38" i="150"/>
  <c r="O37" i="150"/>
  <c r="L37" i="150"/>
  <c r="K37" i="150"/>
  <c r="B37" i="150"/>
  <c r="A37" i="150"/>
  <c r="O36" i="150"/>
  <c r="L36" i="150"/>
  <c r="K36" i="150"/>
  <c r="B36" i="150"/>
  <c r="A36" i="150"/>
  <c r="O35" i="150"/>
  <c r="L35" i="150"/>
  <c r="K35" i="150"/>
  <c r="B35" i="150"/>
  <c r="A35" i="150"/>
  <c r="P23" i="150"/>
  <c r="P22" i="150"/>
  <c r="P18" i="150"/>
  <c r="O12" i="150"/>
  <c r="Q10" i="150" s="1"/>
  <c r="N12" i="150"/>
  <c r="P11" i="150"/>
  <c r="O11" i="150"/>
  <c r="Q9" i="150" s="1"/>
  <c r="N11" i="150"/>
  <c r="L10" i="150"/>
  <c r="O10" i="150" s="1"/>
  <c r="L9" i="150"/>
  <c r="B58" i="149"/>
  <c r="A58" i="149"/>
  <c r="B57" i="149"/>
  <c r="A57" i="149"/>
  <c r="B56" i="149"/>
  <c r="A56" i="149"/>
  <c r="B55" i="149"/>
  <c r="A55" i="149"/>
  <c r="B54" i="149"/>
  <c r="A54" i="149"/>
  <c r="B53" i="149"/>
  <c r="A53" i="149"/>
  <c r="B52" i="149"/>
  <c r="A52" i="149"/>
  <c r="B51" i="149"/>
  <c r="A51" i="149"/>
  <c r="B50" i="149"/>
  <c r="A50" i="149"/>
  <c r="B49" i="149"/>
  <c r="A49" i="149"/>
  <c r="B48" i="149"/>
  <c r="A48" i="149"/>
  <c r="B47" i="149"/>
  <c r="A47" i="149"/>
  <c r="B46" i="149"/>
  <c r="A46" i="149"/>
  <c r="O45" i="149"/>
  <c r="L45" i="149"/>
  <c r="K45" i="149"/>
  <c r="B45" i="149"/>
  <c r="A45" i="149"/>
  <c r="O44" i="149"/>
  <c r="M44" i="149" s="1"/>
  <c r="L44" i="149"/>
  <c r="K44" i="149"/>
  <c r="B44" i="149"/>
  <c r="A44" i="149"/>
  <c r="O43" i="149"/>
  <c r="M43" i="149"/>
  <c r="L43" i="149"/>
  <c r="K43" i="149"/>
  <c r="B43" i="149"/>
  <c r="A43" i="149"/>
  <c r="O42" i="149"/>
  <c r="M42" i="149" s="1"/>
  <c r="L42" i="149"/>
  <c r="K42" i="149"/>
  <c r="B42" i="149"/>
  <c r="A42" i="149"/>
  <c r="O41" i="149"/>
  <c r="L41" i="149"/>
  <c r="K41" i="149"/>
  <c r="B41" i="149"/>
  <c r="A41" i="149"/>
  <c r="O40" i="149"/>
  <c r="L40" i="149"/>
  <c r="K40" i="149"/>
  <c r="B40" i="149"/>
  <c r="A40" i="149"/>
  <c r="O39" i="149"/>
  <c r="M39" i="149"/>
  <c r="L39" i="149"/>
  <c r="K39" i="149"/>
  <c r="B39" i="149"/>
  <c r="A39" i="149"/>
  <c r="O38" i="149"/>
  <c r="M38" i="149" s="1"/>
  <c r="L38" i="149"/>
  <c r="K38" i="149"/>
  <c r="B38" i="149"/>
  <c r="A38" i="149"/>
  <c r="O37" i="149"/>
  <c r="L37" i="149"/>
  <c r="K37" i="149"/>
  <c r="B37" i="149"/>
  <c r="A37" i="149"/>
  <c r="O36" i="149"/>
  <c r="L36" i="149"/>
  <c r="K36" i="149"/>
  <c r="B36" i="149"/>
  <c r="A36" i="149"/>
  <c r="O35" i="149"/>
  <c r="L35" i="149"/>
  <c r="K35" i="149"/>
  <c r="B35" i="149"/>
  <c r="A35" i="149"/>
  <c r="P23" i="149"/>
  <c r="P22" i="149"/>
  <c r="P18" i="149"/>
  <c r="O12" i="149"/>
  <c r="Q10" i="149" s="1"/>
  <c r="N12" i="149"/>
  <c r="P11" i="149"/>
  <c r="O11" i="149"/>
  <c r="N11" i="149"/>
  <c r="L10" i="149"/>
  <c r="Q9" i="149"/>
  <c r="L9" i="149"/>
  <c r="B58" i="148"/>
  <c r="A58" i="148"/>
  <c r="B57" i="148"/>
  <c r="A57" i="148"/>
  <c r="B56" i="148"/>
  <c r="A56" i="148"/>
  <c r="B55" i="148"/>
  <c r="A55" i="148"/>
  <c r="B54" i="148"/>
  <c r="A54" i="148"/>
  <c r="B53" i="148"/>
  <c r="A53" i="148"/>
  <c r="B52" i="148"/>
  <c r="A52" i="148"/>
  <c r="B51" i="148"/>
  <c r="A51" i="148"/>
  <c r="B50" i="148"/>
  <c r="A50" i="148"/>
  <c r="B49" i="148"/>
  <c r="A49" i="148"/>
  <c r="B48" i="148"/>
  <c r="A48" i="148"/>
  <c r="B47" i="148"/>
  <c r="A47" i="148"/>
  <c r="B46" i="148"/>
  <c r="A46" i="148"/>
  <c r="O45" i="148"/>
  <c r="L45" i="148"/>
  <c r="K45" i="148"/>
  <c r="B45" i="148"/>
  <c r="A45" i="148"/>
  <c r="O44" i="148"/>
  <c r="L44" i="148"/>
  <c r="K44" i="148"/>
  <c r="B44" i="148"/>
  <c r="A44" i="148"/>
  <c r="O43" i="148"/>
  <c r="L43" i="148"/>
  <c r="K43" i="148"/>
  <c r="B43" i="148"/>
  <c r="A43" i="148"/>
  <c r="O42" i="148"/>
  <c r="L42" i="148"/>
  <c r="K42" i="148"/>
  <c r="B42" i="148"/>
  <c r="A42" i="148"/>
  <c r="O41" i="148"/>
  <c r="L41" i="148"/>
  <c r="K41" i="148"/>
  <c r="B41" i="148"/>
  <c r="A41" i="148"/>
  <c r="O40" i="148"/>
  <c r="L40" i="148"/>
  <c r="K40" i="148"/>
  <c r="B40" i="148"/>
  <c r="A40" i="148"/>
  <c r="O39" i="148"/>
  <c r="L39" i="148"/>
  <c r="K39" i="148"/>
  <c r="B39" i="148"/>
  <c r="A39" i="148"/>
  <c r="O38" i="148"/>
  <c r="L38" i="148"/>
  <c r="K38" i="148"/>
  <c r="B38" i="148"/>
  <c r="A38" i="148"/>
  <c r="O37" i="148"/>
  <c r="L37" i="148"/>
  <c r="K37" i="148"/>
  <c r="B37" i="148"/>
  <c r="A37" i="148"/>
  <c r="O36" i="148"/>
  <c r="L36" i="148"/>
  <c r="K36" i="148"/>
  <c r="B36" i="148"/>
  <c r="A36" i="148"/>
  <c r="O35" i="148"/>
  <c r="L35" i="148"/>
  <c r="K35" i="148"/>
  <c r="B35" i="148"/>
  <c r="A35" i="148"/>
  <c r="P23" i="148"/>
  <c r="P22" i="148"/>
  <c r="P18" i="148"/>
  <c r="O12" i="148"/>
  <c r="Q10" i="148" s="1"/>
  <c r="N12" i="148"/>
  <c r="P11" i="148"/>
  <c r="O11" i="148"/>
  <c r="Q9" i="148" s="1"/>
  <c r="N11" i="148"/>
  <c r="L10" i="148"/>
  <c r="O10" i="148" s="1"/>
  <c r="L9" i="148"/>
  <c r="B58" i="147"/>
  <c r="A58" i="147"/>
  <c r="B57" i="147"/>
  <c r="A57" i="147"/>
  <c r="B56" i="147"/>
  <c r="A56" i="147"/>
  <c r="B55" i="147"/>
  <c r="A55" i="147"/>
  <c r="B54" i="147"/>
  <c r="A54" i="147"/>
  <c r="B53" i="147"/>
  <c r="A53" i="147"/>
  <c r="B52" i="147"/>
  <c r="A52" i="147"/>
  <c r="B51" i="147"/>
  <c r="A51" i="147"/>
  <c r="B50" i="147"/>
  <c r="A50" i="147"/>
  <c r="B49" i="147"/>
  <c r="A49" i="147"/>
  <c r="B48" i="147"/>
  <c r="A48" i="147"/>
  <c r="B47" i="147"/>
  <c r="A47" i="147"/>
  <c r="B46" i="147"/>
  <c r="A46" i="147"/>
  <c r="O45" i="147"/>
  <c r="L45" i="147"/>
  <c r="K45" i="147"/>
  <c r="B45" i="147"/>
  <c r="A45" i="147"/>
  <c r="O44" i="147"/>
  <c r="M44" i="147" s="1"/>
  <c r="L44" i="147"/>
  <c r="K44" i="147"/>
  <c r="B44" i="147"/>
  <c r="A44" i="147"/>
  <c r="O43" i="147"/>
  <c r="L43" i="147"/>
  <c r="K43" i="147"/>
  <c r="B43" i="147"/>
  <c r="A43" i="147"/>
  <c r="O42" i="147"/>
  <c r="M42" i="147" s="1"/>
  <c r="L42" i="147"/>
  <c r="K42" i="147"/>
  <c r="B42" i="147"/>
  <c r="A42" i="147"/>
  <c r="O41" i="147"/>
  <c r="L41" i="147"/>
  <c r="K41" i="147"/>
  <c r="B41" i="147"/>
  <c r="A41" i="147"/>
  <c r="O40" i="147"/>
  <c r="L40" i="147"/>
  <c r="K40" i="147"/>
  <c r="B40" i="147"/>
  <c r="A40" i="147"/>
  <c r="O39" i="147"/>
  <c r="L39" i="147"/>
  <c r="K39" i="147"/>
  <c r="B39" i="147"/>
  <c r="A39" i="147"/>
  <c r="O38" i="147"/>
  <c r="L38" i="147"/>
  <c r="K38" i="147"/>
  <c r="B38" i="147"/>
  <c r="A38" i="147"/>
  <c r="O37" i="147"/>
  <c r="L37" i="147"/>
  <c r="K37" i="147"/>
  <c r="B37" i="147"/>
  <c r="A37" i="147"/>
  <c r="O36" i="147"/>
  <c r="L36" i="147"/>
  <c r="K36" i="147"/>
  <c r="B36" i="147"/>
  <c r="A36" i="147"/>
  <c r="O35" i="147"/>
  <c r="L35" i="147"/>
  <c r="K35" i="147"/>
  <c r="B35" i="147"/>
  <c r="A35" i="147"/>
  <c r="P23" i="147"/>
  <c r="P22" i="147"/>
  <c r="P18" i="147"/>
  <c r="O12" i="147"/>
  <c r="Q10" i="147" s="1"/>
  <c r="N12" i="147"/>
  <c r="P11" i="147"/>
  <c r="O11" i="147"/>
  <c r="Q9" i="147" s="1"/>
  <c r="N11" i="147"/>
  <c r="O10" i="147"/>
  <c r="L10" i="147"/>
  <c r="L9" i="147"/>
  <c r="B58" i="146"/>
  <c r="A58" i="146"/>
  <c r="B57" i="146"/>
  <c r="A57" i="146"/>
  <c r="B56" i="146"/>
  <c r="A56" i="146"/>
  <c r="B55" i="146"/>
  <c r="A55" i="146"/>
  <c r="B54" i="146"/>
  <c r="A54" i="146"/>
  <c r="B53" i="146"/>
  <c r="A53" i="146"/>
  <c r="B52" i="146"/>
  <c r="A52" i="146"/>
  <c r="B51" i="146"/>
  <c r="A51" i="146"/>
  <c r="B50" i="146"/>
  <c r="A50" i="146"/>
  <c r="B49" i="146"/>
  <c r="A49" i="146"/>
  <c r="B48" i="146"/>
  <c r="A48" i="146"/>
  <c r="B47" i="146"/>
  <c r="A47" i="146"/>
  <c r="B46" i="146"/>
  <c r="A46" i="146"/>
  <c r="O45" i="146"/>
  <c r="L45" i="146"/>
  <c r="K45" i="146"/>
  <c r="B45" i="146"/>
  <c r="A45" i="146"/>
  <c r="O44" i="146"/>
  <c r="L44" i="146"/>
  <c r="K44" i="146"/>
  <c r="B44" i="146"/>
  <c r="A44" i="146"/>
  <c r="O43" i="146"/>
  <c r="L43" i="146"/>
  <c r="K43" i="146"/>
  <c r="B43" i="146"/>
  <c r="A43" i="146"/>
  <c r="O42" i="146"/>
  <c r="L42" i="146"/>
  <c r="K42" i="146"/>
  <c r="B42" i="146"/>
  <c r="A42" i="146"/>
  <c r="O41" i="146"/>
  <c r="L41" i="146"/>
  <c r="K41" i="146"/>
  <c r="B41" i="146"/>
  <c r="A41" i="146"/>
  <c r="O40" i="146"/>
  <c r="L40" i="146"/>
  <c r="K40" i="146"/>
  <c r="B40" i="146"/>
  <c r="A40" i="146"/>
  <c r="O39" i="146"/>
  <c r="L39" i="146"/>
  <c r="K39" i="146"/>
  <c r="N39" i="146"/>
  <c r="B39" i="146"/>
  <c r="A39" i="146"/>
  <c r="O38" i="146"/>
  <c r="L38" i="146"/>
  <c r="K38" i="146"/>
  <c r="B38" i="146"/>
  <c r="A38" i="146"/>
  <c r="O37" i="146"/>
  <c r="L37" i="146"/>
  <c r="K37" i="146"/>
  <c r="B37" i="146"/>
  <c r="A37" i="146"/>
  <c r="O36" i="146"/>
  <c r="L36" i="146"/>
  <c r="K36" i="146"/>
  <c r="B36" i="146"/>
  <c r="A36" i="146"/>
  <c r="O35" i="146"/>
  <c r="L35" i="146"/>
  <c r="K35" i="146"/>
  <c r="B35" i="146"/>
  <c r="A35" i="146"/>
  <c r="P23" i="146"/>
  <c r="P22" i="146"/>
  <c r="P18" i="146"/>
  <c r="O12" i="146"/>
  <c r="Q10" i="146" s="1"/>
  <c r="N12" i="146"/>
  <c r="P11" i="146"/>
  <c r="O11" i="146"/>
  <c r="Q9" i="146" s="1"/>
  <c r="N11" i="146"/>
  <c r="L10" i="146"/>
  <c r="L9" i="146"/>
  <c r="B58" i="145"/>
  <c r="A58" i="145"/>
  <c r="B57" i="145"/>
  <c r="A57" i="145"/>
  <c r="B56" i="145"/>
  <c r="A56" i="145"/>
  <c r="B55" i="145"/>
  <c r="A55" i="145"/>
  <c r="B54" i="145"/>
  <c r="A54" i="145"/>
  <c r="B53" i="145"/>
  <c r="A53" i="145"/>
  <c r="B52" i="145"/>
  <c r="A52" i="145"/>
  <c r="B51" i="145"/>
  <c r="A51" i="145"/>
  <c r="B50" i="145"/>
  <c r="A50" i="145"/>
  <c r="B49" i="145"/>
  <c r="A49" i="145"/>
  <c r="B48" i="145"/>
  <c r="A48" i="145"/>
  <c r="B47" i="145"/>
  <c r="A47" i="145"/>
  <c r="B46" i="145"/>
  <c r="A46" i="145"/>
  <c r="O45" i="145"/>
  <c r="L45" i="145"/>
  <c r="K45" i="145"/>
  <c r="B45" i="145"/>
  <c r="A45" i="145"/>
  <c r="O44" i="145"/>
  <c r="L44" i="145"/>
  <c r="K44" i="145"/>
  <c r="B44" i="145"/>
  <c r="A44" i="145"/>
  <c r="O43" i="145"/>
  <c r="L43" i="145"/>
  <c r="K43" i="145"/>
  <c r="B43" i="145"/>
  <c r="A43" i="145"/>
  <c r="O42" i="145"/>
  <c r="L42" i="145"/>
  <c r="K42" i="145"/>
  <c r="B42" i="145"/>
  <c r="A42" i="145"/>
  <c r="O41" i="145"/>
  <c r="L41" i="145"/>
  <c r="K41" i="145"/>
  <c r="B41" i="145"/>
  <c r="A41" i="145"/>
  <c r="O40" i="145"/>
  <c r="L40" i="145"/>
  <c r="K40" i="145"/>
  <c r="B40" i="145"/>
  <c r="A40" i="145"/>
  <c r="O39" i="145"/>
  <c r="L39" i="145"/>
  <c r="K39" i="145"/>
  <c r="B39" i="145"/>
  <c r="A39" i="145"/>
  <c r="O38" i="145"/>
  <c r="M38" i="145" s="1"/>
  <c r="L38" i="145"/>
  <c r="K38" i="145"/>
  <c r="B38" i="145"/>
  <c r="A38" i="145"/>
  <c r="O37" i="145"/>
  <c r="L37" i="145"/>
  <c r="K37" i="145"/>
  <c r="B37" i="145"/>
  <c r="A37" i="145"/>
  <c r="O36" i="145"/>
  <c r="L36" i="145"/>
  <c r="K36" i="145"/>
  <c r="B36" i="145"/>
  <c r="A36" i="145"/>
  <c r="O35" i="145"/>
  <c r="L35" i="145"/>
  <c r="K35" i="145"/>
  <c r="B35" i="145"/>
  <c r="A35" i="145"/>
  <c r="P23" i="145"/>
  <c r="P22" i="145"/>
  <c r="P18" i="145"/>
  <c r="O12" i="145"/>
  <c r="Q10" i="145" s="1"/>
  <c r="N12" i="145"/>
  <c r="P11" i="145"/>
  <c r="O11" i="145"/>
  <c r="Q9" i="145" s="1"/>
  <c r="N11" i="145"/>
  <c r="L10" i="145"/>
  <c r="O10" i="145" s="1"/>
  <c r="L9" i="145"/>
  <c r="B58" i="144"/>
  <c r="A58" i="144"/>
  <c r="B57" i="144"/>
  <c r="A57" i="144"/>
  <c r="B56" i="144"/>
  <c r="A56" i="144"/>
  <c r="B55" i="144"/>
  <c r="A55" i="144"/>
  <c r="B54" i="144"/>
  <c r="A54" i="144"/>
  <c r="B53" i="144"/>
  <c r="A53" i="144"/>
  <c r="B52" i="144"/>
  <c r="A52" i="144"/>
  <c r="B51" i="144"/>
  <c r="A51" i="144"/>
  <c r="B50" i="144"/>
  <c r="A50" i="144"/>
  <c r="B49" i="144"/>
  <c r="A49" i="144"/>
  <c r="B48" i="144"/>
  <c r="A48" i="144"/>
  <c r="B47" i="144"/>
  <c r="A47" i="144"/>
  <c r="B46" i="144"/>
  <c r="A46" i="144"/>
  <c r="O45" i="144"/>
  <c r="L45" i="144"/>
  <c r="K45" i="144"/>
  <c r="B45" i="144"/>
  <c r="A45" i="144"/>
  <c r="O44" i="144"/>
  <c r="L44" i="144"/>
  <c r="K44" i="144"/>
  <c r="B44" i="144"/>
  <c r="A44" i="144"/>
  <c r="O43" i="144"/>
  <c r="L43" i="144"/>
  <c r="K43" i="144"/>
  <c r="B43" i="144"/>
  <c r="A43" i="144"/>
  <c r="O42" i="144"/>
  <c r="L42" i="144"/>
  <c r="K42" i="144"/>
  <c r="B42" i="144"/>
  <c r="A42" i="144"/>
  <c r="O41" i="144"/>
  <c r="L41" i="144"/>
  <c r="K41" i="144"/>
  <c r="B41" i="144"/>
  <c r="A41" i="144"/>
  <c r="O40" i="144"/>
  <c r="L40" i="144"/>
  <c r="K40" i="144"/>
  <c r="B40" i="144"/>
  <c r="A40" i="144"/>
  <c r="O39" i="144"/>
  <c r="L39" i="144"/>
  <c r="K39" i="144"/>
  <c r="B39" i="144"/>
  <c r="A39" i="144"/>
  <c r="O38" i="144"/>
  <c r="L38" i="144"/>
  <c r="K38" i="144"/>
  <c r="B38" i="144"/>
  <c r="A38" i="144"/>
  <c r="O37" i="144"/>
  <c r="L37" i="144"/>
  <c r="K37" i="144"/>
  <c r="B37" i="144"/>
  <c r="A37" i="144"/>
  <c r="O36" i="144"/>
  <c r="L36" i="144"/>
  <c r="K36" i="144"/>
  <c r="B36" i="144"/>
  <c r="A36" i="144"/>
  <c r="O35" i="144"/>
  <c r="L35" i="144"/>
  <c r="K35" i="144"/>
  <c r="B35" i="144"/>
  <c r="A35" i="144"/>
  <c r="P23" i="144"/>
  <c r="P22" i="144"/>
  <c r="P18" i="144"/>
  <c r="O12" i="144"/>
  <c r="Q10" i="144" s="1"/>
  <c r="N12" i="144"/>
  <c r="P11" i="144"/>
  <c r="O11" i="144"/>
  <c r="Q9" i="144" s="1"/>
  <c r="N11" i="144"/>
  <c r="L10" i="144"/>
  <c r="L9" i="144"/>
  <c r="B58" i="141"/>
  <c r="A58" i="141"/>
  <c r="B57" i="141"/>
  <c r="A57" i="141"/>
  <c r="B56" i="141"/>
  <c r="A56" i="141"/>
  <c r="B55" i="141"/>
  <c r="A55" i="141"/>
  <c r="B54" i="141"/>
  <c r="A54" i="141"/>
  <c r="B53" i="141"/>
  <c r="A53" i="141"/>
  <c r="B52" i="141"/>
  <c r="A52" i="141"/>
  <c r="B51" i="141"/>
  <c r="A51" i="141"/>
  <c r="B50" i="141"/>
  <c r="A50" i="141"/>
  <c r="B49" i="141"/>
  <c r="A49" i="141"/>
  <c r="B48" i="141"/>
  <c r="A48" i="141"/>
  <c r="B47" i="141"/>
  <c r="A47" i="141"/>
  <c r="B46" i="141"/>
  <c r="A46" i="141"/>
  <c r="O45" i="141"/>
  <c r="L45" i="141"/>
  <c r="K45" i="141"/>
  <c r="B45" i="141"/>
  <c r="A45" i="141"/>
  <c r="O44" i="141"/>
  <c r="L44" i="141"/>
  <c r="K44" i="141"/>
  <c r="B44" i="141"/>
  <c r="A44" i="141"/>
  <c r="O43" i="141"/>
  <c r="L43" i="141"/>
  <c r="K43" i="141"/>
  <c r="B43" i="141"/>
  <c r="A43" i="141"/>
  <c r="O42" i="141"/>
  <c r="L42" i="141"/>
  <c r="K42" i="141"/>
  <c r="B42" i="141"/>
  <c r="A42" i="141"/>
  <c r="O41" i="141"/>
  <c r="L41" i="141"/>
  <c r="K41" i="141"/>
  <c r="B41" i="141"/>
  <c r="A41" i="141"/>
  <c r="O40" i="141"/>
  <c r="M40" i="141" s="1"/>
  <c r="L40" i="141"/>
  <c r="K40" i="141"/>
  <c r="B40" i="141"/>
  <c r="A40" i="141"/>
  <c r="O39" i="141"/>
  <c r="L39" i="141"/>
  <c r="K39" i="141"/>
  <c r="B39" i="141"/>
  <c r="A39" i="141"/>
  <c r="O38" i="141"/>
  <c r="L38" i="141"/>
  <c r="K38" i="141"/>
  <c r="B38" i="141"/>
  <c r="A38" i="141"/>
  <c r="O37" i="141"/>
  <c r="M37" i="141" s="1"/>
  <c r="L37" i="141"/>
  <c r="K37" i="141"/>
  <c r="B37" i="141"/>
  <c r="A37" i="141"/>
  <c r="O36" i="141"/>
  <c r="L36" i="141"/>
  <c r="K36" i="141"/>
  <c r="B36" i="141"/>
  <c r="A36" i="141"/>
  <c r="O35" i="141"/>
  <c r="L35" i="141"/>
  <c r="K35" i="141"/>
  <c r="B35" i="141"/>
  <c r="A35" i="141"/>
  <c r="P23" i="141"/>
  <c r="P22" i="141"/>
  <c r="P18" i="141"/>
  <c r="O12" i="141"/>
  <c r="Q10" i="141" s="1"/>
  <c r="N12" i="141"/>
  <c r="P11" i="141"/>
  <c r="O11" i="141"/>
  <c r="Q9" i="141" s="1"/>
  <c r="N11" i="141"/>
  <c r="L10" i="141"/>
  <c r="O10" i="141" s="1"/>
  <c r="L9" i="141"/>
  <c r="B58" i="140"/>
  <c r="A58" i="140"/>
  <c r="B57" i="140"/>
  <c r="A57" i="140"/>
  <c r="B56" i="140"/>
  <c r="A56" i="140"/>
  <c r="B55" i="140"/>
  <c r="A55" i="140"/>
  <c r="B54" i="140"/>
  <c r="A54" i="140"/>
  <c r="B53" i="140"/>
  <c r="A53" i="140"/>
  <c r="B52" i="140"/>
  <c r="A52" i="140"/>
  <c r="B51" i="140"/>
  <c r="A51" i="140"/>
  <c r="B50" i="140"/>
  <c r="A50" i="140"/>
  <c r="B49" i="140"/>
  <c r="A49" i="140"/>
  <c r="B48" i="140"/>
  <c r="A48" i="140"/>
  <c r="B47" i="140"/>
  <c r="A47" i="140"/>
  <c r="B46" i="140"/>
  <c r="A46" i="140"/>
  <c r="O45" i="140"/>
  <c r="L45" i="140"/>
  <c r="K45" i="140"/>
  <c r="B45" i="140"/>
  <c r="A45" i="140"/>
  <c r="O44" i="140"/>
  <c r="L44" i="140"/>
  <c r="K44" i="140"/>
  <c r="B44" i="140"/>
  <c r="A44" i="140"/>
  <c r="O43" i="140"/>
  <c r="M43" i="140"/>
  <c r="L43" i="140"/>
  <c r="K43" i="140"/>
  <c r="B43" i="140"/>
  <c r="A43" i="140"/>
  <c r="O42" i="140"/>
  <c r="L42" i="140"/>
  <c r="K42" i="140"/>
  <c r="M42" i="140" s="1"/>
  <c r="B42" i="140"/>
  <c r="A42" i="140"/>
  <c r="O41" i="140"/>
  <c r="L41" i="140"/>
  <c r="K41" i="140"/>
  <c r="B41" i="140"/>
  <c r="A41" i="140"/>
  <c r="O40" i="140"/>
  <c r="L40" i="140"/>
  <c r="K40" i="140"/>
  <c r="B40" i="140"/>
  <c r="A40" i="140"/>
  <c r="O39" i="140"/>
  <c r="L39" i="140"/>
  <c r="K39" i="140"/>
  <c r="B39" i="140"/>
  <c r="A39" i="140"/>
  <c r="O38" i="140"/>
  <c r="L38" i="140"/>
  <c r="K38" i="140"/>
  <c r="B38" i="140"/>
  <c r="A38" i="140"/>
  <c r="O37" i="140"/>
  <c r="L37" i="140"/>
  <c r="K37" i="140"/>
  <c r="B37" i="140"/>
  <c r="A37" i="140"/>
  <c r="O36" i="140"/>
  <c r="L36" i="140"/>
  <c r="K36" i="140"/>
  <c r="N36" i="140"/>
  <c r="B36" i="140"/>
  <c r="A36" i="140"/>
  <c r="O35" i="140"/>
  <c r="L35" i="140"/>
  <c r="K35" i="140"/>
  <c r="B35" i="140"/>
  <c r="A35" i="140"/>
  <c r="P23" i="140"/>
  <c r="P22" i="140"/>
  <c r="P18" i="140"/>
  <c r="O12" i="140"/>
  <c r="N12" i="140"/>
  <c r="P11" i="140"/>
  <c r="O11" i="140"/>
  <c r="N11" i="140"/>
  <c r="Q10" i="140"/>
  <c r="L10" i="140"/>
  <c r="Q9" i="140"/>
  <c r="L9" i="140"/>
  <c r="B58" i="139"/>
  <c r="A58" i="139"/>
  <c r="B57" i="139"/>
  <c r="A57" i="139"/>
  <c r="B56" i="139"/>
  <c r="A56" i="139"/>
  <c r="B55" i="139"/>
  <c r="A55" i="139"/>
  <c r="B54" i="139"/>
  <c r="A54" i="139"/>
  <c r="B53" i="139"/>
  <c r="A53" i="139"/>
  <c r="B52" i="139"/>
  <c r="A52" i="139"/>
  <c r="B51" i="139"/>
  <c r="A51" i="139"/>
  <c r="B50" i="139"/>
  <c r="A50" i="139"/>
  <c r="B49" i="139"/>
  <c r="A49" i="139"/>
  <c r="B48" i="139"/>
  <c r="A48" i="139"/>
  <c r="B47" i="139"/>
  <c r="A47" i="139"/>
  <c r="B46" i="139"/>
  <c r="A46" i="139"/>
  <c r="B45" i="139"/>
  <c r="A45" i="139"/>
  <c r="B44" i="139"/>
  <c r="A44" i="139"/>
  <c r="B43" i="139"/>
  <c r="A43" i="139"/>
  <c r="B42" i="139"/>
  <c r="A42" i="139"/>
  <c r="O41" i="139"/>
  <c r="L41" i="139"/>
  <c r="K41" i="139"/>
  <c r="B41" i="139"/>
  <c r="A41" i="139"/>
  <c r="O40" i="139"/>
  <c r="L40" i="139"/>
  <c r="K40" i="139"/>
  <c r="B40" i="139"/>
  <c r="A40" i="139"/>
  <c r="O39" i="139"/>
  <c r="L39" i="139"/>
  <c r="K39" i="139"/>
  <c r="B39" i="139"/>
  <c r="A39" i="139"/>
  <c r="O38" i="139"/>
  <c r="L38" i="139"/>
  <c r="K38" i="139"/>
  <c r="B38" i="139"/>
  <c r="A38" i="139"/>
  <c r="O37" i="139"/>
  <c r="L37" i="139"/>
  <c r="K37" i="139"/>
  <c r="B37" i="139"/>
  <c r="A37" i="139"/>
  <c r="O36" i="139"/>
  <c r="L36" i="139"/>
  <c r="K36" i="139"/>
  <c r="B36" i="139"/>
  <c r="A36" i="139"/>
  <c r="O35" i="139"/>
  <c r="L35" i="139"/>
  <c r="K35" i="139"/>
  <c r="B35" i="139"/>
  <c r="A35" i="139"/>
  <c r="P23" i="139"/>
  <c r="P22" i="139"/>
  <c r="P18" i="139"/>
  <c r="O12" i="139"/>
  <c r="Q10" i="139" s="1"/>
  <c r="N12" i="139"/>
  <c r="O10" i="139" s="1"/>
  <c r="P11" i="139"/>
  <c r="O11" i="139"/>
  <c r="Q9" i="139" s="1"/>
  <c r="N11" i="139"/>
  <c r="L10" i="139"/>
  <c r="L9" i="139"/>
  <c r="B58" i="138"/>
  <c r="A58" i="138"/>
  <c r="B57" i="138"/>
  <c r="A57" i="138"/>
  <c r="B56" i="138"/>
  <c r="A56" i="138"/>
  <c r="B55" i="138"/>
  <c r="A55" i="138"/>
  <c r="B54" i="138"/>
  <c r="A54" i="138"/>
  <c r="B53" i="138"/>
  <c r="A53" i="138"/>
  <c r="B52" i="138"/>
  <c r="A52" i="138"/>
  <c r="B51" i="138"/>
  <c r="A51" i="138"/>
  <c r="B50" i="138"/>
  <c r="A50" i="138"/>
  <c r="B49" i="138"/>
  <c r="A49" i="138"/>
  <c r="B48" i="138"/>
  <c r="A48" i="138"/>
  <c r="B47" i="138"/>
  <c r="A47" i="138"/>
  <c r="B46" i="138"/>
  <c r="A46" i="138"/>
  <c r="B45" i="138"/>
  <c r="A45" i="138"/>
  <c r="B44" i="138"/>
  <c r="A44" i="138"/>
  <c r="B43" i="138"/>
  <c r="A43" i="138"/>
  <c r="B42" i="138"/>
  <c r="A42" i="138"/>
  <c r="B41" i="138"/>
  <c r="A41" i="138"/>
  <c r="B40" i="138"/>
  <c r="A40" i="138"/>
  <c r="B39" i="138"/>
  <c r="A39" i="138"/>
  <c r="B38" i="138"/>
  <c r="A38" i="138"/>
  <c r="B37" i="138"/>
  <c r="A37" i="138"/>
  <c r="B36" i="138"/>
  <c r="A36" i="138"/>
  <c r="B35" i="138"/>
  <c r="A35" i="138"/>
  <c r="P23" i="138"/>
  <c r="P22" i="138"/>
  <c r="P18" i="138"/>
  <c r="O12" i="138"/>
  <c r="Q10" i="138" s="1"/>
  <c r="N12" i="138"/>
  <c r="P11" i="138"/>
  <c r="O11" i="138"/>
  <c r="Q9" i="138" s="1"/>
  <c r="N11" i="138"/>
  <c r="L10" i="138"/>
  <c r="O10" i="138" s="1"/>
  <c r="L9" i="138"/>
  <c r="O9" i="138" s="1"/>
  <c r="B58" i="137"/>
  <c r="A58" i="137"/>
  <c r="B57" i="137"/>
  <c r="A57" i="137"/>
  <c r="B56" i="137"/>
  <c r="A56" i="137"/>
  <c r="B55" i="137"/>
  <c r="A55" i="137"/>
  <c r="B54" i="137"/>
  <c r="A54" i="137"/>
  <c r="B53" i="137"/>
  <c r="A53" i="137"/>
  <c r="B52" i="137"/>
  <c r="A52" i="137"/>
  <c r="B51" i="137"/>
  <c r="A51" i="137"/>
  <c r="B50" i="137"/>
  <c r="A50" i="137"/>
  <c r="B49" i="137"/>
  <c r="A49" i="137"/>
  <c r="B48" i="137"/>
  <c r="A48" i="137"/>
  <c r="B47" i="137"/>
  <c r="A47" i="137"/>
  <c r="B46" i="137"/>
  <c r="A46" i="137"/>
  <c r="O45" i="137"/>
  <c r="L45" i="137"/>
  <c r="K45" i="137"/>
  <c r="B45" i="137"/>
  <c r="A45" i="137"/>
  <c r="O44" i="137"/>
  <c r="M44" i="137" s="1"/>
  <c r="L44" i="137"/>
  <c r="K44" i="137"/>
  <c r="B44" i="137"/>
  <c r="A44" i="137"/>
  <c r="O43" i="137"/>
  <c r="L43" i="137"/>
  <c r="K43" i="137"/>
  <c r="B43" i="137"/>
  <c r="A43" i="137"/>
  <c r="O42" i="137"/>
  <c r="M42" i="137" s="1"/>
  <c r="L42" i="137"/>
  <c r="K42" i="137"/>
  <c r="B42" i="137"/>
  <c r="A42" i="137"/>
  <c r="O41" i="137"/>
  <c r="L41" i="137"/>
  <c r="K41" i="137"/>
  <c r="B41" i="137"/>
  <c r="A41" i="137"/>
  <c r="O40" i="137"/>
  <c r="M40" i="137" s="1"/>
  <c r="L40" i="137"/>
  <c r="K40" i="137"/>
  <c r="B40" i="137"/>
  <c r="A40" i="137"/>
  <c r="O39" i="137"/>
  <c r="L39" i="137"/>
  <c r="K39" i="137"/>
  <c r="B39" i="137"/>
  <c r="A39" i="137"/>
  <c r="O38" i="137"/>
  <c r="M38" i="137" s="1"/>
  <c r="L38" i="137"/>
  <c r="K38" i="137"/>
  <c r="B38" i="137"/>
  <c r="A38" i="137"/>
  <c r="O37" i="137"/>
  <c r="L37" i="137"/>
  <c r="K37" i="137"/>
  <c r="B37" i="137"/>
  <c r="A37" i="137"/>
  <c r="O36" i="137"/>
  <c r="M36" i="137" s="1"/>
  <c r="L36" i="137"/>
  <c r="K36" i="137"/>
  <c r="B36" i="137"/>
  <c r="A36" i="137"/>
  <c r="O35" i="137"/>
  <c r="L35" i="137"/>
  <c r="K35" i="137"/>
  <c r="B35" i="137"/>
  <c r="A35" i="137"/>
  <c r="P23" i="137"/>
  <c r="P22" i="137"/>
  <c r="P18" i="137"/>
  <c r="O12" i="137"/>
  <c r="Q10" i="137" s="1"/>
  <c r="N12" i="137"/>
  <c r="P11" i="137"/>
  <c r="O11" i="137"/>
  <c r="N11" i="137"/>
  <c r="L10" i="137"/>
  <c r="Q9" i="137"/>
  <c r="L9" i="137"/>
  <c r="B58" i="136"/>
  <c r="A58" i="136"/>
  <c r="B57" i="136"/>
  <c r="A57" i="136"/>
  <c r="B56" i="136"/>
  <c r="A56" i="136"/>
  <c r="B55" i="136"/>
  <c r="A55" i="136"/>
  <c r="B54" i="136"/>
  <c r="A54" i="136"/>
  <c r="B53" i="136"/>
  <c r="A53" i="136"/>
  <c r="B52" i="136"/>
  <c r="A52" i="136"/>
  <c r="B51" i="136"/>
  <c r="A51" i="136"/>
  <c r="B50" i="136"/>
  <c r="A50" i="136"/>
  <c r="B49" i="136"/>
  <c r="A49" i="136"/>
  <c r="B48" i="136"/>
  <c r="A48" i="136"/>
  <c r="B47" i="136"/>
  <c r="A47" i="136"/>
  <c r="B46" i="136"/>
  <c r="A46" i="136"/>
  <c r="O45" i="136"/>
  <c r="L45" i="136"/>
  <c r="K45" i="136"/>
  <c r="B45" i="136"/>
  <c r="A45" i="136"/>
  <c r="O44" i="136"/>
  <c r="M44" i="136" s="1"/>
  <c r="L44" i="136"/>
  <c r="K44" i="136"/>
  <c r="B44" i="136"/>
  <c r="A44" i="136"/>
  <c r="O43" i="136"/>
  <c r="L43" i="136"/>
  <c r="K43" i="136"/>
  <c r="B43" i="136"/>
  <c r="A43" i="136"/>
  <c r="O42" i="136"/>
  <c r="M42" i="136" s="1"/>
  <c r="L42" i="136"/>
  <c r="K42" i="136"/>
  <c r="B42" i="136"/>
  <c r="A42" i="136"/>
  <c r="O41" i="136"/>
  <c r="L41" i="136"/>
  <c r="K41" i="136"/>
  <c r="M41" i="136" s="1"/>
  <c r="B41" i="136"/>
  <c r="A41" i="136"/>
  <c r="O40" i="136"/>
  <c r="M40" i="136" s="1"/>
  <c r="L40" i="136"/>
  <c r="K40" i="136"/>
  <c r="B40" i="136"/>
  <c r="A40" i="136"/>
  <c r="O39" i="136"/>
  <c r="L39" i="136"/>
  <c r="K39" i="136"/>
  <c r="B39" i="136"/>
  <c r="A39" i="136"/>
  <c r="O38" i="136"/>
  <c r="M38" i="136" s="1"/>
  <c r="L38" i="136"/>
  <c r="K38" i="136"/>
  <c r="B38" i="136"/>
  <c r="A38" i="136"/>
  <c r="O37" i="136"/>
  <c r="L37" i="136"/>
  <c r="K37" i="136"/>
  <c r="B37" i="136"/>
  <c r="A37" i="136"/>
  <c r="O36" i="136"/>
  <c r="L36" i="136"/>
  <c r="K36" i="136"/>
  <c r="B36" i="136"/>
  <c r="A36" i="136"/>
  <c r="O35" i="136"/>
  <c r="L35" i="136"/>
  <c r="K35" i="136"/>
  <c r="B35" i="136"/>
  <c r="A35" i="136"/>
  <c r="P23" i="136"/>
  <c r="P22" i="136"/>
  <c r="P18" i="136"/>
  <c r="O12" i="136"/>
  <c r="Q10" i="136" s="1"/>
  <c r="N12" i="136"/>
  <c r="P11" i="136"/>
  <c r="O11" i="136"/>
  <c r="Q9" i="136" s="1"/>
  <c r="N11" i="136"/>
  <c r="L10" i="136"/>
  <c r="O10" i="136" s="1"/>
  <c r="L9" i="136"/>
  <c r="B58" i="135"/>
  <c r="A58" i="135"/>
  <c r="B57" i="135"/>
  <c r="A57" i="135"/>
  <c r="B56" i="135"/>
  <c r="A56" i="135"/>
  <c r="B55" i="135"/>
  <c r="A55" i="135"/>
  <c r="B54" i="135"/>
  <c r="A54" i="135"/>
  <c r="B53" i="135"/>
  <c r="A53" i="135"/>
  <c r="B52" i="135"/>
  <c r="A52" i="135"/>
  <c r="B51" i="135"/>
  <c r="A51" i="135"/>
  <c r="B50" i="135"/>
  <c r="A50" i="135"/>
  <c r="B49" i="135"/>
  <c r="A49" i="135"/>
  <c r="B48" i="135"/>
  <c r="A48" i="135"/>
  <c r="B47" i="135"/>
  <c r="A47" i="135"/>
  <c r="B46" i="135"/>
  <c r="A46" i="135"/>
  <c r="B45" i="135"/>
  <c r="A45" i="135"/>
  <c r="O44" i="135"/>
  <c r="M44" i="135" s="1"/>
  <c r="L44" i="135"/>
  <c r="K44" i="135"/>
  <c r="B44" i="135"/>
  <c r="A44" i="135"/>
  <c r="O43" i="135"/>
  <c r="L43" i="135"/>
  <c r="K43" i="135"/>
  <c r="B43" i="135"/>
  <c r="A43" i="135"/>
  <c r="O42" i="135"/>
  <c r="L42" i="135"/>
  <c r="K42" i="135"/>
  <c r="B42" i="135"/>
  <c r="A42" i="135"/>
  <c r="O41" i="135"/>
  <c r="M41" i="135" s="1"/>
  <c r="L41" i="135"/>
  <c r="K41" i="135"/>
  <c r="B41" i="135"/>
  <c r="A41" i="135"/>
  <c r="O40" i="135"/>
  <c r="M40" i="135" s="1"/>
  <c r="L40" i="135"/>
  <c r="K40" i="135"/>
  <c r="B40" i="135"/>
  <c r="A40" i="135"/>
  <c r="O39" i="135"/>
  <c r="L39" i="135"/>
  <c r="K39" i="135"/>
  <c r="B39" i="135"/>
  <c r="A39" i="135"/>
  <c r="O38" i="135"/>
  <c r="M38" i="135" s="1"/>
  <c r="L38" i="135"/>
  <c r="K38" i="135"/>
  <c r="B38" i="135"/>
  <c r="A38" i="135"/>
  <c r="O37" i="135"/>
  <c r="L37" i="135"/>
  <c r="K37" i="135"/>
  <c r="B37" i="135"/>
  <c r="A37" i="135"/>
  <c r="O36" i="135"/>
  <c r="L36" i="135"/>
  <c r="K36" i="135"/>
  <c r="B36" i="135"/>
  <c r="A36" i="135"/>
  <c r="O35" i="135"/>
  <c r="L35" i="135"/>
  <c r="K35" i="135"/>
  <c r="B35" i="135"/>
  <c r="A35" i="135"/>
  <c r="P23" i="135"/>
  <c r="P22" i="135"/>
  <c r="P18" i="135"/>
  <c r="O12" i="135"/>
  <c r="Q10" i="135" s="1"/>
  <c r="N12" i="135"/>
  <c r="P11" i="135"/>
  <c r="O11" i="135"/>
  <c r="Q9" i="135" s="1"/>
  <c r="N11" i="135"/>
  <c r="L10" i="135"/>
  <c r="L9" i="135"/>
  <c r="B58" i="134"/>
  <c r="A58" i="134"/>
  <c r="B57" i="134"/>
  <c r="A57" i="134"/>
  <c r="B56" i="134"/>
  <c r="A56" i="134"/>
  <c r="B55" i="134"/>
  <c r="A55" i="134"/>
  <c r="B54" i="134"/>
  <c r="A54" i="134"/>
  <c r="B53" i="134"/>
  <c r="A53" i="134"/>
  <c r="B52" i="134"/>
  <c r="A52" i="134"/>
  <c r="B51" i="134"/>
  <c r="A51" i="134"/>
  <c r="B50" i="134"/>
  <c r="A50" i="134"/>
  <c r="B49" i="134"/>
  <c r="A49" i="134"/>
  <c r="B48" i="134"/>
  <c r="A48" i="134"/>
  <c r="B47" i="134"/>
  <c r="A47" i="134"/>
  <c r="B46" i="134"/>
  <c r="A46" i="134"/>
  <c r="O45" i="134"/>
  <c r="L45" i="134"/>
  <c r="K45" i="134"/>
  <c r="B45" i="134"/>
  <c r="A45" i="134"/>
  <c r="O44" i="134"/>
  <c r="L44" i="134"/>
  <c r="K44" i="134"/>
  <c r="B44" i="134"/>
  <c r="A44" i="134"/>
  <c r="O43" i="134"/>
  <c r="L43" i="134"/>
  <c r="K43" i="134"/>
  <c r="B43" i="134"/>
  <c r="A43" i="134"/>
  <c r="O42" i="134"/>
  <c r="L42" i="134"/>
  <c r="K42" i="134"/>
  <c r="B42" i="134"/>
  <c r="A42" i="134"/>
  <c r="O41" i="134"/>
  <c r="L41" i="134"/>
  <c r="K41" i="134"/>
  <c r="B41" i="134"/>
  <c r="A41" i="134"/>
  <c r="O40" i="134"/>
  <c r="L40" i="134"/>
  <c r="K40" i="134"/>
  <c r="B40" i="134"/>
  <c r="A40" i="134"/>
  <c r="O39" i="134"/>
  <c r="L39" i="134"/>
  <c r="K39" i="134"/>
  <c r="B39" i="134"/>
  <c r="A39" i="134"/>
  <c r="O38" i="134"/>
  <c r="L38" i="134"/>
  <c r="K38" i="134"/>
  <c r="B38" i="134"/>
  <c r="A38" i="134"/>
  <c r="O37" i="134"/>
  <c r="L37" i="134"/>
  <c r="K37" i="134"/>
  <c r="B37" i="134"/>
  <c r="A37" i="134"/>
  <c r="O36" i="134"/>
  <c r="L36" i="134"/>
  <c r="K36" i="134"/>
  <c r="B36" i="134"/>
  <c r="A36" i="134"/>
  <c r="O35" i="134"/>
  <c r="L35" i="134"/>
  <c r="K35" i="134"/>
  <c r="B35" i="134"/>
  <c r="A35" i="134"/>
  <c r="P23" i="134"/>
  <c r="P22" i="134"/>
  <c r="P18" i="134"/>
  <c r="O12" i="134"/>
  <c r="Q10" i="134" s="1"/>
  <c r="N12" i="134"/>
  <c r="P11" i="134"/>
  <c r="O11" i="134"/>
  <c r="Q9" i="134" s="1"/>
  <c r="N11" i="134"/>
  <c r="L10" i="134"/>
  <c r="L9" i="134"/>
  <c r="B58" i="133"/>
  <c r="A58" i="133"/>
  <c r="B57" i="133"/>
  <c r="A57" i="133"/>
  <c r="B56" i="133"/>
  <c r="A56" i="133"/>
  <c r="B55" i="133"/>
  <c r="A55" i="133"/>
  <c r="B54" i="133"/>
  <c r="A54" i="133"/>
  <c r="B53" i="133"/>
  <c r="A53" i="133"/>
  <c r="B52" i="133"/>
  <c r="A52" i="133"/>
  <c r="B51" i="133"/>
  <c r="A51" i="133"/>
  <c r="B50" i="133"/>
  <c r="A50" i="133"/>
  <c r="B49" i="133"/>
  <c r="A49" i="133"/>
  <c r="B48" i="133"/>
  <c r="A48" i="133"/>
  <c r="B47" i="133"/>
  <c r="A47" i="133"/>
  <c r="B46" i="133"/>
  <c r="A46" i="133"/>
  <c r="O45" i="133"/>
  <c r="L45" i="133"/>
  <c r="K45" i="133"/>
  <c r="B45" i="133"/>
  <c r="A45" i="133"/>
  <c r="O44" i="133"/>
  <c r="L44" i="133"/>
  <c r="K44" i="133"/>
  <c r="B44" i="133"/>
  <c r="A44" i="133"/>
  <c r="O43" i="133"/>
  <c r="L43" i="133"/>
  <c r="K43" i="133"/>
  <c r="B43" i="133"/>
  <c r="A43" i="133"/>
  <c r="O42" i="133"/>
  <c r="L42" i="133"/>
  <c r="K42" i="133"/>
  <c r="B42" i="133"/>
  <c r="A42" i="133"/>
  <c r="O41" i="133"/>
  <c r="L41" i="133"/>
  <c r="K41" i="133"/>
  <c r="B41" i="133"/>
  <c r="A41" i="133"/>
  <c r="O40" i="133"/>
  <c r="L40" i="133"/>
  <c r="K40" i="133"/>
  <c r="B40" i="133"/>
  <c r="A40" i="133"/>
  <c r="O39" i="133"/>
  <c r="L39" i="133"/>
  <c r="K39" i="133"/>
  <c r="B39" i="133"/>
  <c r="A39" i="133"/>
  <c r="O38" i="133"/>
  <c r="L38" i="133"/>
  <c r="K38" i="133"/>
  <c r="B38" i="133"/>
  <c r="A38" i="133"/>
  <c r="O37" i="133"/>
  <c r="L37" i="133"/>
  <c r="K37" i="133"/>
  <c r="B37" i="133"/>
  <c r="A37" i="133"/>
  <c r="O36" i="133"/>
  <c r="L36" i="133"/>
  <c r="K36" i="133"/>
  <c r="B36" i="133"/>
  <c r="A36" i="133"/>
  <c r="O35" i="133"/>
  <c r="L35" i="133"/>
  <c r="K35" i="133"/>
  <c r="B35" i="133"/>
  <c r="A35" i="133"/>
  <c r="P23" i="133"/>
  <c r="P22" i="133"/>
  <c r="P18" i="133"/>
  <c r="O12" i="133"/>
  <c r="Q10" i="133" s="1"/>
  <c r="N12" i="133"/>
  <c r="P11" i="133"/>
  <c r="O11" i="133"/>
  <c r="Q9" i="133" s="1"/>
  <c r="N11" i="133"/>
  <c r="L10" i="133"/>
  <c r="O10" i="133" s="1"/>
  <c r="L9" i="133"/>
  <c r="B58" i="132"/>
  <c r="A58" i="132"/>
  <c r="B57" i="132"/>
  <c r="A57" i="132"/>
  <c r="B56" i="132"/>
  <c r="A56" i="132"/>
  <c r="B55" i="132"/>
  <c r="A55" i="132"/>
  <c r="B54" i="132"/>
  <c r="A54" i="132"/>
  <c r="B53" i="132"/>
  <c r="A53" i="132"/>
  <c r="B52" i="132"/>
  <c r="A52" i="132"/>
  <c r="B51" i="132"/>
  <c r="A51" i="132"/>
  <c r="B50" i="132"/>
  <c r="A50" i="132"/>
  <c r="B49" i="132"/>
  <c r="A49" i="132"/>
  <c r="B48" i="132"/>
  <c r="A48" i="132"/>
  <c r="B47" i="132"/>
  <c r="A47" i="132"/>
  <c r="B46" i="132"/>
  <c r="A46" i="132"/>
  <c r="O45" i="132"/>
  <c r="L45" i="132"/>
  <c r="K45" i="132"/>
  <c r="B45" i="132"/>
  <c r="A45" i="132"/>
  <c r="O44" i="132"/>
  <c r="M44" i="132" s="1"/>
  <c r="L44" i="132"/>
  <c r="K44" i="132"/>
  <c r="B44" i="132"/>
  <c r="A44" i="132"/>
  <c r="O43" i="132"/>
  <c r="L43" i="132"/>
  <c r="K43" i="132"/>
  <c r="B43" i="132"/>
  <c r="A43" i="132"/>
  <c r="O42" i="132"/>
  <c r="M42" i="132" s="1"/>
  <c r="L42" i="132"/>
  <c r="K42" i="132"/>
  <c r="B42" i="132"/>
  <c r="A42" i="132"/>
  <c r="O41" i="132"/>
  <c r="L41" i="132"/>
  <c r="K41" i="132"/>
  <c r="B41" i="132"/>
  <c r="A41" i="132"/>
  <c r="O40" i="132"/>
  <c r="M40" i="132" s="1"/>
  <c r="L40" i="132"/>
  <c r="K40" i="132"/>
  <c r="B40" i="132"/>
  <c r="A40" i="132"/>
  <c r="O39" i="132"/>
  <c r="L39" i="132"/>
  <c r="K39" i="132"/>
  <c r="B39" i="132"/>
  <c r="A39" i="132"/>
  <c r="O38" i="132"/>
  <c r="M38" i="132" s="1"/>
  <c r="L38" i="132"/>
  <c r="K38" i="132"/>
  <c r="B38" i="132"/>
  <c r="A38" i="132"/>
  <c r="O37" i="132"/>
  <c r="L37" i="132"/>
  <c r="K37" i="132"/>
  <c r="B37" i="132"/>
  <c r="A37" i="132"/>
  <c r="O36" i="132"/>
  <c r="L36" i="132"/>
  <c r="K36" i="132"/>
  <c r="B36" i="132"/>
  <c r="A36" i="132"/>
  <c r="O35" i="132"/>
  <c r="L35" i="132"/>
  <c r="K35" i="132"/>
  <c r="B35" i="132"/>
  <c r="A35" i="132"/>
  <c r="P23" i="132"/>
  <c r="P22" i="132"/>
  <c r="P18" i="132"/>
  <c r="O12" i="132"/>
  <c r="Q10" i="132" s="1"/>
  <c r="N12" i="132"/>
  <c r="P11" i="132"/>
  <c r="O11" i="132"/>
  <c r="Q9" i="132" s="1"/>
  <c r="N11" i="132"/>
  <c r="L10" i="132"/>
  <c r="L9" i="132"/>
  <c r="B58" i="131"/>
  <c r="A58" i="131"/>
  <c r="B57" i="131"/>
  <c r="A57" i="131"/>
  <c r="B56" i="131"/>
  <c r="A56" i="131"/>
  <c r="B55" i="131"/>
  <c r="A55" i="131"/>
  <c r="B54" i="131"/>
  <c r="A54" i="131"/>
  <c r="B53" i="131"/>
  <c r="A53" i="131"/>
  <c r="B52" i="131"/>
  <c r="A52" i="131"/>
  <c r="B51" i="131"/>
  <c r="A51" i="131"/>
  <c r="B50" i="131"/>
  <c r="A50" i="131"/>
  <c r="B49" i="131"/>
  <c r="A49" i="131"/>
  <c r="B48" i="131"/>
  <c r="A48" i="131"/>
  <c r="B47" i="131"/>
  <c r="A47" i="131"/>
  <c r="B46" i="131"/>
  <c r="A46" i="131"/>
  <c r="O45" i="131"/>
  <c r="L45" i="131"/>
  <c r="K45" i="131"/>
  <c r="B45" i="131"/>
  <c r="A45" i="131"/>
  <c r="O44" i="131"/>
  <c r="L44" i="131"/>
  <c r="K44" i="131"/>
  <c r="B44" i="131"/>
  <c r="A44" i="131"/>
  <c r="O43" i="131"/>
  <c r="L43" i="131"/>
  <c r="K43" i="131"/>
  <c r="B43" i="131"/>
  <c r="A43" i="131"/>
  <c r="O42" i="131"/>
  <c r="L42" i="131"/>
  <c r="K42" i="131"/>
  <c r="B42" i="131"/>
  <c r="A42" i="131"/>
  <c r="O41" i="131"/>
  <c r="L41" i="131"/>
  <c r="K41" i="131"/>
  <c r="B41" i="131"/>
  <c r="A41" i="131"/>
  <c r="O40" i="131"/>
  <c r="L40" i="131"/>
  <c r="K40" i="131"/>
  <c r="B40" i="131"/>
  <c r="A40" i="131"/>
  <c r="O39" i="131"/>
  <c r="L39" i="131"/>
  <c r="K39" i="131"/>
  <c r="B39" i="131"/>
  <c r="A39" i="131"/>
  <c r="O38" i="131"/>
  <c r="L38" i="131"/>
  <c r="K38" i="131"/>
  <c r="B38" i="131"/>
  <c r="A38" i="131"/>
  <c r="O37" i="131"/>
  <c r="L37" i="131"/>
  <c r="K37" i="131"/>
  <c r="B37" i="131"/>
  <c r="A37" i="131"/>
  <c r="O36" i="131"/>
  <c r="L36" i="131"/>
  <c r="K36" i="131"/>
  <c r="B36" i="131"/>
  <c r="A36" i="131"/>
  <c r="O35" i="131"/>
  <c r="L35" i="131"/>
  <c r="K35" i="131"/>
  <c r="B35" i="131"/>
  <c r="A35" i="131"/>
  <c r="P23" i="131"/>
  <c r="P22" i="131"/>
  <c r="P18" i="131"/>
  <c r="O12" i="131"/>
  <c r="Q10" i="131" s="1"/>
  <c r="N12" i="131"/>
  <c r="P11" i="131"/>
  <c r="O11" i="131"/>
  <c r="Q9" i="131" s="1"/>
  <c r="N11" i="131"/>
  <c r="L10" i="131"/>
  <c r="L9" i="131"/>
  <c r="B58" i="130"/>
  <c r="A58" i="130"/>
  <c r="B57" i="130"/>
  <c r="A57" i="130"/>
  <c r="B56" i="130"/>
  <c r="A56" i="130"/>
  <c r="B55" i="130"/>
  <c r="A55" i="130"/>
  <c r="B54" i="130"/>
  <c r="A54" i="130"/>
  <c r="B53" i="130"/>
  <c r="A53" i="130"/>
  <c r="B52" i="130"/>
  <c r="A52" i="130"/>
  <c r="B51" i="130"/>
  <c r="A51" i="130"/>
  <c r="B50" i="130"/>
  <c r="A50" i="130"/>
  <c r="B49" i="130"/>
  <c r="A49" i="130"/>
  <c r="B48" i="130"/>
  <c r="A48" i="130"/>
  <c r="B47" i="130"/>
  <c r="A47" i="130"/>
  <c r="B46" i="130"/>
  <c r="A46" i="130"/>
  <c r="O45" i="130"/>
  <c r="L45" i="130"/>
  <c r="K45" i="130"/>
  <c r="B45" i="130"/>
  <c r="A45" i="130"/>
  <c r="O44" i="130"/>
  <c r="L44" i="130"/>
  <c r="K44" i="130"/>
  <c r="B44" i="130"/>
  <c r="A44" i="130"/>
  <c r="O43" i="130"/>
  <c r="L43" i="130"/>
  <c r="K43" i="130"/>
  <c r="B43" i="130"/>
  <c r="A43" i="130"/>
  <c r="O42" i="130"/>
  <c r="L42" i="130"/>
  <c r="K42" i="130"/>
  <c r="M42" i="130" s="1"/>
  <c r="B42" i="130"/>
  <c r="A42" i="130"/>
  <c r="O41" i="130"/>
  <c r="L41" i="130"/>
  <c r="K41" i="130"/>
  <c r="B41" i="130"/>
  <c r="A41" i="130"/>
  <c r="O40" i="130"/>
  <c r="L40" i="130"/>
  <c r="K40" i="130"/>
  <c r="B40" i="130"/>
  <c r="A40" i="130"/>
  <c r="O39" i="130"/>
  <c r="L39" i="130"/>
  <c r="K39" i="130"/>
  <c r="B39" i="130"/>
  <c r="A39" i="130"/>
  <c r="O38" i="130"/>
  <c r="L38" i="130"/>
  <c r="K38" i="130"/>
  <c r="B38" i="130"/>
  <c r="A38" i="130"/>
  <c r="O37" i="130"/>
  <c r="L37" i="130"/>
  <c r="K37" i="130"/>
  <c r="B37" i="130"/>
  <c r="A37" i="130"/>
  <c r="O36" i="130"/>
  <c r="L36" i="130"/>
  <c r="K36" i="130"/>
  <c r="B36" i="130"/>
  <c r="A36" i="130"/>
  <c r="O35" i="130"/>
  <c r="L35" i="130"/>
  <c r="K35" i="130"/>
  <c r="B35" i="130"/>
  <c r="A35" i="130"/>
  <c r="P23" i="130"/>
  <c r="P22" i="130"/>
  <c r="P18" i="130"/>
  <c r="O12" i="130"/>
  <c r="Q10" i="130" s="1"/>
  <c r="N12" i="130"/>
  <c r="P11" i="130"/>
  <c r="O11" i="130"/>
  <c r="Q9" i="130" s="1"/>
  <c r="N11" i="130"/>
  <c r="L10" i="130"/>
  <c r="L9" i="130"/>
  <c r="B58" i="129"/>
  <c r="A58" i="129"/>
  <c r="B57" i="129"/>
  <c r="A57" i="129"/>
  <c r="B56" i="129"/>
  <c r="A56" i="129"/>
  <c r="B55" i="129"/>
  <c r="A55" i="129"/>
  <c r="B54" i="129"/>
  <c r="A54" i="129"/>
  <c r="B53" i="129"/>
  <c r="A53" i="129"/>
  <c r="B52" i="129"/>
  <c r="A52" i="129"/>
  <c r="B51" i="129"/>
  <c r="A51" i="129"/>
  <c r="B50" i="129"/>
  <c r="A50" i="129"/>
  <c r="B49" i="129"/>
  <c r="A49" i="129"/>
  <c r="B48" i="129"/>
  <c r="A48" i="129"/>
  <c r="B47" i="129"/>
  <c r="A47" i="129"/>
  <c r="B46" i="129"/>
  <c r="A46" i="129"/>
  <c r="O45" i="129"/>
  <c r="L45" i="129"/>
  <c r="K45" i="129"/>
  <c r="B45" i="129"/>
  <c r="A45" i="129"/>
  <c r="O44" i="129"/>
  <c r="L44" i="129"/>
  <c r="K44" i="129"/>
  <c r="B44" i="129"/>
  <c r="A44" i="129"/>
  <c r="O43" i="129"/>
  <c r="L43" i="129"/>
  <c r="K43" i="129"/>
  <c r="B43" i="129"/>
  <c r="A43" i="129"/>
  <c r="O42" i="129"/>
  <c r="L42" i="129"/>
  <c r="K42" i="129"/>
  <c r="B42" i="129"/>
  <c r="A42" i="129"/>
  <c r="O41" i="129"/>
  <c r="L41" i="129"/>
  <c r="K41" i="129"/>
  <c r="B41" i="129"/>
  <c r="A41" i="129"/>
  <c r="O40" i="129"/>
  <c r="L40" i="129"/>
  <c r="K40" i="129"/>
  <c r="B40" i="129"/>
  <c r="A40" i="129"/>
  <c r="O39" i="129"/>
  <c r="L39" i="129"/>
  <c r="K39" i="129"/>
  <c r="B39" i="129"/>
  <c r="A39" i="129"/>
  <c r="O38" i="129"/>
  <c r="L38" i="129"/>
  <c r="K38" i="129"/>
  <c r="B38" i="129"/>
  <c r="A38" i="129"/>
  <c r="O37" i="129"/>
  <c r="L37" i="129"/>
  <c r="K37" i="129"/>
  <c r="B37" i="129"/>
  <c r="A37" i="129"/>
  <c r="O36" i="129"/>
  <c r="L36" i="129"/>
  <c r="K36" i="129"/>
  <c r="B36" i="129"/>
  <c r="A36" i="129"/>
  <c r="O35" i="129"/>
  <c r="L35" i="129"/>
  <c r="K35" i="129"/>
  <c r="B35" i="129"/>
  <c r="A35" i="129"/>
  <c r="P23" i="129"/>
  <c r="P22" i="129"/>
  <c r="P18" i="129"/>
  <c r="O12" i="129"/>
  <c r="Q10" i="129" s="1"/>
  <c r="N12" i="129"/>
  <c r="P11" i="129"/>
  <c r="O11" i="129"/>
  <c r="Q9" i="129" s="1"/>
  <c r="N11" i="129"/>
  <c r="L10" i="129"/>
  <c r="O9" i="129"/>
  <c r="L9" i="129"/>
  <c r="B58" i="128"/>
  <c r="A58" i="128"/>
  <c r="B57" i="128"/>
  <c r="A57" i="128"/>
  <c r="B56" i="128"/>
  <c r="A56" i="128"/>
  <c r="B55" i="128"/>
  <c r="A55" i="128"/>
  <c r="B54" i="128"/>
  <c r="A54" i="128"/>
  <c r="B53" i="128"/>
  <c r="A53" i="128"/>
  <c r="B52" i="128"/>
  <c r="A52" i="128"/>
  <c r="B51" i="128"/>
  <c r="A51" i="128"/>
  <c r="B50" i="128"/>
  <c r="A50" i="128"/>
  <c r="B49" i="128"/>
  <c r="A49" i="128"/>
  <c r="B48" i="128"/>
  <c r="A48" i="128"/>
  <c r="B47" i="128"/>
  <c r="A47" i="128"/>
  <c r="B46" i="128"/>
  <c r="A46" i="128"/>
  <c r="O45" i="128"/>
  <c r="L45" i="128"/>
  <c r="K45" i="128"/>
  <c r="B45" i="128"/>
  <c r="A45" i="128"/>
  <c r="O44" i="128"/>
  <c r="L44" i="128"/>
  <c r="K44" i="128"/>
  <c r="B44" i="128"/>
  <c r="A44" i="128"/>
  <c r="O43" i="128"/>
  <c r="L43" i="128"/>
  <c r="K43" i="128"/>
  <c r="B43" i="128"/>
  <c r="A43" i="128"/>
  <c r="O42" i="128"/>
  <c r="L42" i="128"/>
  <c r="K42" i="128"/>
  <c r="B42" i="128"/>
  <c r="A42" i="128"/>
  <c r="O41" i="128"/>
  <c r="L41" i="128"/>
  <c r="K41" i="128"/>
  <c r="B41" i="128"/>
  <c r="A41" i="128"/>
  <c r="O40" i="128"/>
  <c r="L40" i="128"/>
  <c r="K40" i="128"/>
  <c r="B40" i="128"/>
  <c r="A40" i="128"/>
  <c r="O39" i="128"/>
  <c r="L39" i="128"/>
  <c r="K39" i="128"/>
  <c r="B39" i="128"/>
  <c r="A39" i="128"/>
  <c r="O38" i="128"/>
  <c r="L38" i="128"/>
  <c r="K38" i="128"/>
  <c r="B38" i="128"/>
  <c r="A38" i="128"/>
  <c r="O37" i="128"/>
  <c r="L37" i="128"/>
  <c r="K37" i="128"/>
  <c r="B37" i="128"/>
  <c r="A37" i="128"/>
  <c r="O36" i="128"/>
  <c r="L36" i="128"/>
  <c r="K36" i="128"/>
  <c r="B36" i="128"/>
  <c r="A36" i="128"/>
  <c r="O35" i="128"/>
  <c r="L35" i="128"/>
  <c r="K35" i="128"/>
  <c r="B35" i="128"/>
  <c r="A35" i="128"/>
  <c r="P23" i="128"/>
  <c r="P22" i="128"/>
  <c r="P18" i="128"/>
  <c r="O12" i="128"/>
  <c r="Q10" i="128" s="1"/>
  <c r="N12" i="128"/>
  <c r="P11" i="128"/>
  <c r="O11" i="128"/>
  <c r="Q9" i="128" s="1"/>
  <c r="N11" i="128"/>
  <c r="L10" i="128"/>
  <c r="O10" i="128" s="1"/>
  <c r="L9" i="128"/>
  <c r="B58" i="127"/>
  <c r="A58" i="127"/>
  <c r="B57" i="127"/>
  <c r="A57" i="127"/>
  <c r="B56" i="127"/>
  <c r="A56" i="127"/>
  <c r="B55" i="127"/>
  <c r="A55" i="127"/>
  <c r="B54" i="127"/>
  <c r="A54" i="127"/>
  <c r="B53" i="127"/>
  <c r="A53" i="127"/>
  <c r="B52" i="127"/>
  <c r="A52" i="127"/>
  <c r="B51" i="127"/>
  <c r="A51" i="127"/>
  <c r="B50" i="127"/>
  <c r="A50" i="127"/>
  <c r="B49" i="127"/>
  <c r="A49" i="127"/>
  <c r="B48" i="127"/>
  <c r="A48" i="127"/>
  <c r="B47" i="127"/>
  <c r="A47" i="127"/>
  <c r="O46" i="127"/>
  <c r="N46" i="127"/>
  <c r="B46" i="127"/>
  <c r="A46" i="127"/>
  <c r="B45" i="127"/>
  <c r="A45" i="127"/>
  <c r="B44" i="127"/>
  <c r="A44" i="127"/>
  <c r="B43" i="127"/>
  <c r="A43" i="127"/>
  <c r="B42" i="127"/>
  <c r="A42" i="127"/>
  <c r="B41" i="127"/>
  <c r="A41" i="127"/>
  <c r="B40" i="127"/>
  <c r="A40" i="127"/>
  <c r="B39" i="127"/>
  <c r="A39" i="127"/>
  <c r="B38" i="127"/>
  <c r="A38" i="127"/>
  <c r="B37" i="127"/>
  <c r="A37" i="127"/>
  <c r="O36" i="127"/>
  <c r="L36" i="127"/>
  <c r="K36" i="127"/>
  <c r="B36" i="127"/>
  <c r="A36" i="127"/>
  <c r="B35" i="127"/>
  <c r="A35" i="127"/>
  <c r="P23" i="127"/>
  <c r="P22" i="127"/>
  <c r="P18" i="127"/>
  <c r="O12" i="127"/>
  <c r="Q10" i="127" s="1"/>
  <c r="N12" i="127"/>
  <c r="P11" i="127"/>
  <c r="O11" i="127"/>
  <c r="Q9" i="127" s="1"/>
  <c r="N11" i="127"/>
  <c r="L10" i="127"/>
  <c r="L9" i="127"/>
  <c r="N38" i="137"/>
  <c r="N43" i="128"/>
  <c r="N35" i="146"/>
  <c r="N43" i="146"/>
  <c r="O58" i="125"/>
  <c r="N58" i="125"/>
  <c r="M58" i="125"/>
  <c r="L58" i="125"/>
  <c r="K58" i="125"/>
  <c r="B58" i="125"/>
  <c r="A58" i="125"/>
  <c r="O57" i="125"/>
  <c r="N57" i="125"/>
  <c r="M57" i="125"/>
  <c r="L57" i="125"/>
  <c r="K57" i="125"/>
  <c r="B57" i="125"/>
  <c r="A57" i="125"/>
  <c r="O56" i="125"/>
  <c r="N56" i="125"/>
  <c r="M56" i="125"/>
  <c r="L56" i="125"/>
  <c r="K56" i="125"/>
  <c r="B56" i="125"/>
  <c r="A56" i="125"/>
  <c r="O55" i="125"/>
  <c r="N55" i="125"/>
  <c r="M55" i="125"/>
  <c r="L55" i="125"/>
  <c r="K55" i="125"/>
  <c r="B55" i="125"/>
  <c r="A55" i="125"/>
  <c r="O54" i="125"/>
  <c r="N54" i="125"/>
  <c r="M54" i="125"/>
  <c r="L54" i="125"/>
  <c r="K54" i="125"/>
  <c r="B54" i="125"/>
  <c r="A54" i="125"/>
  <c r="O53" i="125"/>
  <c r="N53" i="125"/>
  <c r="M53" i="125"/>
  <c r="L53" i="125"/>
  <c r="K53" i="125"/>
  <c r="B53" i="125"/>
  <c r="A53" i="125"/>
  <c r="O52" i="125"/>
  <c r="N52" i="125"/>
  <c r="M52" i="125"/>
  <c r="L52" i="125"/>
  <c r="K52" i="125"/>
  <c r="B52" i="125"/>
  <c r="A52" i="125"/>
  <c r="O51" i="125"/>
  <c r="N51" i="125"/>
  <c r="M51" i="125"/>
  <c r="L51" i="125"/>
  <c r="K51" i="125"/>
  <c r="B51" i="125"/>
  <c r="A51" i="125"/>
  <c r="O50" i="125"/>
  <c r="N50" i="125"/>
  <c r="M50" i="125"/>
  <c r="L50" i="125"/>
  <c r="K50" i="125"/>
  <c r="B50" i="125"/>
  <c r="A50" i="125"/>
  <c r="O49" i="125"/>
  <c r="N49" i="125"/>
  <c r="M49" i="125"/>
  <c r="L49" i="125"/>
  <c r="K49" i="125"/>
  <c r="B49" i="125"/>
  <c r="A49" i="125"/>
  <c r="O48" i="125"/>
  <c r="N48" i="125"/>
  <c r="M48" i="125"/>
  <c r="L48" i="125"/>
  <c r="K48" i="125"/>
  <c r="B48" i="125"/>
  <c r="A48" i="125"/>
  <c r="O47" i="125"/>
  <c r="N47" i="125"/>
  <c r="M47" i="125"/>
  <c r="L47" i="125"/>
  <c r="K47" i="125"/>
  <c r="B47" i="125"/>
  <c r="A47" i="125"/>
  <c r="O46" i="125"/>
  <c r="M46" i="125"/>
  <c r="L46" i="125"/>
  <c r="K46" i="125"/>
  <c r="N46" i="125"/>
  <c r="B46" i="125"/>
  <c r="A46" i="125"/>
  <c r="O45" i="125"/>
  <c r="B45" i="125"/>
  <c r="A45" i="125"/>
  <c r="O44" i="125"/>
  <c r="B44" i="125"/>
  <c r="A44" i="125"/>
  <c r="O43" i="125"/>
  <c r="B43" i="125"/>
  <c r="A43" i="125"/>
  <c r="O42" i="125"/>
  <c r="B42" i="125"/>
  <c r="A42" i="125"/>
  <c r="O41" i="125"/>
  <c r="M41" i="125" s="1"/>
  <c r="B41" i="125"/>
  <c r="A41" i="125"/>
  <c r="O40" i="125"/>
  <c r="B40" i="125"/>
  <c r="A40" i="125"/>
  <c r="O39" i="125"/>
  <c r="B39" i="125"/>
  <c r="A39" i="125"/>
  <c r="O38" i="125"/>
  <c r="B38" i="125"/>
  <c r="A38" i="125"/>
  <c r="O37" i="125"/>
  <c r="M37" i="125" s="1"/>
  <c r="B37" i="125"/>
  <c r="A37" i="125"/>
  <c r="O36" i="125"/>
  <c r="B36" i="125"/>
  <c r="A36" i="125"/>
  <c r="O35" i="125"/>
  <c r="B35" i="125"/>
  <c r="A35" i="125"/>
  <c r="P23" i="125"/>
  <c r="P22" i="125"/>
  <c r="P18" i="125"/>
  <c r="O12" i="125"/>
  <c r="Q10" i="125" s="1"/>
  <c r="N12" i="125"/>
  <c r="P11" i="125"/>
  <c r="O11" i="125"/>
  <c r="Q9" i="125" s="1"/>
  <c r="N11" i="125"/>
  <c r="L10" i="125"/>
  <c r="L9" i="125"/>
  <c r="N47" i="122"/>
  <c r="N46" i="122"/>
  <c r="O58" i="122"/>
  <c r="N58" i="122"/>
  <c r="M58" i="122"/>
  <c r="L58" i="122"/>
  <c r="K58" i="122"/>
  <c r="B58" i="122"/>
  <c r="A58" i="122"/>
  <c r="O57" i="122"/>
  <c r="N57" i="122"/>
  <c r="M57" i="122"/>
  <c r="L57" i="122"/>
  <c r="K57" i="122"/>
  <c r="B57" i="122"/>
  <c r="A57" i="122"/>
  <c r="O56" i="122"/>
  <c r="M56" i="122" s="1"/>
  <c r="L56" i="122"/>
  <c r="K56" i="122"/>
  <c r="N56" i="122"/>
  <c r="B56" i="122"/>
  <c r="A56" i="122"/>
  <c r="O55" i="122"/>
  <c r="M55" i="122" s="1"/>
  <c r="L55" i="122"/>
  <c r="K55" i="122"/>
  <c r="N55" i="122"/>
  <c r="B55" i="122"/>
  <c r="A55" i="122"/>
  <c r="O54" i="122"/>
  <c r="N54" i="122"/>
  <c r="M54" i="122"/>
  <c r="L54" i="122"/>
  <c r="K54" i="122"/>
  <c r="B54" i="122"/>
  <c r="A54" i="122"/>
  <c r="O53" i="122"/>
  <c r="M53" i="122" s="1"/>
  <c r="L53" i="122"/>
  <c r="K53" i="122"/>
  <c r="N53" i="122"/>
  <c r="B53" i="122"/>
  <c r="A53" i="122"/>
  <c r="O52" i="122"/>
  <c r="M52" i="122" s="1"/>
  <c r="L52" i="122"/>
  <c r="K52" i="122"/>
  <c r="N52" i="122"/>
  <c r="B52" i="122"/>
  <c r="A52" i="122"/>
  <c r="O51" i="122"/>
  <c r="M51" i="122" s="1"/>
  <c r="L51" i="122"/>
  <c r="K51" i="122"/>
  <c r="N51" i="122"/>
  <c r="B51" i="122"/>
  <c r="A51" i="122"/>
  <c r="O50" i="122"/>
  <c r="M50" i="122" s="1"/>
  <c r="L50" i="122"/>
  <c r="K50" i="122"/>
  <c r="N50" i="122"/>
  <c r="B50" i="122"/>
  <c r="A50" i="122"/>
  <c r="O49" i="122"/>
  <c r="M49" i="122" s="1"/>
  <c r="L49" i="122"/>
  <c r="K49" i="122"/>
  <c r="N49" i="122"/>
  <c r="B49" i="122"/>
  <c r="A49" i="122"/>
  <c r="O48" i="122"/>
  <c r="M48" i="122" s="1"/>
  <c r="L48" i="122"/>
  <c r="K48" i="122"/>
  <c r="N48" i="122"/>
  <c r="B48" i="122"/>
  <c r="A48" i="122"/>
  <c r="O47" i="122"/>
  <c r="M47" i="122" s="1"/>
  <c r="L47" i="122"/>
  <c r="K47" i="122"/>
  <c r="B47" i="122"/>
  <c r="A47" i="122"/>
  <c r="O46" i="122"/>
  <c r="M46" i="122" s="1"/>
  <c r="L46" i="122"/>
  <c r="K46" i="122"/>
  <c r="B46" i="122"/>
  <c r="A46" i="122"/>
  <c r="O45" i="122"/>
  <c r="L45" i="122"/>
  <c r="K45" i="122"/>
  <c r="B45" i="122"/>
  <c r="A45" i="122"/>
  <c r="O44" i="122"/>
  <c r="L44" i="122"/>
  <c r="K44" i="122"/>
  <c r="B44" i="122"/>
  <c r="A44" i="122"/>
  <c r="O43" i="122"/>
  <c r="L43" i="122"/>
  <c r="K43" i="122"/>
  <c r="B43" i="122"/>
  <c r="A43" i="122"/>
  <c r="O42" i="122"/>
  <c r="L42" i="122"/>
  <c r="K42" i="122"/>
  <c r="B42" i="122"/>
  <c r="A42" i="122"/>
  <c r="O41" i="122"/>
  <c r="L41" i="122"/>
  <c r="K41" i="122"/>
  <c r="B41" i="122"/>
  <c r="A41" i="122"/>
  <c r="O40" i="122"/>
  <c r="L40" i="122"/>
  <c r="K40" i="122"/>
  <c r="B40" i="122"/>
  <c r="A40" i="122"/>
  <c r="O39" i="122"/>
  <c r="L39" i="122"/>
  <c r="K39" i="122"/>
  <c r="B39" i="122"/>
  <c r="A39" i="122"/>
  <c r="O38" i="122"/>
  <c r="L38" i="122"/>
  <c r="K38" i="122"/>
  <c r="B38" i="122"/>
  <c r="A38" i="122"/>
  <c r="O37" i="122"/>
  <c r="L37" i="122"/>
  <c r="K37" i="122"/>
  <c r="B37" i="122"/>
  <c r="A37" i="122"/>
  <c r="O36" i="122"/>
  <c r="L36" i="122"/>
  <c r="K36" i="122"/>
  <c r="B36" i="122"/>
  <c r="A36" i="122"/>
  <c r="O35" i="122"/>
  <c r="L35" i="122"/>
  <c r="K35" i="122"/>
  <c r="B35" i="122"/>
  <c r="A35" i="122"/>
  <c r="P23" i="122"/>
  <c r="P22" i="122"/>
  <c r="P18" i="122"/>
  <c r="O12" i="122"/>
  <c r="Q10" i="122" s="1"/>
  <c r="N12" i="122"/>
  <c r="P11" i="122"/>
  <c r="O11" i="122"/>
  <c r="Q9" i="122" s="1"/>
  <c r="N11" i="122"/>
  <c r="L10" i="122"/>
  <c r="O10" i="122" s="1"/>
  <c r="L9" i="122"/>
  <c r="N45" i="145"/>
  <c r="N40" i="147"/>
  <c r="N39" i="129"/>
  <c r="N43" i="129"/>
  <c r="N37" i="145"/>
  <c r="N41" i="152"/>
  <c r="O9" i="170" l="1"/>
  <c r="O10" i="164"/>
  <c r="O9" i="162"/>
  <c r="O9" i="161"/>
  <c r="M37" i="158"/>
  <c r="O9" i="156"/>
  <c r="O10" i="154"/>
  <c r="O10" i="151"/>
  <c r="O10" i="149"/>
  <c r="O9" i="149"/>
  <c r="O9" i="148"/>
  <c r="O9" i="147"/>
  <c r="O9" i="145"/>
  <c r="O9" i="144"/>
  <c r="M45" i="141"/>
  <c r="O9" i="141"/>
  <c r="M36" i="140"/>
  <c r="O10" i="140"/>
  <c r="M41" i="140"/>
  <c r="M44" i="140"/>
  <c r="M45" i="140"/>
  <c r="O10" i="137"/>
  <c r="O9" i="136"/>
  <c r="O9" i="135"/>
  <c r="O9" i="132"/>
  <c r="O9" i="130"/>
  <c r="M41" i="130"/>
  <c r="O9" i="128"/>
  <c r="O9" i="127"/>
  <c r="M35" i="125"/>
  <c r="M45" i="125"/>
  <c r="M43" i="125"/>
  <c r="M36" i="125"/>
  <c r="M42" i="125"/>
  <c r="M44" i="125"/>
  <c r="M38" i="125"/>
  <c r="M40" i="125"/>
  <c r="M39" i="125"/>
  <c r="O9" i="125"/>
  <c r="P26" i="174"/>
  <c r="P26" i="169"/>
  <c r="P26" i="175"/>
  <c r="P26" i="173"/>
  <c r="P26" i="168"/>
  <c r="P26" i="171"/>
  <c r="P26" i="165"/>
  <c r="P26" i="162"/>
  <c r="P26" i="161"/>
  <c r="P26" i="172"/>
  <c r="P26" i="170"/>
  <c r="P26" i="166"/>
  <c r="P26" i="155"/>
  <c r="P26" i="150"/>
  <c r="P26" i="146"/>
  <c r="P26" i="164"/>
  <c r="P26" i="160"/>
  <c r="P26" i="153"/>
  <c r="P26" i="148"/>
  <c r="P26" i="163"/>
  <c r="P26" i="159"/>
  <c r="P26" i="158"/>
  <c r="P26" i="151"/>
  <c r="P26" i="149"/>
  <c r="P26" i="144"/>
  <c r="P26" i="167"/>
  <c r="P26" i="156"/>
  <c r="P26" i="141"/>
  <c r="P26" i="140"/>
  <c r="P26" i="137"/>
  <c r="P26" i="152"/>
  <c r="P26" i="147"/>
  <c r="P26" i="145"/>
  <c r="P26" i="157"/>
  <c r="P26" i="154"/>
  <c r="P26" i="135"/>
  <c r="P26" i="133"/>
  <c r="P26" i="130"/>
  <c r="P26" i="134"/>
  <c r="P26" i="128"/>
  <c r="P26" i="122"/>
  <c r="P26" i="127"/>
  <c r="P26" i="132"/>
  <c r="P26" i="129"/>
  <c r="P26" i="125"/>
  <c r="P26" i="138"/>
  <c r="P26" i="136"/>
  <c r="P26" i="131"/>
  <c r="P26" i="139"/>
  <c r="P20" i="174"/>
  <c r="P21" i="174" s="1"/>
  <c r="P20" i="172"/>
  <c r="P21" i="172" s="1"/>
  <c r="P20" i="169"/>
  <c r="P21" i="169" s="1"/>
  <c r="P20" i="170"/>
  <c r="P21" i="170" s="1"/>
  <c r="P20" i="168"/>
  <c r="P21" i="168" s="1"/>
  <c r="P20" i="166"/>
  <c r="P21" i="166" s="1"/>
  <c r="P20" i="165"/>
  <c r="P21" i="165" s="1"/>
  <c r="P20" i="162"/>
  <c r="P21" i="162" s="1"/>
  <c r="P20" i="161"/>
  <c r="P21" i="161" s="1"/>
  <c r="P20" i="175"/>
  <c r="P21" i="175" s="1"/>
  <c r="P20" i="173"/>
  <c r="P21" i="173" s="1"/>
  <c r="P20" i="163"/>
  <c r="P21" i="163" s="1"/>
  <c r="P20" i="155"/>
  <c r="P21" i="155" s="1"/>
  <c r="P20" i="150"/>
  <c r="P21" i="150" s="1"/>
  <c r="P20" i="146"/>
  <c r="P21" i="146" s="1"/>
  <c r="P20" i="160"/>
  <c r="P21" i="160" s="1"/>
  <c r="P20" i="159"/>
  <c r="P21" i="159" s="1"/>
  <c r="P20" i="153"/>
  <c r="P21" i="153" s="1"/>
  <c r="P20" i="148"/>
  <c r="P21" i="148" s="1"/>
  <c r="P20" i="171"/>
  <c r="P21" i="171" s="1"/>
  <c r="P20" i="167"/>
  <c r="P21" i="167" s="1"/>
  <c r="P20" i="158"/>
  <c r="P21" i="158" s="1"/>
  <c r="P20" i="151"/>
  <c r="P21" i="151" s="1"/>
  <c r="P20" i="149"/>
  <c r="P21" i="149" s="1"/>
  <c r="P20" i="144"/>
  <c r="P21" i="144" s="1"/>
  <c r="P20" i="164"/>
  <c r="P21" i="164" s="1"/>
  <c r="P20" i="156"/>
  <c r="P21" i="156" s="1"/>
  <c r="P20" i="147"/>
  <c r="P21" i="147" s="1"/>
  <c r="P20" i="141"/>
  <c r="P21" i="141" s="1"/>
  <c r="P20" i="140"/>
  <c r="P21" i="140" s="1"/>
  <c r="P20" i="137"/>
  <c r="P21" i="137" s="1"/>
  <c r="P20" i="157"/>
  <c r="P21" i="157" s="1"/>
  <c r="P20" i="152"/>
  <c r="P21" i="152" s="1"/>
  <c r="P20" i="145"/>
  <c r="P21" i="145" s="1"/>
  <c r="P20" i="154"/>
  <c r="P21" i="154" s="1"/>
  <c r="P20" i="139"/>
  <c r="P21" i="139" s="1"/>
  <c r="P20" i="133"/>
  <c r="P21" i="133" s="1"/>
  <c r="P20" i="130"/>
  <c r="P21" i="130" s="1"/>
  <c r="P20" i="134"/>
  <c r="P21" i="134" s="1"/>
  <c r="P20" i="132"/>
  <c r="P21" i="132" s="1"/>
  <c r="P20" i="128"/>
  <c r="P21" i="128" s="1"/>
  <c r="P20" i="138"/>
  <c r="P21" i="138" s="1"/>
  <c r="P20" i="135"/>
  <c r="P21" i="135" s="1"/>
  <c r="P20" i="131"/>
  <c r="P21" i="131" s="1"/>
  <c r="P20" i="129"/>
  <c r="P21" i="129" s="1"/>
  <c r="P20" i="125"/>
  <c r="P21" i="125" s="1"/>
  <c r="P20" i="127"/>
  <c r="P21" i="127" s="1"/>
  <c r="P20" i="122"/>
  <c r="P21" i="122" s="1"/>
  <c r="P20" i="136"/>
  <c r="P21" i="136" s="1"/>
  <c r="N35" i="152"/>
  <c r="N35" i="145"/>
  <c r="N35" i="141"/>
  <c r="N45" i="150"/>
  <c r="N45" i="144"/>
  <c r="N37" i="150"/>
  <c r="N37" i="144"/>
  <c r="N38" i="139"/>
  <c r="N38" i="147"/>
  <c r="N45" i="130"/>
  <c r="O10" i="132"/>
  <c r="N42" i="137"/>
  <c r="N36" i="139"/>
  <c r="N37" i="149"/>
  <c r="N37" i="158"/>
  <c r="N42" i="152"/>
  <c r="N42" i="145"/>
  <c r="N38" i="152"/>
  <c r="N38" i="145"/>
  <c r="N40" i="151"/>
  <c r="N36" i="151"/>
  <c r="N44" i="122"/>
  <c r="N43" i="144"/>
  <c r="N44" i="150"/>
  <c r="N40" i="122"/>
  <c r="N40" i="144"/>
  <c r="N36" i="150"/>
  <c r="N36" i="144"/>
  <c r="N45" i="147"/>
  <c r="N41" i="147"/>
  <c r="N41" i="139"/>
  <c r="N37" i="147"/>
  <c r="N37" i="139"/>
  <c r="N44" i="145"/>
  <c r="N44" i="141"/>
  <c r="N38" i="141"/>
  <c r="N44" i="146"/>
  <c r="N40" i="153"/>
  <c r="N40" i="146"/>
  <c r="N37" i="153"/>
  <c r="N44" i="148"/>
  <c r="N41" i="148"/>
  <c r="N41" i="140"/>
  <c r="N40" i="156"/>
  <c r="N40" i="140"/>
  <c r="N40" i="148"/>
  <c r="N40" i="149"/>
  <c r="N39" i="149"/>
  <c r="N39" i="158"/>
  <c r="N39" i="137"/>
  <c r="N36" i="158"/>
  <c r="N36" i="149"/>
  <c r="M39" i="128"/>
  <c r="M43" i="128"/>
  <c r="N35" i="129"/>
  <c r="N37" i="129"/>
  <c r="N41" i="129"/>
  <c r="N45" i="129"/>
  <c r="M35" i="130"/>
  <c r="M37" i="130"/>
  <c r="M39" i="130"/>
  <c r="M36" i="132"/>
  <c r="M39" i="132"/>
  <c r="N38" i="133"/>
  <c r="N45" i="134"/>
  <c r="M36" i="135"/>
  <c r="M39" i="135"/>
  <c r="N40" i="137"/>
  <c r="N37" i="146"/>
  <c r="N45" i="146"/>
  <c r="N40" i="141"/>
  <c r="N42" i="153"/>
  <c r="N42" i="146"/>
  <c r="N41" i="145"/>
  <c r="N37" i="152"/>
  <c r="N37" i="136"/>
  <c r="N43" i="151"/>
  <c r="N39" i="151"/>
  <c r="N35" i="151"/>
  <c r="N43" i="150"/>
  <c r="N44" i="144"/>
  <c r="N39" i="150"/>
  <c r="N39" i="144"/>
  <c r="N40" i="158"/>
  <c r="N35" i="150"/>
  <c r="N35" i="144"/>
  <c r="N44" i="147"/>
  <c r="N40" i="139"/>
  <c r="N36" i="147"/>
  <c r="N43" i="152"/>
  <c r="N43" i="145"/>
  <c r="N37" i="122"/>
  <c r="N43" i="141"/>
  <c r="N39" i="153"/>
  <c r="N36" i="146"/>
  <c r="N36" i="153"/>
  <c r="N44" i="158"/>
  <c r="N41" i="158"/>
  <c r="N41" i="149"/>
  <c r="N41" i="137"/>
  <c r="N35" i="137"/>
  <c r="N35" i="158"/>
  <c r="N35" i="149"/>
  <c r="N35" i="128"/>
  <c r="O10" i="130"/>
  <c r="M37" i="132"/>
  <c r="N35" i="134"/>
  <c r="M36" i="134"/>
  <c r="M37" i="135"/>
  <c r="M42" i="135"/>
  <c r="N39" i="141"/>
  <c r="N39" i="152"/>
  <c r="N39" i="145"/>
  <c r="N41" i="151"/>
  <c r="N41" i="150"/>
  <c r="N41" i="144"/>
  <c r="N42" i="147"/>
  <c r="N45" i="136"/>
  <c r="N45" i="151"/>
  <c r="N37" i="141"/>
  <c r="N42" i="156"/>
  <c r="N42" i="140"/>
  <c r="N39" i="148"/>
  <c r="N39" i="140"/>
  <c r="N39" i="156"/>
  <c r="N37" i="148"/>
  <c r="N37" i="140"/>
  <c r="N37" i="156"/>
  <c r="N35" i="148"/>
  <c r="N35" i="156"/>
  <c r="N35" i="140"/>
  <c r="N42" i="158"/>
  <c r="N37" i="137"/>
  <c r="N40" i="152"/>
  <c r="N40" i="145"/>
  <c r="N36" i="152"/>
  <c r="N36" i="145"/>
  <c r="N36" i="141"/>
  <c r="N42" i="151"/>
  <c r="N38" i="151"/>
  <c r="N42" i="150"/>
  <c r="N42" i="144"/>
  <c r="N38" i="150"/>
  <c r="N38" i="144"/>
  <c r="N43" i="147"/>
  <c r="N39" i="147"/>
  <c r="N39" i="139"/>
  <c r="N35" i="147"/>
  <c r="N35" i="139"/>
  <c r="O9" i="122"/>
  <c r="N45" i="141"/>
  <c r="N42" i="141"/>
  <c r="N41" i="141"/>
  <c r="N43" i="153"/>
  <c r="N41" i="153"/>
  <c r="N38" i="146"/>
  <c r="N35" i="153"/>
  <c r="N45" i="148"/>
  <c r="N45" i="140"/>
  <c r="N43" i="156"/>
  <c r="N43" i="148"/>
  <c r="N43" i="140"/>
  <c r="N38" i="156"/>
  <c r="N38" i="148"/>
  <c r="N36" i="156"/>
  <c r="N36" i="148"/>
  <c r="N45" i="158"/>
  <c r="N45" i="149"/>
  <c r="N45" i="137"/>
  <c r="N45" i="131"/>
  <c r="N43" i="149"/>
  <c r="N43" i="158"/>
  <c r="N43" i="137"/>
  <c r="N38" i="158"/>
  <c r="N38" i="149"/>
  <c r="M38" i="128"/>
  <c r="M42" i="128"/>
  <c r="N36" i="129"/>
  <c r="N38" i="129"/>
  <c r="N40" i="129"/>
  <c r="N42" i="129"/>
  <c r="N44" i="129"/>
  <c r="M45" i="130"/>
  <c r="M35" i="132"/>
  <c r="N45" i="132"/>
  <c r="N37" i="133"/>
  <c r="M35" i="135"/>
  <c r="M43" i="135"/>
  <c r="N36" i="137"/>
  <c r="N44" i="137"/>
  <c r="N38" i="140"/>
  <c r="N44" i="140"/>
  <c r="N41" i="146"/>
  <c r="N42" i="148"/>
  <c r="N42" i="149"/>
  <c r="N44" i="149"/>
  <c r="N37" i="151"/>
  <c r="N44" i="151"/>
  <c r="N38" i="153"/>
  <c r="M36" i="130"/>
  <c r="M38" i="130"/>
  <c r="M40" i="130"/>
  <c r="M43" i="130"/>
  <c r="M44" i="130"/>
  <c r="M41" i="132"/>
  <c r="M43" i="132"/>
  <c r="M45" i="132"/>
  <c r="O9" i="133"/>
  <c r="O10" i="135"/>
  <c r="M35" i="139"/>
  <c r="M40" i="139"/>
  <c r="M39" i="140"/>
  <c r="M38" i="141"/>
  <c r="M43" i="141"/>
  <c r="M36" i="145"/>
  <c r="M44" i="145"/>
  <c r="O10" i="146"/>
  <c r="M36" i="151"/>
  <c r="M43" i="151"/>
  <c r="M35" i="136"/>
  <c r="M43" i="136"/>
  <c r="M38" i="139"/>
  <c r="M40" i="140"/>
  <c r="M36" i="141"/>
  <c r="M42" i="145"/>
  <c r="M45" i="137"/>
  <c r="M37" i="140"/>
  <c r="M40" i="145"/>
  <c r="M35" i="146"/>
  <c r="M43" i="146"/>
  <c r="M45" i="146"/>
  <c r="O9" i="137"/>
  <c r="M35" i="137"/>
  <c r="M37" i="137"/>
  <c r="M39" i="137"/>
  <c r="M41" i="137"/>
  <c r="M43" i="137"/>
  <c r="O9" i="140"/>
  <c r="M35" i="140"/>
  <c r="M38" i="140"/>
  <c r="O9" i="146"/>
  <c r="M36" i="149"/>
  <c r="M39" i="151"/>
  <c r="M41" i="153"/>
  <c r="M37" i="151"/>
  <c r="M40" i="151"/>
  <c r="M43" i="152"/>
  <c r="M42" i="153"/>
  <c r="M36" i="146"/>
  <c r="M38" i="146"/>
  <c r="M40" i="146"/>
  <c r="M41" i="146"/>
  <c r="M42" i="146"/>
  <c r="M44" i="146"/>
  <c r="M41" i="147"/>
  <c r="M45" i="147"/>
  <c r="M35" i="149"/>
  <c r="M37" i="149"/>
  <c r="M40" i="149"/>
  <c r="M41" i="149"/>
  <c r="M45" i="149"/>
  <c r="M36" i="150"/>
  <c r="M38" i="150"/>
  <c r="M44" i="150"/>
  <c r="O9" i="151"/>
  <c r="M44" i="151"/>
  <c r="M35" i="153"/>
  <c r="M37" i="153"/>
  <c r="M39" i="153"/>
  <c r="M35" i="158"/>
  <c r="O9" i="165"/>
  <c r="O9" i="167"/>
  <c r="O9" i="172"/>
  <c r="O9" i="174"/>
  <c r="O9" i="173"/>
  <c r="O9" i="171"/>
  <c r="O9" i="169"/>
  <c r="O9" i="168"/>
  <c r="O10" i="162"/>
  <c r="O10" i="160"/>
  <c r="M42" i="158"/>
  <c r="M44" i="158"/>
  <c r="M45" i="158"/>
  <c r="M38" i="158"/>
  <c r="M43" i="158"/>
  <c r="M36" i="158"/>
  <c r="M41" i="158"/>
  <c r="M39" i="158"/>
  <c r="M39" i="156"/>
  <c r="M41" i="156"/>
  <c r="M43" i="156"/>
  <c r="O10" i="156"/>
  <c r="M35" i="156"/>
  <c r="M37" i="156"/>
  <c r="M40" i="156"/>
  <c r="M42" i="156"/>
  <c r="O9" i="155"/>
  <c r="M40" i="152"/>
  <c r="M36" i="152"/>
  <c r="M38" i="152"/>
  <c r="M35" i="152"/>
  <c r="M37" i="152"/>
  <c r="M39" i="152"/>
  <c r="M42" i="152"/>
  <c r="M36" i="148"/>
  <c r="M38" i="148"/>
  <c r="M40" i="148"/>
  <c r="M42" i="148"/>
  <c r="M44" i="148"/>
  <c r="M38" i="144"/>
  <c r="M39" i="144"/>
  <c r="M42" i="144"/>
  <c r="M35" i="144"/>
  <c r="M44" i="144"/>
  <c r="M45" i="144"/>
  <c r="O10" i="144"/>
  <c r="M40" i="144"/>
  <c r="M41" i="144"/>
  <c r="M36" i="144"/>
  <c r="M37" i="144"/>
  <c r="M43" i="144"/>
  <c r="M45" i="129"/>
  <c r="O10" i="129"/>
  <c r="M37" i="129"/>
  <c r="M41" i="129"/>
  <c r="M37" i="134"/>
  <c r="M39" i="134"/>
  <c r="M40" i="134"/>
  <c r="O9" i="134"/>
  <c r="M35" i="134"/>
  <c r="M42" i="134"/>
  <c r="M44" i="134"/>
  <c r="O10" i="134"/>
  <c r="M38" i="134"/>
  <c r="M41" i="134"/>
  <c r="M43" i="134"/>
  <c r="M45" i="134"/>
  <c r="M35" i="133"/>
  <c r="M36" i="133"/>
  <c r="M38" i="133"/>
  <c r="M40" i="133"/>
  <c r="M44" i="133"/>
  <c r="M45" i="131"/>
  <c r="O9" i="131"/>
  <c r="M36" i="131"/>
  <c r="M37" i="131"/>
  <c r="M38" i="131"/>
  <c r="M40" i="131"/>
  <c r="M42" i="131"/>
  <c r="M44" i="131"/>
  <c r="O10" i="131"/>
  <c r="M39" i="131"/>
  <c r="M41" i="131"/>
  <c r="M43" i="131"/>
  <c r="M35" i="131"/>
  <c r="M36" i="127"/>
  <c r="O10" i="127"/>
  <c r="M39" i="122"/>
  <c r="M43" i="122"/>
  <c r="M37" i="122"/>
  <c r="O9" i="166"/>
  <c r="O9" i="164"/>
  <c r="O9" i="157"/>
  <c r="O9" i="154"/>
  <c r="O9" i="153"/>
  <c r="O9" i="152"/>
  <c r="M45" i="150"/>
  <c r="M43" i="150"/>
  <c r="M42" i="150"/>
  <c r="M41" i="150"/>
  <c r="M40" i="150"/>
  <c r="M39" i="150"/>
  <c r="M37" i="150"/>
  <c r="M35" i="150"/>
  <c r="O9" i="150"/>
  <c r="M45" i="148"/>
  <c r="M43" i="148"/>
  <c r="M41" i="148"/>
  <c r="M39" i="148"/>
  <c r="M37" i="148"/>
  <c r="M35" i="148"/>
  <c r="M43" i="147"/>
  <c r="M40" i="147"/>
  <c r="M39" i="147"/>
  <c r="M38" i="147"/>
  <c r="M37" i="147"/>
  <c r="M36" i="147"/>
  <c r="M35" i="147"/>
  <c r="M39" i="146"/>
  <c r="M37" i="146"/>
  <c r="M35" i="145"/>
  <c r="M37" i="145"/>
  <c r="M39" i="145"/>
  <c r="M41" i="145"/>
  <c r="M43" i="145"/>
  <c r="M45" i="145"/>
  <c r="M44" i="141"/>
  <c r="M42" i="141"/>
  <c r="M41" i="141"/>
  <c r="M39" i="141"/>
  <c r="M35" i="141"/>
  <c r="M41" i="139"/>
  <c r="M39" i="139"/>
  <c r="M37" i="139"/>
  <c r="M36" i="139"/>
  <c r="O9" i="139"/>
  <c r="M45" i="136"/>
  <c r="M39" i="136"/>
  <c r="M37" i="136"/>
  <c r="M36" i="136"/>
  <c r="N39" i="136"/>
  <c r="N42" i="136"/>
  <c r="N38" i="136"/>
  <c r="N41" i="136"/>
  <c r="N43" i="136"/>
  <c r="N44" i="136"/>
  <c r="N35" i="136"/>
  <c r="N36" i="136"/>
  <c r="N40" i="136"/>
  <c r="N36" i="135"/>
  <c r="N38" i="135"/>
  <c r="N40" i="135"/>
  <c r="N42" i="135"/>
  <c r="N44" i="135"/>
  <c r="N35" i="135"/>
  <c r="N37" i="135"/>
  <c r="N39" i="135"/>
  <c r="N41" i="135"/>
  <c r="N43" i="135"/>
  <c r="N36" i="134"/>
  <c r="N38" i="134"/>
  <c r="N40" i="134"/>
  <c r="N42" i="134"/>
  <c r="N43" i="134"/>
  <c r="N37" i="134"/>
  <c r="N39" i="134"/>
  <c r="N41" i="134"/>
  <c r="N44" i="134"/>
  <c r="M45" i="133"/>
  <c r="M43" i="133"/>
  <c r="M42" i="133"/>
  <c r="M41" i="133"/>
  <c r="M39" i="133"/>
  <c r="M37" i="133"/>
  <c r="N36" i="133"/>
  <c r="N39" i="133"/>
  <c r="N40" i="133"/>
  <c r="N41" i="133"/>
  <c r="N43" i="133"/>
  <c r="N45" i="133"/>
  <c r="N35" i="133"/>
  <c r="N42" i="133"/>
  <c r="N44" i="133"/>
  <c r="N35" i="132"/>
  <c r="N37" i="132"/>
  <c r="N39" i="132"/>
  <c r="N40" i="132"/>
  <c r="N42" i="132"/>
  <c r="N44" i="132"/>
  <c r="N36" i="132"/>
  <c r="N38" i="132"/>
  <c r="N41" i="132"/>
  <c r="N43" i="132"/>
  <c r="N36" i="131"/>
  <c r="N38" i="131"/>
  <c r="N40" i="131"/>
  <c r="N42" i="131"/>
  <c r="N35" i="131"/>
  <c r="N37" i="131"/>
  <c r="N39" i="131"/>
  <c r="N41" i="131"/>
  <c r="N43" i="131"/>
  <c r="N44" i="131"/>
  <c r="N35" i="130"/>
  <c r="N37" i="130"/>
  <c r="N39" i="130"/>
  <c r="N42" i="130"/>
  <c r="N43" i="130"/>
  <c r="N36" i="130"/>
  <c r="N38" i="130"/>
  <c r="N40" i="130"/>
  <c r="N41" i="130"/>
  <c r="N44" i="130"/>
  <c r="M36" i="129"/>
  <c r="M35" i="129"/>
  <c r="M38" i="129"/>
  <c r="M39" i="129"/>
  <c r="M40" i="129"/>
  <c r="M42" i="129"/>
  <c r="M43" i="129"/>
  <c r="M44" i="129"/>
  <c r="M45" i="128"/>
  <c r="M44" i="128"/>
  <c r="M41" i="128"/>
  <c r="M40" i="128"/>
  <c r="M37" i="128"/>
  <c r="M36" i="128"/>
  <c r="M35" i="128"/>
  <c r="N36" i="128"/>
  <c r="N38" i="128"/>
  <c r="N39" i="128"/>
  <c r="N40" i="128"/>
  <c r="N41" i="128"/>
  <c r="N42" i="128"/>
  <c r="N44" i="128"/>
  <c r="N45" i="128"/>
  <c r="N37" i="128"/>
  <c r="N36" i="127"/>
  <c r="N45" i="122"/>
  <c r="N41" i="122"/>
  <c r="N43" i="122"/>
  <c r="N39" i="122"/>
  <c r="N42" i="122"/>
  <c r="N38" i="122"/>
  <c r="N36" i="122"/>
  <c r="N35" i="122"/>
  <c r="O10" i="125"/>
  <c r="M45" i="122"/>
  <c r="M44" i="122"/>
  <c r="M42" i="122"/>
  <c r="M41" i="122"/>
  <c r="M40" i="122"/>
  <c r="M38" i="122"/>
  <c r="M36" i="122"/>
  <c r="M35" i="122"/>
  <c r="P24" i="122" l="1"/>
  <c r="P24" i="173"/>
  <c r="P24" i="175"/>
  <c r="P24" i="172"/>
  <c r="P24" i="170"/>
  <c r="P24" i="171"/>
  <c r="P24" i="166"/>
  <c r="P24" i="167"/>
  <c r="P19" i="167" s="1"/>
  <c r="P24" i="164"/>
  <c r="P24" i="163"/>
  <c r="P24" i="174"/>
  <c r="P19" i="174" s="1"/>
  <c r="P24" i="160"/>
  <c r="P24" i="169"/>
  <c r="P24" i="168"/>
  <c r="P24" i="165"/>
  <c r="P19" i="165" s="1"/>
  <c r="P24" i="162"/>
  <c r="P24" i="161"/>
  <c r="P19" i="161" s="1"/>
  <c r="P24" i="159"/>
  <c r="P19" i="159" s="1"/>
  <c r="P24" i="157"/>
  <c r="P19" i="157" s="1"/>
  <c r="P24" i="155"/>
  <c r="P19" i="155" s="1"/>
  <c r="P24" i="147"/>
  <c r="P19" i="147" s="1"/>
  <c r="P24" i="153"/>
  <c r="P19" i="153" s="1"/>
  <c r="P24" i="148"/>
  <c r="P24" i="146"/>
  <c r="P24" i="139"/>
  <c r="P19" i="139" s="1"/>
  <c r="P24" i="138"/>
  <c r="P24" i="158"/>
  <c r="P24" i="156"/>
  <c r="P24" i="151"/>
  <c r="P24" i="150"/>
  <c r="P24" i="149"/>
  <c r="P24" i="141"/>
  <c r="P19" i="141" s="1"/>
  <c r="P24" i="140"/>
  <c r="P24" i="137"/>
  <c r="P24" i="152"/>
  <c r="P19" i="152" s="1"/>
  <c r="P24" i="145"/>
  <c r="P24" i="132"/>
  <c r="P19" i="132" s="1"/>
  <c r="P24" i="131"/>
  <c r="P24" i="154"/>
  <c r="P24" i="130"/>
  <c r="P19" i="130" s="1"/>
  <c r="P24" i="127"/>
  <c r="P24" i="134"/>
  <c r="P24" i="128"/>
  <c r="P19" i="128" s="1"/>
  <c r="P24" i="144"/>
  <c r="P24" i="135"/>
  <c r="P19" i="135" s="1"/>
  <c r="P24" i="129"/>
  <c r="P24" i="125"/>
  <c r="P24" i="136"/>
  <c r="P19" i="136" s="1"/>
  <c r="P24" i="133"/>
  <c r="P25" i="132"/>
  <c r="P25" i="139"/>
  <c r="P25" i="147"/>
  <c r="P25" i="174" l="1"/>
  <c r="P25" i="165"/>
  <c r="P25" i="128"/>
  <c r="P25" i="130"/>
  <c r="P25" i="157"/>
  <c r="P25" i="167"/>
  <c r="P25" i="161"/>
  <c r="P25" i="159"/>
  <c r="P25" i="155"/>
  <c r="P25" i="153"/>
  <c r="P25" i="152"/>
  <c r="P25" i="141"/>
  <c r="P25" i="136"/>
  <c r="P25" i="135"/>
  <c r="P19" i="133"/>
  <c r="P25" i="133"/>
  <c r="P25" i="131"/>
  <c r="P19" i="131"/>
  <c r="P19" i="137"/>
  <c r="P25" i="137"/>
  <c r="P19" i="150"/>
  <c r="P25" i="150"/>
  <c r="P25" i="138"/>
  <c r="P19" i="138"/>
  <c r="P19" i="168"/>
  <c r="P25" i="168"/>
  <c r="P19" i="163"/>
  <c r="P25" i="163"/>
  <c r="P19" i="171"/>
  <c r="P25" i="171"/>
  <c r="P19" i="173"/>
  <c r="P25" i="173"/>
  <c r="P19" i="144"/>
  <c r="P25" i="144"/>
  <c r="P19" i="127"/>
  <c r="P25" i="127"/>
  <c r="P19" i="140"/>
  <c r="P25" i="140"/>
  <c r="P19" i="151"/>
  <c r="P25" i="151"/>
  <c r="P25" i="169"/>
  <c r="P19" i="169"/>
  <c r="P19" i="164"/>
  <c r="P25" i="164"/>
  <c r="P25" i="170"/>
  <c r="P19" i="170"/>
  <c r="P19" i="122"/>
  <c r="P25" i="122"/>
  <c r="P25" i="125"/>
  <c r="P19" i="125"/>
  <c r="P25" i="145"/>
  <c r="P19" i="145"/>
  <c r="P19" i="156"/>
  <c r="P25" i="156"/>
  <c r="P19" i="146"/>
  <c r="P25" i="146"/>
  <c r="P25" i="162"/>
  <c r="P19" i="162"/>
  <c r="P19" i="160"/>
  <c r="P25" i="160"/>
  <c r="P19" i="172"/>
  <c r="P25" i="172"/>
  <c r="P25" i="129"/>
  <c r="P19" i="129"/>
  <c r="P25" i="134"/>
  <c r="P19" i="134"/>
  <c r="P25" i="154"/>
  <c r="P19" i="154"/>
  <c r="P25" i="149"/>
  <c r="P19" i="149"/>
  <c r="P19" i="158"/>
  <c r="P25" i="158"/>
  <c r="P19" i="148"/>
  <c r="P25" i="148"/>
  <c r="P19" i="166"/>
  <c r="P25" i="166"/>
  <c r="P19" i="175"/>
  <c r="P25" i="175"/>
</calcChain>
</file>

<file path=xl/sharedStrings.xml><?xml version="1.0" encoding="utf-8"?>
<sst xmlns="http://schemas.openxmlformats.org/spreadsheetml/2006/main" count="14118" uniqueCount="148">
  <si>
    <t>ρ =</t>
  </si>
  <si>
    <t>Données :</t>
  </si>
  <si>
    <t>°C</t>
  </si>
  <si>
    <t>N</t>
  </si>
  <si>
    <t xml:space="preserve"> </t>
  </si>
  <si>
    <t>N°</t>
  </si>
  <si>
    <t>mL</t>
  </si>
  <si>
    <t>Température du laboratoire à la calibration ( t°c )</t>
  </si>
  <si>
    <t>Masse volumique de l'eau pure à la calibration</t>
  </si>
  <si>
    <t>Normalite de l'iodate (NIO3) à la température de calibration</t>
  </si>
  <si>
    <t>Vol. de la prise d'essai d'iodate (VIO3) à t°c</t>
  </si>
  <si>
    <t>Volume moyen de thiosulfate pour la titration à t°c</t>
  </si>
  <si>
    <t>Volume moyen de thiosulfate pour la détermination du blanc à t°c</t>
  </si>
  <si>
    <t>Volume moyen de thiosulfate pour la titration à 20° C</t>
  </si>
  <si>
    <t>Volume moyen de thiosulfate pour la détermination du blanc à 20° C</t>
  </si>
  <si>
    <t>Normalite de l'iodate (NIO3) à 20°C</t>
  </si>
  <si>
    <t>Titre du thiosulfate à 20°C</t>
  </si>
  <si>
    <t>t°c =</t>
  </si>
  <si>
    <t>Vol. de la prise d'essai d'iodate (VIO3) à 20°C</t>
  </si>
  <si>
    <t>Campagne :</t>
  </si>
  <si>
    <t>Salinité</t>
  </si>
  <si>
    <t>A</t>
  </si>
  <si>
    <t>B</t>
  </si>
  <si>
    <t>Densité eau pure à t°</t>
  </si>
  <si>
    <t>N° des Flacons</t>
  </si>
  <si>
    <t>Vol. à t° prél. des flacons</t>
  </si>
  <si>
    <t>Densité eau de mer à t°</t>
  </si>
  <si>
    <t>m</t>
  </si>
  <si>
    <t>µmol/kg</t>
  </si>
  <si>
    <t>DOreg =</t>
  </si>
  <si>
    <t>Vreg =</t>
  </si>
  <si>
    <t>Volume de réactif utilisé</t>
  </si>
  <si>
    <t xml:space="preserve">Température du laboratoire au début de la série d'analyses </t>
  </si>
  <si>
    <t>Date</t>
  </si>
  <si>
    <r>
      <t>t°</t>
    </r>
    <r>
      <rPr>
        <vertAlign val="subscript"/>
        <sz val="10"/>
        <color theme="1"/>
        <rFont val="Calibri"/>
        <family val="2"/>
        <scheme val="minor"/>
      </rPr>
      <t>lab</t>
    </r>
    <r>
      <rPr>
        <sz val="10"/>
        <color theme="1"/>
        <rFont val="Calibri"/>
        <family val="2"/>
        <scheme val="minor"/>
      </rPr>
      <t xml:space="preserve"> =</t>
    </r>
  </si>
  <si>
    <r>
      <t>V</t>
    </r>
    <r>
      <rPr>
        <vertAlign val="subscript"/>
        <sz val="10"/>
        <color theme="1"/>
        <rFont val="Calibri"/>
        <family val="2"/>
      </rPr>
      <t>moy.titr.t°c</t>
    </r>
    <r>
      <rPr>
        <sz val="10"/>
        <color theme="1"/>
        <rFont val="Calibri"/>
        <family val="2"/>
      </rPr>
      <t xml:space="preserve"> =</t>
    </r>
  </si>
  <si>
    <r>
      <t>V</t>
    </r>
    <r>
      <rPr>
        <vertAlign val="subscript"/>
        <sz val="10"/>
        <color theme="1"/>
        <rFont val="Calibri"/>
        <family val="2"/>
      </rPr>
      <t>moy.titr.blanc.t°c</t>
    </r>
    <r>
      <rPr>
        <sz val="10"/>
        <color theme="1"/>
        <rFont val="Calibri"/>
        <family val="2"/>
      </rPr>
      <t xml:space="preserve"> =</t>
    </r>
  </si>
  <si>
    <t>N° de palanquée :</t>
  </si>
  <si>
    <t>N° de station :</t>
  </si>
  <si>
    <r>
      <t>V</t>
    </r>
    <r>
      <rPr>
        <vertAlign val="subscript"/>
        <sz val="8"/>
        <color theme="1"/>
        <rFont val="Calibri"/>
        <family val="2"/>
      </rPr>
      <t>moy.titr.20°C</t>
    </r>
    <r>
      <rPr>
        <sz val="8"/>
        <color theme="1"/>
        <rFont val="Calibri"/>
        <family val="2"/>
      </rPr>
      <t xml:space="preserve"> =</t>
    </r>
  </si>
  <si>
    <r>
      <t>V</t>
    </r>
    <r>
      <rPr>
        <vertAlign val="subscript"/>
        <sz val="8"/>
        <color theme="1"/>
        <rFont val="Calibri"/>
        <family val="2"/>
      </rPr>
      <t>moy.titr.blanc.20°C</t>
    </r>
    <r>
      <rPr>
        <sz val="8"/>
        <color theme="1"/>
        <rFont val="Calibri"/>
        <family val="2"/>
      </rPr>
      <t xml:space="preserve"> =</t>
    </r>
  </si>
  <si>
    <r>
      <t>N(IO</t>
    </r>
    <r>
      <rPr>
        <vertAlign val="sub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>)</t>
    </r>
    <r>
      <rPr>
        <vertAlign val="subscript"/>
        <sz val="8"/>
        <color theme="1"/>
        <rFont val="Calibri"/>
        <family val="2"/>
      </rPr>
      <t>20°C</t>
    </r>
    <r>
      <rPr>
        <sz val="8"/>
        <color theme="1"/>
        <rFont val="Calibri"/>
        <family val="2"/>
      </rPr>
      <t xml:space="preserve"> =</t>
    </r>
  </si>
  <si>
    <r>
      <t>V(Thio)</t>
    </r>
    <r>
      <rPr>
        <vertAlign val="subscript"/>
        <sz val="8"/>
        <color theme="1"/>
        <rFont val="Calibri"/>
        <family val="2"/>
      </rPr>
      <t>20°C</t>
    </r>
    <r>
      <rPr>
        <sz val="8"/>
        <color theme="1"/>
        <rFont val="Calibri"/>
        <family val="2"/>
      </rPr>
      <t xml:space="preserve"> =</t>
    </r>
  </si>
  <si>
    <r>
      <t>N(IO</t>
    </r>
    <r>
      <rPr>
        <vertAlign val="sub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>) =</t>
    </r>
  </si>
  <si>
    <r>
      <t>V(IO</t>
    </r>
    <r>
      <rPr>
        <vertAlign val="sub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>)</t>
    </r>
    <r>
      <rPr>
        <vertAlign val="subscript"/>
        <sz val="8"/>
        <color theme="1"/>
        <rFont val="Calibri"/>
        <family val="2"/>
      </rPr>
      <t>20°C</t>
    </r>
    <r>
      <rPr>
        <sz val="8"/>
        <color theme="1"/>
        <rFont val="Calibri"/>
        <family val="2"/>
      </rPr>
      <t xml:space="preserve"> =</t>
    </r>
  </si>
  <si>
    <r>
      <t>V(IO</t>
    </r>
    <r>
      <rPr>
        <vertAlign val="sub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>)</t>
    </r>
    <r>
      <rPr>
        <vertAlign val="subscript"/>
        <sz val="8"/>
        <color theme="1"/>
        <rFont val="Calibri"/>
        <family val="2"/>
      </rPr>
      <t>t°c</t>
    </r>
    <r>
      <rPr>
        <sz val="8"/>
        <color theme="1"/>
        <rFont val="Calibri"/>
        <family val="2"/>
      </rPr>
      <t>=</t>
    </r>
  </si>
  <si>
    <t>Minutes</t>
  </si>
  <si>
    <t>Décimale</t>
  </si>
  <si>
    <t>Latitude</t>
  </si>
  <si>
    <t>Longitude</t>
  </si>
  <si>
    <t xml:space="preserve">Degrés </t>
  </si>
  <si>
    <t>:</t>
  </si>
  <si>
    <t>Cardinal</t>
  </si>
  <si>
    <t>S</t>
  </si>
  <si>
    <t>E</t>
  </si>
  <si>
    <t>W</t>
  </si>
  <si>
    <t xml:space="preserve">Volume de thio. </t>
  </si>
  <si>
    <t>Position</t>
  </si>
  <si>
    <t>T° prélèv.</t>
  </si>
  <si>
    <t>BTL</t>
  </si>
  <si>
    <t>Choix de la série de flacons :</t>
  </si>
  <si>
    <t>ml/l</t>
  </si>
  <si>
    <t>ml</t>
  </si>
  <si>
    <t>µmol/l</t>
  </si>
  <si>
    <t xml:space="preserve">V. flacons 20°C </t>
  </si>
  <si>
    <t>LPO</t>
  </si>
  <si>
    <t>IRD</t>
  </si>
  <si>
    <t>Phosphate</t>
  </si>
  <si>
    <t>Silicate</t>
  </si>
  <si>
    <r>
      <t>NO</t>
    </r>
    <r>
      <rPr>
        <b/>
        <vertAlign val="subscript"/>
        <sz val="22"/>
        <color rgb="FFFFFF00"/>
        <rFont val="Calibri"/>
        <family val="2"/>
        <scheme val="minor"/>
      </rPr>
      <t>2</t>
    </r>
  </si>
  <si>
    <r>
      <t>NO</t>
    </r>
    <r>
      <rPr>
        <b/>
        <vertAlign val="subscript"/>
        <sz val="22"/>
        <color rgb="FFFFFF00"/>
        <rFont val="Calibri"/>
        <family val="2"/>
        <scheme val="minor"/>
      </rPr>
      <t>3</t>
    </r>
    <r>
      <rPr>
        <b/>
        <sz val="22"/>
        <color rgb="FFFFFF00"/>
        <rFont val="Calibri"/>
        <family val="2"/>
        <scheme val="minor"/>
      </rPr>
      <t xml:space="preserve"> + NO</t>
    </r>
    <r>
      <rPr>
        <b/>
        <vertAlign val="subscript"/>
        <sz val="22"/>
        <color rgb="FFFFFF00"/>
        <rFont val="Calibri"/>
        <family val="2"/>
        <scheme val="minor"/>
      </rPr>
      <t>2</t>
    </r>
  </si>
  <si>
    <r>
      <t>NO</t>
    </r>
    <r>
      <rPr>
        <b/>
        <vertAlign val="subscript"/>
        <sz val="22"/>
        <color rgb="FFFFFF00"/>
        <rFont val="Calibri"/>
        <family val="2"/>
        <scheme val="minor"/>
      </rPr>
      <t>3</t>
    </r>
    <r>
      <rPr>
        <b/>
        <sz val="22"/>
        <color rgb="FFFFFF00"/>
        <rFont val="Calibri"/>
        <family val="2"/>
        <scheme val="minor"/>
      </rPr>
      <t xml:space="preserve"> </t>
    </r>
  </si>
  <si>
    <t>Prélèvement</t>
  </si>
  <si>
    <t>Heure</t>
  </si>
  <si>
    <t>Oxygène dissous</t>
  </si>
  <si>
    <t>Données de campagne</t>
  </si>
  <si>
    <t>Prof. Théorique</t>
  </si>
  <si>
    <t>Prof. Effective</t>
  </si>
  <si>
    <t>Date d'analyse :</t>
  </si>
  <si>
    <t>ml/kg</t>
  </si>
  <si>
    <t>chlorophyll-c3</t>
  </si>
  <si>
    <t>chlorophyll-c1+c2</t>
  </si>
  <si>
    <t>peridinin</t>
  </si>
  <si>
    <t>19'-butanoyloxyfucoxanthin</t>
  </si>
  <si>
    <t>fucoxanthine</t>
  </si>
  <si>
    <t>neoxanthin</t>
  </si>
  <si>
    <t>prasinoxanthin</t>
  </si>
  <si>
    <t>violaxanthin</t>
  </si>
  <si>
    <t>19'-hexanoyloxyfucoxanthin</t>
  </si>
  <si>
    <t>diadinoxanthin</t>
  </si>
  <si>
    <t>alloxanthin</t>
  </si>
  <si>
    <t>diatoxanthin</t>
  </si>
  <si>
    <t>zeaxanthin</t>
  </si>
  <si>
    <t>lutein</t>
  </si>
  <si>
    <t>divinyl chlorophyll-b</t>
  </si>
  <si>
    <t>chlorophyll-b</t>
  </si>
  <si>
    <t>total chlorophyll-b</t>
  </si>
  <si>
    <t>alpha-carotene</t>
  </si>
  <si>
    <t>beta-carotene</t>
  </si>
  <si>
    <t>pheophorbide</t>
  </si>
  <si>
    <t xml:space="preserve">divinyl chlorophyll-a </t>
  </si>
  <si>
    <t xml:space="preserve">chlorophyll-a </t>
  </si>
  <si>
    <t>total chlorophyll-a</t>
  </si>
  <si>
    <t>pheophytin_a</t>
  </si>
  <si>
    <t>crocoxanthin</t>
  </si>
  <si>
    <t>CHC3</t>
  </si>
  <si>
    <t>CHCZ</t>
  </si>
  <si>
    <t>PERP</t>
  </si>
  <si>
    <t>BFUP</t>
  </si>
  <si>
    <t>FUCP</t>
  </si>
  <si>
    <t>NXAP</t>
  </si>
  <si>
    <t>PXAP</t>
  </si>
  <si>
    <t>VXAP</t>
  </si>
  <si>
    <t>HFUP</t>
  </si>
  <si>
    <t>DXAP</t>
  </si>
  <si>
    <t>AXAP</t>
  </si>
  <si>
    <t>TXAP</t>
  </si>
  <si>
    <t>ZXAP</t>
  </si>
  <si>
    <t>LUTP</t>
  </si>
  <si>
    <t>CHBD</t>
  </si>
  <si>
    <t>CH2P</t>
  </si>
  <si>
    <t>CHLB</t>
  </si>
  <si>
    <t>AACP</t>
  </si>
  <si>
    <t>BBCP</t>
  </si>
  <si>
    <t>PHEP</t>
  </si>
  <si>
    <t>CHAD</t>
  </si>
  <si>
    <t>CH1P</t>
  </si>
  <si>
    <t>CPHL</t>
  </si>
  <si>
    <t>PHEA</t>
  </si>
  <si>
    <t>CXAP</t>
  </si>
  <si>
    <r>
      <t>µg.l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</si>
  <si>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r>
      <t>µg.l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/>
    </r>
  </si>
  <si>
    <t>DOX1</t>
  </si>
  <si>
    <t>DOXY</t>
  </si>
  <si>
    <t>DOX2</t>
  </si>
  <si>
    <t>NTRI</t>
  </si>
  <si>
    <t>NTIW</t>
  </si>
  <si>
    <t>NTRZ</t>
  </si>
  <si>
    <t>NTZW</t>
  </si>
  <si>
    <t>NTRA</t>
  </si>
  <si>
    <t>NTAW</t>
  </si>
  <si>
    <t>PHOS</t>
  </si>
  <si>
    <t>PHOW</t>
  </si>
  <si>
    <t>SLCA</t>
  </si>
  <si>
    <t>SLCW</t>
  </si>
  <si>
    <t>PIRATA Fr14 - EGEE 1</t>
  </si>
  <si>
    <t xml:space="preserve">  </t>
  </si>
  <si>
    <t>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</si>
</sst>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4" formatCode="00.00&quot; °C&quot;"/>
    <numFmt numFmtId="165" formatCode="0.00000000"/>
    <numFmt numFmtId="166" formatCode="#,##0.00;[Red]&quot;Erreur !&quot;;[Red]&quot;Erreur !&quot;;[Red]General"/>
    <numFmt numFmtId="167" formatCode="0.000"/>
    <numFmt numFmtId="168" formatCode="0.0"/>
    <numFmt numFmtId="169" formatCode="00.00&quot; ''&quot;"/>
    <numFmt numFmtId="170" formatCode="00\°"/>
    <numFmt numFmtId="171" formatCode="00.00\'\'"/>
    <numFmt numFmtId="172" formatCode="yyyy\-mm\-dd\Thh:mm:ss\z"/>
    <numFmt numFmtId="173" formatCode="00"/>
    <numFmt numFmtId="174" formatCode="[$-F800]dddd\,\ mmmm\ dd\,\ yyyy"/>
    <numFmt numFmtId="175" formatCode="yyyy\-mm\-dd"/>
    <numFmt numFmtId="176" formatCode="000"/>
    <numFmt numFmtId="177" formatCode="#,##0.000;[Red]&quot;Erreur !&quot;;[Red]&quot;Erreur !&quot;;[Red]General"/>
    <numFmt numFmtId="178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</font>
    <font>
      <vertAlign val="subscript"/>
      <sz val="8"/>
      <color theme="1"/>
      <name val="Calibri"/>
      <family val="2"/>
    </font>
    <font>
      <b/>
      <sz val="22"/>
      <color rgb="FFFFFF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b/>
      <vertAlign val="subscript"/>
      <sz val="22"/>
      <color rgb="FFFFFF0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name val="Arial"/>
      <family val="2"/>
    </font>
    <font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66"/>
        <bgColor indexed="64"/>
      </patternFill>
    </fill>
    <fill>
      <patternFill patternType="solid">
        <fgColor rgb="FF0070C0"/>
        <bgColor indexed="26"/>
      </patternFill>
    </fill>
    <fill>
      <patternFill patternType="solid">
        <fgColor rgb="FFFFFF66"/>
        <bgColor indexed="43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5"/>
        <bgColor indexed="35"/>
      </patternFill>
    </fill>
    <fill>
      <patternFill patternType="solid">
        <fgColor indexed="26"/>
        <bgColor indexed="43"/>
      </patternFill>
    </fill>
    <fill>
      <patternFill patternType="solid">
        <fgColor rgb="FF00FFFF"/>
        <bgColor indexed="35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35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70">
    <xf numFmtId="0" fontId="0" fillId="0" borderId="0" xfId="0"/>
    <xf numFmtId="0" fontId="0" fillId="0" borderId="13" xfId="0" applyBorder="1"/>
    <xf numFmtId="0" fontId="0" fillId="0" borderId="15" xfId="0" applyBorder="1"/>
    <xf numFmtId="0" fontId="0" fillId="0" borderId="14" xfId="0" applyBorder="1"/>
    <xf numFmtId="0" fontId="0" fillId="0" borderId="18" xfId="0" applyBorder="1"/>
    <xf numFmtId="0" fontId="1" fillId="0" borderId="23" xfId="0" applyFont="1" applyBorder="1"/>
    <xf numFmtId="0" fontId="0" fillId="0" borderId="0" xfId="0" applyBorder="1"/>
    <xf numFmtId="0" fontId="3" fillId="0" borderId="0" xfId="0" applyFont="1" applyBorder="1" applyAlignment="1">
      <alignment horizontal="center"/>
    </xf>
    <xf numFmtId="0" fontId="8" fillId="0" borderId="14" xfId="1" applyFont="1" applyFill="1" applyBorder="1" applyAlignment="1" applyProtection="1"/>
    <xf numFmtId="0" fontId="8" fillId="0" borderId="0" xfId="1" applyFont="1" applyFill="1" applyBorder="1" applyAlignment="1" applyProtection="1"/>
    <xf numFmtId="0" fontId="9" fillId="0" borderId="0" xfId="0" applyFont="1" applyBorder="1"/>
    <xf numFmtId="0" fontId="0" fillId="0" borderId="1" xfId="0" applyBorder="1" applyAlignment="1">
      <alignment horizontal="center"/>
    </xf>
    <xf numFmtId="0" fontId="12" fillId="0" borderId="12" xfId="0" applyFont="1" applyBorder="1" applyAlignment="1">
      <alignment horizontal="right"/>
    </xf>
    <xf numFmtId="0" fontId="12" fillId="0" borderId="0" xfId="0" applyFont="1" applyBorder="1" applyAlignment="1">
      <alignment horizontal="right"/>
    </xf>
    <xf numFmtId="0" fontId="14" fillId="0" borderId="0" xfId="0" applyFont="1" applyBorder="1" applyAlignment="1">
      <alignment horizontal="right"/>
    </xf>
    <xf numFmtId="0" fontId="14" fillId="0" borderId="17" xfId="0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0" fontId="16" fillId="3" borderId="12" xfId="0" applyFont="1" applyFill="1" applyBorder="1"/>
    <xf numFmtId="0" fontId="16" fillId="3" borderId="0" xfId="0" applyFont="1" applyFill="1" applyBorder="1"/>
    <xf numFmtId="167" fontId="16" fillId="0" borderId="0" xfId="0" applyNumberFormat="1" applyFont="1" applyBorder="1"/>
    <xf numFmtId="167" fontId="16" fillId="3" borderId="0" xfId="0" applyNumberFormat="1" applyFont="1" applyFill="1" applyBorder="1"/>
    <xf numFmtId="167" fontId="16" fillId="3" borderId="17" xfId="0" applyNumberFormat="1" applyFont="1" applyFill="1" applyBorder="1"/>
    <xf numFmtId="167" fontId="12" fillId="0" borderId="0" xfId="0" applyNumberFormat="1" applyFont="1" applyBorder="1"/>
    <xf numFmtId="0" fontId="12" fillId="0" borderId="0" xfId="0" applyFont="1" applyBorder="1"/>
    <xf numFmtId="0" fontId="12" fillId="0" borderId="17" xfId="0" applyFont="1" applyBorder="1"/>
    <xf numFmtId="0" fontId="17" fillId="0" borderId="0" xfId="0" applyFont="1" applyBorder="1" applyAlignment="1">
      <alignment horizontal="right"/>
    </xf>
    <xf numFmtId="0" fontId="8" fillId="0" borderId="16" xfId="1" applyFont="1" applyFill="1" applyBorder="1" applyAlignment="1" applyProtection="1">
      <alignment horizontal="left"/>
    </xf>
    <xf numFmtId="0" fontId="8" fillId="0" borderId="17" xfId="1" applyFont="1" applyFill="1" applyBorder="1" applyAlignment="1" applyProtection="1">
      <alignment horizontal="left"/>
    </xf>
    <xf numFmtId="0" fontId="9" fillId="0" borderId="17" xfId="0" applyFont="1" applyBorder="1"/>
    <xf numFmtId="0" fontId="17" fillId="0" borderId="17" xfId="0" applyFont="1" applyBorder="1" applyAlignment="1">
      <alignment horizontal="right"/>
    </xf>
    <xf numFmtId="0" fontId="1" fillId="0" borderId="0" xfId="0" applyFont="1" applyFill="1" applyBorder="1"/>
    <xf numFmtId="169" fontId="0" fillId="0" borderId="0" xfId="0" applyNumberFormat="1"/>
    <xf numFmtId="0" fontId="0" fillId="0" borderId="0" xfId="0" applyFill="1" applyBorder="1"/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0" fillId="0" borderId="0" xfId="0" applyFont="1" applyFill="1" applyBorder="1"/>
    <xf numFmtId="170" fontId="0" fillId="3" borderId="1" xfId="0" applyNumberFormat="1" applyFont="1" applyFill="1" applyBorder="1" applyAlignment="1">
      <alignment horizontal="center"/>
    </xf>
    <xf numFmtId="171" fontId="0" fillId="3" borderId="1" xfId="0" applyNumberFormat="1" applyFont="1" applyFill="1" applyBorder="1" applyAlignment="1">
      <alignment horizontal="center"/>
    </xf>
    <xf numFmtId="0" fontId="8" fillId="0" borderId="14" xfId="1" applyFont="1" applyFill="1" applyBorder="1" applyAlignment="1" applyProtection="1">
      <alignment horizontal="left"/>
    </xf>
    <xf numFmtId="0" fontId="8" fillId="0" borderId="0" xfId="1" applyFont="1" applyFill="1" applyBorder="1" applyAlignment="1" applyProtection="1">
      <alignment horizontal="left"/>
    </xf>
    <xf numFmtId="0" fontId="0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2" xfId="0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3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22" fillId="2" borderId="26" xfId="1" applyFont="1" applyFill="1" applyBorder="1" applyAlignment="1" applyProtection="1">
      <alignment horizontal="center"/>
    </xf>
    <xf numFmtId="0" fontId="22" fillId="3" borderId="1" xfId="1" applyFont="1" applyFill="1" applyBorder="1" applyAlignment="1" applyProtection="1">
      <alignment horizontal="center"/>
      <protection locked="0"/>
    </xf>
    <xf numFmtId="0" fontId="22" fillId="5" borderId="1" xfId="1" applyFont="1" applyFill="1" applyBorder="1" applyAlignment="1" applyProtection="1">
      <alignment horizontal="center"/>
      <protection locked="0"/>
    </xf>
    <xf numFmtId="167" fontId="22" fillId="3" borderId="1" xfId="1" applyNumberFormat="1" applyFont="1" applyFill="1" applyBorder="1" applyAlignment="1" applyProtection="1">
      <alignment horizontal="center"/>
      <protection locked="0"/>
    </xf>
    <xf numFmtId="167" fontId="22" fillId="3" borderId="1" xfId="1" applyNumberFormat="1" applyFont="1" applyFill="1" applyBorder="1" applyAlignment="1" applyProtection="1">
      <alignment horizontal="center"/>
    </xf>
    <xf numFmtId="165" fontId="22" fillId="0" borderId="1" xfId="1" applyNumberFormat="1" applyFont="1" applyFill="1" applyBorder="1" applyAlignment="1" applyProtection="1">
      <alignment horizontal="center"/>
    </xf>
    <xf numFmtId="166" fontId="22" fillId="0" borderId="1" xfId="1" applyNumberFormat="1" applyFont="1" applyFill="1" applyBorder="1" applyAlignment="1" applyProtection="1">
      <alignment horizontal="center"/>
    </xf>
    <xf numFmtId="167" fontId="22" fillId="0" borderId="1" xfId="1" applyNumberFormat="1" applyFont="1" applyFill="1" applyBorder="1" applyAlignment="1" applyProtection="1">
      <alignment horizontal="center"/>
    </xf>
    <xf numFmtId="168" fontId="22" fillId="0" borderId="1" xfId="1" applyNumberFormat="1" applyFont="1" applyFill="1" applyBorder="1" applyAlignment="1" applyProtection="1">
      <alignment horizontal="center"/>
    </xf>
    <xf numFmtId="0" fontId="22" fillId="2" borderId="5" xfId="1" applyFont="1" applyFill="1" applyBorder="1" applyAlignment="1" applyProtection="1">
      <alignment horizontal="center"/>
    </xf>
    <xf numFmtId="0" fontId="22" fillId="3" borderId="6" xfId="1" applyFont="1" applyFill="1" applyBorder="1" applyAlignment="1" applyProtection="1">
      <alignment horizontal="center"/>
      <protection locked="0"/>
    </xf>
    <xf numFmtId="0" fontId="22" fillId="5" borderId="6" xfId="1" applyFont="1" applyFill="1" applyBorder="1" applyAlignment="1" applyProtection="1">
      <alignment horizontal="center"/>
      <protection locked="0"/>
    </xf>
    <xf numFmtId="167" fontId="22" fillId="3" borderId="6" xfId="1" applyNumberFormat="1" applyFont="1" applyFill="1" applyBorder="1" applyAlignment="1" applyProtection="1">
      <alignment horizontal="center"/>
      <protection locked="0"/>
    </xf>
    <xf numFmtId="165" fontId="22" fillId="0" borderId="6" xfId="1" applyNumberFormat="1" applyFont="1" applyFill="1" applyBorder="1" applyAlignment="1" applyProtection="1">
      <alignment horizontal="center"/>
    </xf>
    <xf numFmtId="166" fontId="22" fillId="0" borderId="6" xfId="1" applyNumberFormat="1" applyFont="1" applyFill="1" applyBorder="1" applyAlignment="1" applyProtection="1">
      <alignment horizontal="center"/>
    </xf>
    <xf numFmtId="167" fontId="22" fillId="0" borderId="6" xfId="1" applyNumberFormat="1" applyFont="1" applyFill="1" applyBorder="1" applyAlignment="1" applyProtection="1">
      <alignment horizontal="center"/>
    </xf>
    <xf numFmtId="168" fontId="22" fillId="0" borderId="6" xfId="1" applyNumberFormat="1" applyFont="1" applyFill="1" applyBorder="1" applyAlignment="1" applyProtection="1">
      <alignment horizontal="center"/>
    </xf>
    <xf numFmtId="0" fontId="10" fillId="3" borderId="1" xfId="0" applyFont="1" applyFill="1" applyBorder="1" applyAlignment="1">
      <alignment horizontal="center"/>
    </xf>
    <xf numFmtId="0" fontId="7" fillId="0" borderId="24" xfId="0" applyFont="1" applyBorder="1" applyAlignment="1"/>
    <xf numFmtId="0" fontId="7" fillId="0" borderId="0" xfId="0" applyFont="1"/>
    <xf numFmtId="0" fontId="7" fillId="0" borderId="0" xfId="0" applyFont="1" applyBorder="1" applyAlignment="1"/>
    <xf numFmtId="0" fontId="10" fillId="0" borderId="0" xfId="0" applyFont="1" applyFill="1" applyBorder="1" applyAlignment="1">
      <alignment horizontal="center"/>
    </xf>
    <xf numFmtId="0" fontId="23" fillId="0" borderId="0" xfId="0" applyFont="1"/>
    <xf numFmtId="0" fontId="6" fillId="0" borderId="0" xfId="0" applyFont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/>
    <xf numFmtId="172" fontId="0" fillId="0" borderId="0" xfId="0" applyNumberFormat="1"/>
    <xf numFmtId="174" fontId="0" fillId="0" borderId="0" xfId="0" applyNumberFormat="1"/>
    <xf numFmtId="0" fontId="1" fillId="0" borderId="1" xfId="0" applyFont="1" applyBorder="1" applyAlignment="1"/>
    <xf numFmtId="0" fontId="1" fillId="0" borderId="6" xfId="0" applyFont="1" applyBorder="1" applyAlignment="1"/>
    <xf numFmtId="175" fontId="0" fillId="3" borderId="1" xfId="0" applyNumberFormat="1" applyFill="1" applyBorder="1" applyAlignment="1"/>
    <xf numFmtId="2" fontId="0" fillId="3" borderId="1" xfId="0" applyNumberFormat="1" applyFill="1" applyBorder="1" applyAlignment="1"/>
    <xf numFmtId="0" fontId="0" fillId="3" borderId="1" xfId="0" applyNumberFormat="1" applyFill="1" applyBorder="1" applyAlignment="1"/>
    <xf numFmtId="21" fontId="0" fillId="3" borderId="6" xfId="0" applyNumberFormat="1" applyFill="1" applyBorder="1" applyAlignment="1"/>
    <xf numFmtId="2" fontId="0" fillId="3" borderId="6" xfId="0" applyNumberFormat="1" applyFill="1" applyBorder="1" applyAlignment="1"/>
    <xf numFmtId="0" fontId="2" fillId="0" borderId="12" xfId="1" applyFont="1" applyFill="1" applyBorder="1" applyAlignment="1" applyProtection="1"/>
    <xf numFmtId="0" fontId="12" fillId="0" borderId="12" xfId="0" applyFont="1" applyBorder="1"/>
    <xf numFmtId="0" fontId="12" fillId="0" borderId="13" xfId="0" applyFont="1" applyBorder="1"/>
    <xf numFmtId="0" fontId="2" fillId="0" borderId="0" xfId="1" applyFont="1" applyFill="1" applyBorder="1" applyAlignment="1" applyProtection="1"/>
    <xf numFmtId="0" fontId="12" fillId="0" borderId="15" xfId="0" applyFont="1" applyBorder="1"/>
    <xf numFmtId="0" fontId="2" fillId="0" borderId="17" xfId="1" applyFont="1" applyFill="1" applyBorder="1" applyAlignment="1" applyProtection="1"/>
    <xf numFmtId="0" fontId="12" fillId="0" borderId="18" xfId="0" applyFont="1" applyBorder="1"/>
    <xf numFmtId="0" fontId="25" fillId="0" borderId="11" xfId="1" applyFont="1" applyFill="1" applyBorder="1" applyAlignment="1" applyProtection="1"/>
    <xf numFmtId="0" fontId="25" fillId="0" borderId="14" xfId="1" applyFont="1" applyFill="1" applyBorder="1" applyAlignment="1" applyProtection="1"/>
    <xf numFmtId="0" fontId="25" fillId="0" borderId="16" xfId="1" applyFont="1" applyFill="1" applyBorder="1" applyAlignment="1" applyProtection="1"/>
    <xf numFmtId="0" fontId="5" fillId="6" borderId="34" xfId="0" applyFont="1" applyFill="1" applyBorder="1" applyAlignment="1">
      <alignment horizontal="center"/>
    </xf>
    <xf numFmtId="0" fontId="5" fillId="6" borderId="35" xfId="0" applyFont="1" applyFill="1" applyBorder="1" applyAlignment="1">
      <alignment horizontal="center"/>
    </xf>
    <xf numFmtId="168" fontId="0" fillId="0" borderId="1" xfId="0" applyNumberForma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7" fillId="3" borderId="1" xfId="1" applyFont="1" applyFill="1" applyBorder="1" applyAlignment="1" applyProtection="1">
      <alignment horizontal="center"/>
      <protection locked="0"/>
    </xf>
    <xf numFmtId="0" fontId="27" fillId="5" borderId="1" xfId="1" applyFont="1" applyFill="1" applyBorder="1" applyAlignment="1" applyProtection="1">
      <alignment horizontal="center"/>
      <protection locked="0"/>
    </xf>
    <xf numFmtId="167" fontId="27" fillId="3" borderId="1" xfId="1" applyNumberFormat="1" applyFont="1" applyFill="1" applyBorder="1" applyAlignment="1" applyProtection="1">
      <alignment horizontal="center"/>
      <protection locked="0"/>
    </xf>
    <xf numFmtId="167" fontId="27" fillId="3" borderId="1" xfId="1" applyNumberFormat="1" applyFont="1" applyFill="1" applyBorder="1" applyAlignment="1" applyProtection="1">
      <alignment horizontal="center"/>
    </xf>
    <xf numFmtId="165" fontId="27" fillId="0" borderId="1" xfId="1" applyNumberFormat="1" applyFont="1" applyFill="1" applyBorder="1" applyAlignment="1" applyProtection="1">
      <alignment horizontal="center"/>
    </xf>
    <xf numFmtId="166" fontId="27" fillId="0" borderId="1" xfId="1" applyNumberFormat="1" applyFont="1" applyFill="1" applyBorder="1" applyAlignment="1" applyProtection="1">
      <alignment horizontal="center"/>
    </xf>
    <xf numFmtId="178" fontId="22" fillId="3" borderId="1" xfId="1" applyNumberFormat="1" applyFont="1" applyFill="1" applyBorder="1" applyAlignment="1" applyProtection="1">
      <alignment horizontal="center"/>
    </xf>
    <xf numFmtId="178" fontId="22" fillId="3" borderId="6" xfId="1" applyNumberFormat="1" applyFont="1" applyFill="1" applyBorder="1" applyAlignment="1" applyProtection="1">
      <alignment horizontal="center"/>
    </xf>
    <xf numFmtId="21" fontId="0" fillId="3" borderId="6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75" fontId="0" fillId="3" borderId="1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26" fillId="0" borderId="1" xfId="1" applyNumberFormat="1" applyFont="1" applyFill="1" applyBorder="1" applyAlignment="1" applyProtection="1">
      <alignment horizontal="center"/>
    </xf>
    <xf numFmtId="166" fontId="26" fillId="0" borderId="1" xfId="1" applyNumberFormat="1" applyFont="1" applyFill="1" applyBorder="1" applyAlignment="1" applyProtection="1">
      <alignment horizontal="center"/>
    </xf>
    <xf numFmtId="0" fontId="1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5" fillId="4" borderId="34" xfId="1" applyFont="1" applyFill="1" applyBorder="1" applyAlignment="1" applyProtection="1">
      <alignment horizontal="center"/>
    </xf>
    <xf numFmtId="0" fontId="21" fillId="4" borderId="34" xfId="1" applyFont="1" applyFill="1" applyBorder="1" applyAlignment="1" applyProtection="1">
      <alignment horizontal="center"/>
    </xf>
    <xf numFmtId="177" fontId="22" fillId="0" borderId="1" xfId="1" applyNumberFormat="1" applyFont="1" applyFill="1" applyBorder="1" applyAlignment="1" applyProtection="1">
      <alignment horizontal="center"/>
    </xf>
    <xf numFmtId="167" fontId="22" fillId="0" borderId="1" xfId="0" applyNumberFormat="1" applyFont="1" applyBorder="1" applyAlignment="1">
      <alignment horizontal="center"/>
    </xf>
    <xf numFmtId="0" fontId="26" fillId="3" borderId="1" xfId="1" applyFont="1" applyFill="1" applyBorder="1" applyAlignment="1" applyProtection="1">
      <alignment horizontal="center"/>
      <protection locked="0"/>
    </xf>
    <xf numFmtId="178" fontId="1" fillId="7" borderId="1" xfId="0" applyNumberFormat="1" applyFont="1" applyFill="1" applyBorder="1" applyAlignment="1">
      <alignment horizontal="center"/>
    </xf>
    <xf numFmtId="178" fontId="1" fillId="8" borderId="1" xfId="0" applyNumberFormat="1" applyFont="1" applyFill="1" applyBorder="1" applyAlignment="1">
      <alignment horizontal="center"/>
    </xf>
    <xf numFmtId="178" fontId="26" fillId="7" borderId="1" xfId="0" applyNumberFormat="1" applyFont="1" applyFill="1" applyBorder="1" applyAlignment="1">
      <alignment horizontal="center"/>
    </xf>
    <xf numFmtId="178" fontId="20" fillId="7" borderId="1" xfId="0" applyNumberFormat="1" applyFont="1" applyFill="1" applyBorder="1" applyAlignment="1">
      <alignment horizontal="center"/>
    </xf>
    <xf numFmtId="2" fontId="26" fillId="8" borderId="1" xfId="0" applyNumberFormat="1" applyFont="1" applyFill="1" applyBorder="1" applyAlignment="1">
      <alignment horizontal="center"/>
    </xf>
    <xf numFmtId="178" fontId="1" fillId="7" borderId="34" xfId="0" applyNumberFormat="1" applyFont="1" applyFill="1" applyBorder="1" applyAlignment="1">
      <alignment horizontal="center"/>
    </xf>
    <xf numFmtId="178" fontId="1" fillId="8" borderId="34" xfId="0" applyNumberFormat="1" applyFont="1" applyFill="1" applyBorder="1" applyAlignment="1">
      <alignment horizontal="center"/>
    </xf>
    <xf numFmtId="0" fontId="5" fillId="4" borderId="34" xfId="1" applyFont="1" applyFill="1" applyBorder="1" applyAlignment="1" applyProtection="1">
      <alignment horizontal="center" vertical="center" wrapText="1"/>
    </xf>
    <xf numFmtId="0" fontId="29" fillId="4" borderId="34" xfId="1" applyFont="1" applyFill="1" applyBorder="1" applyAlignment="1" applyProtection="1">
      <alignment horizontal="center" vertical="center" wrapText="1"/>
    </xf>
    <xf numFmtId="0" fontId="29" fillId="6" borderId="34" xfId="0" applyFont="1" applyFill="1" applyBorder="1" applyAlignment="1">
      <alignment horizontal="center" vertical="center"/>
    </xf>
    <xf numFmtId="0" fontId="29" fillId="6" borderId="35" xfId="0" applyFont="1" applyFill="1" applyBorder="1" applyAlignment="1">
      <alignment horizontal="center" vertical="center"/>
    </xf>
    <xf numFmtId="0" fontId="22" fillId="2" borderId="25" xfId="1" applyFont="1" applyFill="1" applyBorder="1" applyAlignment="1" applyProtection="1">
      <alignment horizontal="center"/>
    </xf>
    <xf numFmtId="0" fontId="22" fillId="3" borderId="2" xfId="1" applyFont="1" applyFill="1" applyBorder="1" applyAlignment="1" applyProtection="1">
      <alignment horizontal="center"/>
      <protection locked="0"/>
    </xf>
    <xf numFmtId="177" fontId="22" fillId="0" borderId="2" xfId="1" applyNumberFormat="1" applyFont="1" applyFill="1" applyBorder="1" applyAlignment="1" applyProtection="1">
      <alignment horizontal="center"/>
    </xf>
    <xf numFmtId="165" fontId="22" fillId="0" borderId="2" xfId="1" applyNumberFormat="1" applyFont="1" applyFill="1" applyBorder="1" applyAlignment="1" applyProtection="1">
      <alignment horizontal="center"/>
    </xf>
    <xf numFmtId="166" fontId="22" fillId="0" borderId="2" xfId="1" applyNumberFormat="1" applyFont="1" applyFill="1" applyBorder="1" applyAlignment="1" applyProtection="1">
      <alignment horizontal="center"/>
    </xf>
    <xf numFmtId="167" fontId="22" fillId="0" borderId="2" xfId="1" applyNumberFormat="1" applyFont="1" applyFill="1" applyBorder="1" applyAlignment="1" applyProtection="1">
      <alignment horizontal="center"/>
    </xf>
    <xf numFmtId="167" fontId="22" fillId="0" borderId="2" xfId="0" applyNumberFormat="1" applyFont="1" applyBorder="1" applyAlignment="1">
      <alignment horizontal="center"/>
    </xf>
    <xf numFmtId="168" fontId="22" fillId="0" borderId="2" xfId="1" applyNumberFormat="1" applyFont="1" applyFill="1" applyBorder="1" applyAlignment="1" applyProtection="1">
      <alignment horizontal="center"/>
    </xf>
    <xf numFmtId="2" fontId="0" fillId="0" borderId="2" xfId="0" applyNumberFormat="1" applyFill="1" applyBorder="1" applyAlignment="1">
      <alignment horizontal="center"/>
    </xf>
    <xf numFmtId="168" fontId="0" fillId="0" borderId="2" xfId="0" applyNumberForma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167" fontId="22" fillId="3" borderId="6" xfId="1" applyNumberFormat="1" applyFont="1" applyFill="1" applyBorder="1" applyAlignment="1" applyProtection="1">
      <alignment horizontal="center"/>
    </xf>
    <xf numFmtId="177" fontId="22" fillId="0" borderId="6" xfId="1" applyNumberFormat="1" applyFont="1" applyFill="1" applyBorder="1" applyAlignment="1" applyProtection="1">
      <alignment horizontal="center"/>
    </xf>
    <xf numFmtId="167" fontId="22" fillId="0" borderId="6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4" borderId="34" xfId="1" applyFont="1" applyFill="1" applyBorder="1" applyAlignment="1" applyProtection="1">
      <alignment horizontal="center" vertical="center" wrapText="1"/>
    </xf>
    <xf numFmtId="0" fontId="30" fillId="9" borderId="37" xfId="0" applyFont="1" applyFill="1" applyBorder="1" applyAlignment="1" applyProtection="1">
      <alignment horizontal="center"/>
      <protection locked="0"/>
    </xf>
    <xf numFmtId="178" fontId="31" fillId="10" borderId="37" xfId="0" applyNumberFormat="1" applyFont="1" applyFill="1" applyBorder="1" applyAlignment="1" applyProtection="1">
      <alignment horizontal="center"/>
    </xf>
    <xf numFmtId="168" fontId="22" fillId="0" borderId="2" xfId="0" applyNumberFormat="1" applyFont="1" applyBorder="1" applyAlignment="1">
      <alignment horizontal="center"/>
    </xf>
    <xf numFmtId="168" fontId="2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78" fontId="2" fillId="10" borderId="37" xfId="0" applyNumberFormat="1" applyFont="1" applyFill="1" applyBorder="1" applyAlignment="1" applyProtection="1">
      <alignment horizontal="center"/>
    </xf>
    <xf numFmtId="0" fontId="2" fillId="11" borderId="37" xfId="0" applyFont="1" applyFill="1" applyBorder="1" applyAlignment="1" applyProtection="1">
      <alignment horizontal="center"/>
      <protection locked="0"/>
    </xf>
    <xf numFmtId="2" fontId="2" fillId="0" borderId="39" xfId="0" applyNumberFormat="1" applyFont="1" applyBorder="1" applyAlignment="1">
      <alignment horizontal="center"/>
    </xf>
    <xf numFmtId="167" fontId="2" fillId="2" borderId="37" xfId="0" applyNumberFormat="1" applyFont="1" applyFill="1" applyBorder="1" applyAlignment="1" applyProtection="1">
      <alignment horizontal="center"/>
    </xf>
    <xf numFmtId="168" fontId="2" fillId="2" borderId="38" xfId="0" applyNumberFormat="1" applyFont="1" applyFill="1" applyBorder="1" applyAlignment="1" applyProtection="1">
      <alignment horizontal="center"/>
    </xf>
    <xf numFmtId="167" fontId="0" fillId="0" borderId="2" xfId="0" applyNumberForma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168" fontId="0" fillId="0" borderId="2" xfId="0" applyNumberFormat="1" applyFill="1" applyBorder="1" applyAlignment="1">
      <alignment horizontal="center" vertical="center"/>
    </xf>
    <xf numFmtId="167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168" fontId="0" fillId="0" borderId="1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7" fontId="22" fillId="0" borderId="1" xfId="1" applyNumberFormat="1" applyFont="1" applyFill="1" applyBorder="1" applyAlignment="1" applyProtection="1">
      <alignment horizontal="center" vertical="center"/>
    </xf>
    <xf numFmtId="177" fontId="22" fillId="0" borderId="1" xfId="1" applyNumberFormat="1" applyFont="1" applyFill="1" applyBorder="1" applyAlignment="1" applyProtection="1">
      <alignment horizontal="center" vertical="center"/>
    </xf>
    <xf numFmtId="168" fontId="22" fillId="0" borderId="1" xfId="1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2" fontId="2" fillId="0" borderId="39" xfId="0" applyNumberFormat="1" applyFont="1" applyFill="1" applyBorder="1" applyAlignment="1">
      <alignment horizontal="center"/>
    </xf>
    <xf numFmtId="164" fontId="2" fillId="11" borderId="37" xfId="0" applyNumberFormat="1" applyFont="1" applyFill="1" applyBorder="1" applyAlignment="1" applyProtection="1">
      <alignment horizontal="center"/>
      <protection locked="0"/>
    </xf>
    <xf numFmtId="2" fontId="0" fillId="0" borderId="1" xfId="0" applyNumberFormat="1" applyFont="1" applyBorder="1" applyAlignment="1">
      <alignment horizontal="center"/>
    </xf>
    <xf numFmtId="2" fontId="31" fillId="0" borderId="1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167" fontId="0" fillId="0" borderId="2" xfId="0" applyNumberFormat="1" applyFill="1" applyBorder="1" applyAlignment="1">
      <alignment horizontal="center"/>
    </xf>
    <xf numFmtId="167" fontId="0" fillId="0" borderId="1" xfId="0" applyNumberForma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5" fillId="4" borderId="34" xfId="1" applyFont="1" applyFill="1" applyBorder="1" applyAlignment="1" applyProtection="1">
      <alignment horizontal="center" vertical="center" wrapText="1"/>
    </xf>
    <xf numFmtId="0" fontId="7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7" fontId="0" fillId="0" borderId="1" xfId="0" applyNumberFormat="1" applyFont="1" applyBorder="1" applyAlignment="1">
      <alignment horizontal="center"/>
    </xf>
    <xf numFmtId="168" fontId="0" fillId="0" borderId="1" xfId="0" applyNumberFormat="1" applyFont="1" applyBorder="1" applyAlignment="1">
      <alignment horizontal="center"/>
    </xf>
    <xf numFmtId="178" fontId="2" fillId="12" borderId="37" xfId="0" applyNumberFormat="1" applyFont="1" applyFill="1" applyBorder="1" applyAlignment="1" applyProtection="1">
      <alignment horizontal="center"/>
    </xf>
    <xf numFmtId="178" fontId="2" fillId="13" borderId="37" xfId="0" applyNumberFormat="1" applyFont="1" applyFill="1" applyBorder="1" applyAlignment="1" applyProtection="1">
      <alignment horizontal="center"/>
    </xf>
    <xf numFmtId="178" fontId="1" fillId="7" borderId="1" xfId="0" applyNumberFormat="1" applyFont="1" applyFill="1" applyBorder="1" applyAlignment="1">
      <alignment horizontal="center" vertical="center"/>
    </xf>
    <xf numFmtId="0" fontId="20" fillId="8" borderId="1" xfId="0" applyNumberFormat="1" applyFont="1" applyFill="1" applyBorder="1" applyAlignment="1" applyProtection="1">
      <alignment horizontal="center" vertical="center"/>
    </xf>
    <xf numFmtId="2" fontId="20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176" fontId="7" fillId="3" borderId="9" xfId="0" applyNumberFormat="1" applyFont="1" applyFill="1" applyBorder="1" applyAlignment="1">
      <alignment horizontal="center" vertical="center"/>
    </xf>
    <xf numFmtId="173" fontId="7" fillId="3" borderId="9" xfId="0" applyNumberFormat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right" vertical="center"/>
    </xf>
    <xf numFmtId="14" fontId="7" fillId="3" borderId="9" xfId="0" applyNumberFormat="1" applyFont="1" applyFill="1" applyBorder="1" applyAlignment="1">
      <alignment horizontal="center" vertical="center"/>
    </xf>
    <xf numFmtId="14" fontId="7" fillId="3" borderId="10" xfId="0" applyNumberFormat="1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4" xfId="0" applyNumberFormat="1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5" fillId="4" borderId="25" xfId="1" applyFont="1" applyFill="1" applyBorder="1" applyAlignment="1" applyProtection="1">
      <alignment horizontal="center" vertical="center"/>
    </xf>
    <xf numFmtId="0" fontId="5" fillId="4" borderId="26" xfId="1" applyFont="1" applyFill="1" applyBorder="1" applyAlignment="1" applyProtection="1">
      <alignment horizontal="center" vertical="center"/>
    </xf>
    <xf numFmtId="0" fontId="5" fillId="4" borderId="2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 wrapText="1"/>
    </xf>
    <xf numFmtId="0" fontId="5" fillId="4" borderId="20" xfId="1" applyFont="1" applyFill="1" applyBorder="1" applyAlignment="1" applyProtection="1">
      <alignment horizontal="center" vertical="center" wrapText="1"/>
    </xf>
    <xf numFmtId="0" fontId="5" fillId="4" borderId="19" xfId="1" applyFont="1" applyFill="1" applyBorder="1" applyAlignment="1" applyProtection="1">
      <alignment horizontal="center" vertical="center" wrapText="1"/>
    </xf>
    <xf numFmtId="0" fontId="19" fillId="6" borderId="2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0" fillId="0" borderId="19" xfId="0" applyBorder="1"/>
    <xf numFmtId="0" fontId="19" fillId="4" borderId="2" xfId="1" applyFont="1" applyFill="1" applyBorder="1" applyAlignment="1" applyProtection="1">
      <alignment horizontal="center" vertical="center" wrapText="1"/>
    </xf>
    <xf numFmtId="0" fontId="19" fillId="4" borderId="1" xfId="1" applyFont="1" applyFill="1" applyBorder="1" applyAlignment="1" applyProtection="1">
      <alignment horizontal="center" vertical="center" wrapText="1"/>
    </xf>
    <xf numFmtId="0" fontId="21" fillId="4" borderId="34" xfId="1" applyFont="1" applyFill="1" applyBorder="1" applyAlignment="1" applyProtection="1">
      <alignment horizontal="center" vertical="center"/>
    </xf>
    <xf numFmtId="0" fontId="21" fillId="4" borderId="21" xfId="1" applyFont="1" applyFill="1" applyBorder="1" applyAlignment="1" applyProtection="1">
      <alignment horizontal="center" vertical="center"/>
    </xf>
    <xf numFmtId="0" fontId="5" fillId="4" borderId="36" xfId="1" applyFont="1" applyFill="1" applyBorder="1" applyAlignment="1" applyProtection="1">
      <alignment horizontal="center" vertical="center"/>
    </xf>
    <xf numFmtId="0" fontId="5" fillId="4" borderId="22" xfId="1" applyFont="1" applyFill="1" applyBorder="1" applyAlignment="1" applyProtection="1">
      <alignment horizontal="center" vertical="center"/>
    </xf>
    <xf numFmtId="0" fontId="5" fillId="4" borderId="34" xfId="1" applyFont="1" applyFill="1" applyBorder="1" applyAlignment="1" applyProtection="1">
      <alignment horizontal="center" vertical="center"/>
    </xf>
    <xf numFmtId="0" fontId="5" fillId="4" borderId="21" xfId="1" applyFont="1" applyFill="1" applyBorder="1" applyAlignment="1" applyProtection="1">
      <alignment horizontal="center" vertical="center"/>
    </xf>
    <xf numFmtId="0" fontId="5" fillId="4" borderId="34" xfId="1" applyFont="1" applyFill="1" applyBorder="1" applyAlignment="1" applyProtection="1">
      <alignment horizontal="center" vertical="center" wrapText="1"/>
    </xf>
    <xf numFmtId="0" fontId="5" fillId="4" borderId="21" xfId="1" applyFont="1" applyFill="1" applyBorder="1" applyAlignment="1" applyProtection="1">
      <alignment horizontal="center" vertical="center" wrapText="1"/>
    </xf>
    <xf numFmtId="2" fontId="31" fillId="0" borderId="39" xfId="0" applyNumberFormat="1" applyFont="1" applyFill="1" applyBorder="1" applyAlignment="1">
      <alignment horizontal="center"/>
    </xf>
    <xf numFmtId="178" fontId="31" fillId="12" borderId="37" xfId="0" applyNumberFormat="1" applyFont="1" applyFill="1" applyBorder="1" applyAlignment="1" applyProtection="1">
      <alignment horizontal="center"/>
    </xf>
    <xf numFmtId="178" fontId="2" fillId="14" borderId="37" xfId="0" applyNumberFormat="1" applyFont="1" applyFill="1" applyBorder="1" applyAlignment="1" applyProtection="1">
      <alignment horizontal="center"/>
    </xf>
  </cellXfs>
  <cellStyles count="8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</cellStyles>
  <dxfs count="0"/>
  <tableStyles count="0" defaultTableStyle="TableStyleMedium2" defaultPivotStyle="PivotStyleLight16"/>
  <colors>
    <mruColors>
      <color rgb="FF00FFFF"/>
      <color rgb="FF66FFFF"/>
      <color rgb="FF00FF00"/>
      <color rgb="FF00CC00"/>
      <color rgb="FFFF99CC"/>
      <color rgb="FFFFFF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1.xml"/><Relationship Id="rId61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4" name="ZoneTexte 3"/>
        <xdr:cNvSpPr txBox="1"/>
      </xdr:nvSpPr>
      <xdr:spPr>
        <a:xfrm>
          <a:off x="8115300" y="1240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67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</xdr:colOff>
      <xdr:row>0</xdr:row>
      <xdr:rowOff>0</xdr:rowOff>
    </xdr:from>
    <xdr:to>
      <xdr:col>9</xdr:col>
      <xdr:colOff>757796</xdr:colOff>
      <xdr:row>56</xdr:row>
      <xdr:rowOff>132000</xdr:rowOff>
    </xdr:to>
    <xdr:pic>
      <xdr:nvPicPr>
        <xdr:cNvPr id="2" name="Image 1" descr="LISEZ_MOI_0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7" y="0"/>
          <a:ext cx="7615599" cy="108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9</xdr:col>
      <xdr:colOff>419100</xdr:colOff>
      <xdr:row>114</xdr:row>
      <xdr:rowOff>133350</xdr:rowOff>
    </xdr:to>
    <xdr:pic>
      <xdr:nvPicPr>
        <xdr:cNvPr id="4" name="Image 3" descr="LISEZ_MOI_02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0858500"/>
          <a:ext cx="7277100" cy="10991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9</xdr:col>
      <xdr:colOff>457200</xdr:colOff>
      <xdr:row>157</xdr:row>
      <xdr:rowOff>152400</xdr:rowOff>
    </xdr:to>
    <xdr:pic>
      <xdr:nvPicPr>
        <xdr:cNvPr id="5" name="Image 4" descr="LISEZ_MOI_03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21907500"/>
          <a:ext cx="7315200" cy="815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gee1-St0-30_nettoy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ttesteg_00"/>
      <sheetName val="eg_01"/>
      <sheetName val="eg_02"/>
      <sheetName val="eg_03"/>
      <sheetName val="eg_04"/>
      <sheetName val="eg_05"/>
      <sheetName val="eg_06"/>
      <sheetName val="eg_07"/>
      <sheetName val="eg_08"/>
      <sheetName val="eg_09"/>
      <sheetName val="eg_10"/>
      <sheetName val="eg_11"/>
      <sheetName val="eg_12"/>
      <sheetName val="eg_13"/>
      <sheetName val="eg_16"/>
      <sheetName val="eg_17"/>
      <sheetName val="eg_18"/>
      <sheetName val="eg_19"/>
      <sheetName val="eg_20"/>
      <sheetName val="eg_21"/>
      <sheetName val="eg_22"/>
      <sheetName val="eg_23"/>
      <sheetName val="eg_24"/>
      <sheetName val="eg_25"/>
      <sheetName val="eg_26"/>
      <sheetName val="eg_27"/>
      <sheetName val="eg_28"/>
      <sheetName val="eg_29"/>
      <sheetName val="eg_30"/>
      <sheetName val="TIRE_IODATE"/>
      <sheetName val="volumes"/>
      <sheetName val="corrections_de_vol_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9">
          <cell r="G9">
            <v>-1.4999999999965041E-4</v>
          </cell>
        </row>
      </sheetData>
      <sheetData sheetId="3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R14" sqref="R14:R17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9" width="10.28515625" style="80" customWidth="1"/>
    <col min="10" max="10" width="10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1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37049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04" t="s">
        <v>50</v>
      </c>
      <c r="J8" s="104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5</v>
      </c>
      <c r="J9" s="39">
        <v>16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5°16</v>
      </c>
      <c r="P9" s="39" t="s">
        <v>3</v>
      </c>
      <c r="Q9" s="235">
        <f>IF(ISBLANK(I9),"",IF(ISBLANK(J9),"",IF(J9&gt;60,"ERREUR !!",O11*(I9+(J9/60)))))</f>
        <v>5.2666666666666666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2</v>
      </c>
      <c r="J10" s="39">
        <v>2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2°2</v>
      </c>
      <c r="P10" s="39" t="s">
        <v>54</v>
      </c>
      <c r="Q10" s="235">
        <f>IF(ISBLANK(I10),"",IF(ISBLANK(J10),"",IF(J10&gt;60,"ERREUR !!",O12*(I10+(J10/60)))))</f>
        <v>2.0333333333333332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85">
        <v>37049</v>
      </c>
      <c r="K11" s="85"/>
      <c r="L11" s="85"/>
      <c r="M11" s="85"/>
      <c r="N11" s="86" t="str">
        <f>I9&amp;"°"&amp;J9</f>
        <v>5°16</v>
      </c>
      <c r="O11" s="87">
        <f>IF(P9=M10,-1,1)</f>
        <v>1</v>
      </c>
      <c r="P11" s="241" t="str">
        <f>TEXT(J11,"aaaa-mm-jj")&amp;"T"&amp;TEXT(J12,"hh:mm:ss")&amp;"z"</f>
        <v>2005-06-08T17:30:00z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0.72916666666666663</v>
      </c>
      <c r="K12" s="88"/>
      <c r="L12" s="88"/>
      <c r="M12" s="88"/>
      <c r="N12" s="89" t="str">
        <f>I10&amp;"°"&amp;J10</f>
        <v>2°2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98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98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03"/>
      <c r="F30" s="103"/>
      <c r="G30" s="103"/>
      <c r="H30" s="103"/>
      <c r="I30" s="10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6.149999999999999" thickBot="1" x14ac:dyDescent="0.35">
      <c r="A35" s="75">
        <f>IF(ISBLANK(VLOOKUP(D35,#REF!,3)),0,1)</f>
        <v>1</v>
      </c>
      <c r="B35" s="74">
        <f>IF(ISBLANK(D35),0,IF(ISBLANK(E35),0,IF(ISBLANK(F35),0,1)))</f>
        <v>1</v>
      </c>
      <c r="C35" s="152">
        <v>1</v>
      </c>
      <c r="D35" s="179" t="s">
        <v>4</v>
      </c>
      <c r="E35" s="179" t="s">
        <v>4</v>
      </c>
      <c r="F35" s="179" t="s">
        <v>4</v>
      </c>
      <c r="G35" s="174">
        <v>34.654699999999998</v>
      </c>
      <c r="H35" s="153">
        <v>500</v>
      </c>
      <c r="I35" s="173">
        <v>503</v>
      </c>
      <c r="J35" s="138" t="s">
        <v>4</v>
      </c>
      <c r="K35" s="155" t="e">
        <f>IF(ISBLANK(E35),"",(0.000824493-(0.0000040899*E35)+(0.000000076438*E35^2)-(0.00000000082467*E35^3)+(0.0000000000053875*E35^4)))</f>
        <v>#VALUE!</v>
      </c>
      <c r="L35" s="155" t="e">
        <f>IF(ISBLANK(E35),"",(-0.00000572466+(0.00000010227*E35)-(0.0000000016546*E35^2)))</f>
        <v>#VALUE!</v>
      </c>
      <c r="M35" s="155" t="e">
        <f>IF(ISBLANK(E35),"",IF(ISBLANK(G35),(O35+(K35*35)+(L35*35^1.5)+(0.00000048314*35^2)),(O35+(K35*G35)+(L35*G35^1.5)+(0.00000048314*G35^2))))</f>
        <v>#VALUE!</v>
      </c>
      <c r="N35" s="156" t="e">
        <f>IF(ISBLANK(D35),"",IF(ISBLANK(G35),J35*(1+0.00001*(35-20)),J35*(1+0.00001*(G35-20))))</f>
        <v>#VALUE!</v>
      </c>
      <c r="O35" s="155" t="e">
        <f>IF(ISBLANK(E35),"",(0.999842594+(0.00006793952*E35)-(0.00000909529*E35^2)+(0.0000001001685*E35^3)-(0.000000001120083*E35^4)+(0.000000000006536332*E35^5)))</f>
        <v>#VALUE!</v>
      </c>
      <c r="P35" s="157">
        <v>2.0640000000000001</v>
      </c>
      <c r="Q35" s="138" t="s">
        <v>4</v>
      </c>
      <c r="R35" s="138" t="s">
        <v>4</v>
      </c>
      <c r="S35" s="175">
        <v>89.8</v>
      </c>
      <c r="T35" s="177">
        <v>2.2000000000000002E-2</v>
      </c>
      <c r="U35" s="177">
        <v>2.1498166997878505E-2</v>
      </c>
      <c r="V35" s="177"/>
      <c r="W35" s="177"/>
      <c r="X35" s="177">
        <v>37.223000000000006</v>
      </c>
      <c r="Y35" s="177">
        <v>36.373921371001437</v>
      </c>
      <c r="Z35" s="177">
        <v>2.3875000000000002</v>
      </c>
      <c r="AA35" s="177">
        <v>2.3330397139743146</v>
      </c>
      <c r="AB35" s="177">
        <v>21.54</v>
      </c>
      <c r="AC35" s="177">
        <v>21.048659869741044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6.149999999999999" thickBot="1" x14ac:dyDescent="0.35">
      <c r="A36" s="75">
        <f>IF(ISBLANK(VLOOKUP(D36,#REF!,3)),0,1)</f>
        <v>1</v>
      </c>
      <c r="B36" s="74">
        <f t="shared" ref="B36:B58" si="0">IF(ISBLANK(D36),0,IF(ISBLANK(E36),0,IF(ISBLANK(F36),0,1)))</f>
        <v>1</v>
      </c>
      <c r="C36" s="52">
        <v>2</v>
      </c>
      <c r="D36" s="179" t="s">
        <v>4</v>
      </c>
      <c r="E36" s="179" t="s">
        <v>4</v>
      </c>
      <c r="F36" s="179" t="s">
        <v>4</v>
      </c>
      <c r="G36" s="174">
        <v>34.654299999999999</v>
      </c>
      <c r="H36" s="153">
        <v>500</v>
      </c>
      <c r="I36" s="173">
        <v>504</v>
      </c>
      <c r="J36" s="138" t="s">
        <v>4</v>
      </c>
      <c r="K36" s="57" t="e">
        <f t="shared" ref="K36:K57" si="1">IF(ISBLANK(E36),"",(0.000824493-(0.0000040899*E36)+(0.000000076438*E36^2)-(0.00000000082467*E36^3)+(0.0000000000053875*E36^4)))</f>
        <v>#VALUE!</v>
      </c>
      <c r="L36" s="57" t="e">
        <f t="shared" ref="L36:L58" si="2">IF(ISBLANK(E36),"",(-0.00000572466+(0.00000010227*E36)-(0.0000000016546*E36^2)))</f>
        <v>#VALUE!</v>
      </c>
      <c r="M36" s="57" t="e">
        <f t="shared" ref="M36:M58" si="3">IF(ISBLANK(E36),"",IF(ISBLANK(G36),(O36+(K36*35)+(L36*35^1.5)+(0.00000048314*35^2)),(O36+(K36*G36)+(L36*G36^1.5)+(0.00000048314*G36^2))))</f>
        <v>#VALUE!</v>
      </c>
      <c r="N36" s="58" t="e">
        <f t="shared" ref="N36:N58" si="4">IF(ISBLANK(D36),"",IF(ISBLANK(G36),J36*(1+0.00001*(35-20)),J36*(1+0.00001*(G36-20))))</f>
        <v>#VALUE!</v>
      </c>
      <c r="O36" s="57" t="e">
        <f t="shared" ref="O36:O58" si="5">IF(ISBLANK(E36),"",(0.999842594+(0.00006793952*E36)-(0.00000909529*E36^2)+(0.0000001001685*E36^3)-(0.000000001120083*E36^4)+(0.000000000006536332*E36^5)))</f>
        <v>#VALUE!</v>
      </c>
      <c r="P36" s="59">
        <v>2.036</v>
      </c>
      <c r="Q36" s="138" t="s">
        <v>4</v>
      </c>
      <c r="R36" s="138" t="s">
        <v>4</v>
      </c>
      <c r="S36" s="176">
        <v>88.5</v>
      </c>
      <c r="T36" s="177">
        <v>1.8000000000000002E-2</v>
      </c>
      <c r="U36" s="177">
        <v>1.7589409361900597E-2</v>
      </c>
      <c r="V36" s="177"/>
      <c r="W36" s="177"/>
      <c r="X36" s="177">
        <v>36.772000000000006</v>
      </c>
      <c r="Y36" s="177">
        <v>35.933208947544927</v>
      </c>
      <c r="Z36" s="177">
        <v>2.3450000000000002</v>
      </c>
      <c r="AA36" s="177">
        <v>2.2915091640920493</v>
      </c>
      <c r="AB36" s="177">
        <v>21.73</v>
      </c>
      <c r="AC36" s="177">
        <v>21.234325857449996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6.149999999999999" thickBot="1" x14ac:dyDescent="0.35">
      <c r="A37" s="75">
        <f>IF(ISBLANK(VLOOKUP(D37,#REF!,3)),0,1)</f>
        <v>1</v>
      </c>
      <c r="B37" s="74">
        <f t="shared" si="0"/>
        <v>1</v>
      </c>
      <c r="C37" s="52">
        <v>3</v>
      </c>
      <c r="D37" s="179" t="s">
        <v>4</v>
      </c>
      <c r="E37" s="179" t="s">
        <v>4</v>
      </c>
      <c r="F37" s="179" t="s">
        <v>4</v>
      </c>
      <c r="G37" s="115" t="s">
        <v>4</v>
      </c>
      <c r="H37" s="153">
        <v>500</v>
      </c>
      <c r="I37" s="173">
        <v>504</v>
      </c>
      <c r="J37" s="138" t="s">
        <v>4</v>
      </c>
      <c r="K37" s="57" t="e">
        <f t="shared" si="1"/>
        <v>#VALUE!</v>
      </c>
      <c r="L37" s="57" t="e">
        <f t="shared" si="2"/>
        <v>#VALUE!</v>
      </c>
      <c r="M37" s="57" t="e">
        <f t="shared" si="3"/>
        <v>#VALUE!</v>
      </c>
      <c r="N37" s="58" t="e">
        <f t="shared" si="4"/>
        <v>#VALUE!</v>
      </c>
      <c r="O37" s="57" t="e">
        <f t="shared" si="5"/>
        <v>#VALUE!</v>
      </c>
      <c r="P37" s="59">
        <v>2.0790000000000002</v>
      </c>
      <c r="Q37" s="138" t="s">
        <v>4</v>
      </c>
      <c r="R37" s="138" t="s">
        <v>4</v>
      </c>
      <c r="S37" s="176">
        <v>90.4</v>
      </c>
      <c r="T37" s="177">
        <v>2.1999999999999999E-2</v>
      </c>
      <c r="U37" s="177">
        <v>2.1498166997878501E-2</v>
      </c>
      <c r="V37" s="177"/>
      <c r="W37" s="177"/>
      <c r="X37" s="177">
        <v>36.978000000000002</v>
      </c>
      <c r="Y37" s="177">
        <v>36.13450996579779</v>
      </c>
      <c r="Z37" s="177">
        <v>2.395</v>
      </c>
      <c r="AA37" s="177">
        <v>2.3403686345417736</v>
      </c>
      <c r="AB37" s="177">
        <v>21.89</v>
      </c>
      <c r="AC37" s="177">
        <v>21.390676162889111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6.149999999999999" thickBot="1" x14ac:dyDescent="0.35">
      <c r="A38" s="75">
        <f>IF(ISBLANK(VLOOKUP(D38,#REF!,3)),0,1)</f>
        <v>1</v>
      </c>
      <c r="B38" s="74">
        <f t="shared" si="0"/>
        <v>1</v>
      </c>
      <c r="C38" s="52">
        <v>4</v>
      </c>
      <c r="D38" s="179" t="s">
        <v>4</v>
      </c>
      <c r="E38" s="179" t="s">
        <v>4</v>
      </c>
      <c r="F38" s="179" t="s">
        <v>4</v>
      </c>
      <c r="G38" s="115" t="s">
        <v>4</v>
      </c>
      <c r="H38" s="153">
        <v>500</v>
      </c>
      <c r="I38" s="173">
        <v>504</v>
      </c>
      <c r="J38" s="138" t="s">
        <v>4</v>
      </c>
      <c r="K38" s="57" t="e">
        <f t="shared" si="1"/>
        <v>#VALUE!</v>
      </c>
      <c r="L38" s="57" t="e">
        <f t="shared" si="2"/>
        <v>#VALUE!</v>
      </c>
      <c r="M38" s="57" t="e">
        <f t="shared" si="3"/>
        <v>#VALUE!</v>
      </c>
      <c r="N38" s="58" t="e">
        <f t="shared" si="4"/>
        <v>#VALUE!</v>
      </c>
      <c r="O38" s="57" t="e">
        <f t="shared" si="5"/>
        <v>#VALUE!</v>
      </c>
      <c r="P38" s="59">
        <v>2.08</v>
      </c>
      <c r="Q38" s="138" t="s">
        <v>4</v>
      </c>
      <c r="R38" s="138" t="s">
        <v>4</v>
      </c>
      <c r="S38" s="176">
        <v>90.5</v>
      </c>
      <c r="T38" s="177">
        <v>2.0000000000000018E-3</v>
      </c>
      <c r="U38" s="177">
        <v>1.9543788179889566E-3</v>
      </c>
      <c r="V38" s="177"/>
      <c r="W38" s="177"/>
      <c r="X38" s="177">
        <v>37.358000000000004</v>
      </c>
      <c r="Y38" s="177">
        <v>36.505841941215692</v>
      </c>
      <c r="Z38" s="177">
        <v>2.343</v>
      </c>
      <c r="AA38" s="177">
        <v>2.2895547852740603</v>
      </c>
      <c r="AB38" s="177">
        <v>21.97</v>
      </c>
      <c r="AC38" s="177">
        <v>21.468851315608667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6.149999999999999" thickBot="1" x14ac:dyDescent="0.35">
      <c r="A39" s="75">
        <f>IF(ISBLANK(VLOOKUP(D39,#REF!,3)),0,1)</f>
        <v>1</v>
      </c>
      <c r="B39" s="74">
        <f t="shared" si="0"/>
        <v>1</v>
      </c>
      <c r="C39" s="52">
        <v>5</v>
      </c>
      <c r="D39" s="179" t="s">
        <v>4</v>
      </c>
      <c r="E39" s="179" t="s">
        <v>4</v>
      </c>
      <c r="F39" s="179" t="s">
        <v>4</v>
      </c>
      <c r="G39" s="115" t="s">
        <v>4</v>
      </c>
      <c r="H39" s="153">
        <v>500</v>
      </c>
      <c r="I39" s="173">
        <v>503</v>
      </c>
      <c r="J39" s="138" t="s">
        <v>4</v>
      </c>
      <c r="K39" s="57" t="e">
        <f t="shared" si="1"/>
        <v>#VALUE!</v>
      </c>
      <c r="L39" s="57" t="e">
        <f t="shared" si="2"/>
        <v>#VALUE!</v>
      </c>
      <c r="M39" s="57" t="e">
        <f t="shared" si="3"/>
        <v>#VALUE!</v>
      </c>
      <c r="N39" s="58" t="e">
        <f t="shared" si="4"/>
        <v>#VALUE!</v>
      </c>
      <c r="O39" s="57" t="e">
        <f t="shared" si="5"/>
        <v>#VALUE!</v>
      </c>
      <c r="P39" s="59">
        <v>2.085</v>
      </c>
      <c r="Q39" s="138" t="s">
        <v>4</v>
      </c>
      <c r="R39" s="138" t="s">
        <v>4</v>
      </c>
      <c r="S39" s="176">
        <v>90.7</v>
      </c>
      <c r="T39" s="177">
        <v>2.6000000000000002E-2</v>
      </c>
      <c r="U39" s="177">
        <v>2.5406924633856416E-2</v>
      </c>
      <c r="V39" s="177"/>
      <c r="W39" s="177"/>
      <c r="X39" s="177">
        <v>37.113999999999997</v>
      </c>
      <c r="Y39" s="177">
        <v>36.26740772542103</v>
      </c>
      <c r="Z39" s="177">
        <v>2.3239999999999998</v>
      </c>
      <c r="AA39" s="177">
        <v>2.2709881865031654</v>
      </c>
      <c r="AB39" s="177">
        <v>21.41</v>
      </c>
      <c r="AC39" s="177">
        <v>20.921625246571761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1</v>
      </c>
      <c r="C40" s="52">
        <v>6</v>
      </c>
      <c r="D40" s="179" t="s">
        <v>4</v>
      </c>
      <c r="E40" s="179" t="s">
        <v>4</v>
      </c>
      <c r="F40" s="179" t="s">
        <v>4</v>
      </c>
      <c r="G40" s="115" t="s">
        <v>4</v>
      </c>
      <c r="H40" s="153">
        <v>500</v>
      </c>
      <c r="I40" s="173">
        <v>504</v>
      </c>
      <c r="J40" s="138" t="s">
        <v>4</v>
      </c>
      <c r="K40" s="57" t="e">
        <f t="shared" si="1"/>
        <v>#VALUE!</v>
      </c>
      <c r="L40" s="57" t="e">
        <f t="shared" si="2"/>
        <v>#VALUE!</v>
      </c>
      <c r="M40" s="57" t="e">
        <f t="shared" si="3"/>
        <v>#VALUE!</v>
      </c>
      <c r="N40" s="58" t="e">
        <f t="shared" si="4"/>
        <v>#VALUE!</v>
      </c>
      <c r="O40" s="57" t="e">
        <f t="shared" si="5"/>
        <v>#VALUE!</v>
      </c>
      <c r="P40" s="59">
        <v>2.1760000000000002</v>
      </c>
      <c r="Q40" s="138" t="s">
        <v>4</v>
      </c>
      <c r="R40" s="138" t="s">
        <v>4</v>
      </c>
      <c r="S40" s="176">
        <v>94.6</v>
      </c>
      <c r="T40" s="177">
        <v>2.6000000000000002E-2</v>
      </c>
      <c r="U40" s="177">
        <v>2.5406924633856416E-2</v>
      </c>
      <c r="V40" s="177"/>
      <c r="W40" s="177"/>
      <c r="X40" s="177">
        <v>37.124000000000002</v>
      </c>
      <c r="Y40" s="177">
        <v>36.277179619510981</v>
      </c>
      <c r="Z40" s="177">
        <v>2.319</v>
      </c>
      <c r="AA40" s="177">
        <v>2.2661022394581929</v>
      </c>
      <c r="AB40" s="177">
        <v>21.33</v>
      </c>
      <c r="AC40" s="177">
        <v>20.843450093852201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1</v>
      </c>
      <c r="C41" s="52">
        <v>7</v>
      </c>
      <c r="D41" s="179" t="s">
        <v>4</v>
      </c>
      <c r="E41" s="179" t="s">
        <v>4</v>
      </c>
      <c r="F41" s="179" t="s">
        <v>4</v>
      </c>
      <c r="G41" s="115" t="s">
        <v>4</v>
      </c>
      <c r="H41" s="53">
        <v>100</v>
      </c>
      <c r="I41" s="173">
        <v>100</v>
      </c>
      <c r="J41" s="138" t="s">
        <v>4</v>
      </c>
      <c r="K41" s="57" t="e">
        <f t="shared" si="1"/>
        <v>#VALUE!</v>
      </c>
      <c r="L41" s="57" t="e">
        <f t="shared" si="2"/>
        <v>#VALUE!</v>
      </c>
      <c r="M41" s="57" t="e">
        <f t="shared" si="3"/>
        <v>#VALUE!</v>
      </c>
      <c r="N41" s="58" t="e">
        <f t="shared" si="4"/>
        <v>#VALUE!</v>
      </c>
      <c r="O41" s="57" t="e">
        <f t="shared" si="5"/>
        <v>#VALUE!</v>
      </c>
      <c r="P41" s="59">
        <v>2.3149999999999999</v>
      </c>
      <c r="Q41" s="138" t="s">
        <v>4</v>
      </c>
      <c r="R41" s="138" t="s">
        <v>4</v>
      </c>
      <c r="S41" s="176">
        <v>100.8</v>
      </c>
      <c r="T41" s="177">
        <v>3.1E-2</v>
      </c>
      <c r="U41" s="177">
        <v>3.0292871678828798E-2</v>
      </c>
      <c r="V41" s="177"/>
      <c r="W41" s="177"/>
      <c r="X41" s="177">
        <v>19.309000000000001</v>
      </c>
      <c r="Y41" s="177">
        <v>18.868550298274364</v>
      </c>
      <c r="Z41" s="177">
        <v>1.1719999999999999</v>
      </c>
      <c r="AA41" s="177">
        <v>1.1452659873415274</v>
      </c>
      <c r="AB41" s="177">
        <v>5.58</v>
      </c>
      <c r="AC41" s="177">
        <v>5.4527169021891844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1</v>
      </c>
      <c r="C42" s="52">
        <v>8</v>
      </c>
      <c r="D42" s="179" t="s">
        <v>4</v>
      </c>
      <c r="E42" s="179" t="s">
        <v>4</v>
      </c>
      <c r="F42" s="179" t="s">
        <v>4</v>
      </c>
      <c r="G42" s="115" t="s">
        <v>4</v>
      </c>
      <c r="H42" s="53">
        <v>100</v>
      </c>
      <c r="I42" s="173">
        <v>100</v>
      </c>
      <c r="J42" s="138" t="s">
        <v>4</v>
      </c>
      <c r="K42" s="57" t="e">
        <f t="shared" si="1"/>
        <v>#VALUE!</v>
      </c>
      <c r="L42" s="57" t="e">
        <f t="shared" si="2"/>
        <v>#VALUE!</v>
      </c>
      <c r="M42" s="57" t="e">
        <f t="shared" si="3"/>
        <v>#VALUE!</v>
      </c>
      <c r="N42" s="58" t="e">
        <f t="shared" si="4"/>
        <v>#VALUE!</v>
      </c>
      <c r="O42" s="57" t="e">
        <f t="shared" si="5"/>
        <v>#VALUE!</v>
      </c>
      <c r="P42" s="138" t="s">
        <v>4</v>
      </c>
      <c r="Q42" s="138" t="s">
        <v>4</v>
      </c>
      <c r="R42" s="138" t="s">
        <v>4</v>
      </c>
      <c r="S42" s="138" t="s">
        <v>4</v>
      </c>
      <c r="T42" s="177">
        <v>3.6000000000000004E-2</v>
      </c>
      <c r="U42" s="177">
        <v>3.5178818723801193E-2</v>
      </c>
      <c r="V42" s="177"/>
      <c r="W42" s="177"/>
      <c r="X42" s="177">
        <v>19.363999999999997</v>
      </c>
      <c r="Y42" s="177">
        <v>18.922295715769057</v>
      </c>
      <c r="Z42" s="177">
        <v>1.167</v>
      </c>
      <c r="AA42" s="177">
        <v>1.1403800402965552</v>
      </c>
      <c r="AB42" s="177">
        <v>5.67</v>
      </c>
      <c r="AC42" s="177">
        <v>5.5406639489986871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1</v>
      </c>
      <c r="C43" s="52">
        <v>9</v>
      </c>
      <c r="D43" s="179" t="s">
        <v>4</v>
      </c>
      <c r="E43" s="179" t="s">
        <v>4</v>
      </c>
      <c r="F43" s="179" t="s">
        <v>4</v>
      </c>
      <c r="G43" s="115" t="s">
        <v>4</v>
      </c>
      <c r="H43" s="53">
        <v>100</v>
      </c>
      <c r="I43" s="173">
        <v>100</v>
      </c>
      <c r="J43" s="138" t="s">
        <v>4</v>
      </c>
      <c r="K43" s="57" t="e">
        <f t="shared" si="1"/>
        <v>#VALUE!</v>
      </c>
      <c r="L43" s="57" t="e">
        <f t="shared" si="2"/>
        <v>#VALUE!</v>
      </c>
      <c r="M43" s="57" t="e">
        <f t="shared" si="3"/>
        <v>#VALUE!</v>
      </c>
      <c r="N43" s="58" t="e">
        <f t="shared" si="4"/>
        <v>#VALUE!</v>
      </c>
      <c r="O43" s="57" t="e">
        <f t="shared" si="5"/>
        <v>#VALUE!</v>
      </c>
      <c r="P43" s="138" t="s">
        <v>4</v>
      </c>
      <c r="Q43" s="138" t="s">
        <v>4</v>
      </c>
      <c r="R43" s="138" t="s">
        <v>4</v>
      </c>
      <c r="S43" s="138" t="s">
        <v>4</v>
      </c>
      <c r="T43" s="177">
        <v>1.1000000000000003E-2</v>
      </c>
      <c r="U43" s="177">
        <v>1.0749083498939254E-2</v>
      </c>
      <c r="V43" s="177"/>
      <c r="W43" s="177"/>
      <c r="X43" s="177">
        <v>19.529</v>
      </c>
      <c r="Y43" s="177">
        <v>19.083531968253148</v>
      </c>
      <c r="Z43" s="177">
        <v>1.198</v>
      </c>
      <c r="AA43" s="177">
        <v>1.1706729119753838</v>
      </c>
      <c r="AB43" s="177">
        <v>5.76</v>
      </c>
      <c r="AC43" s="177">
        <v>5.6286109958081898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1</v>
      </c>
      <c r="C44" s="52">
        <v>10</v>
      </c>
      <c r="D44" s="179" t="s">
        <v>4</v>
      </c>
      <c r="E44" s="179" t="s">
        <v>4</v>
      </c>
      <c r="F44" s="179" t="s">
        <v>4</v>
      </c>
      <c r="G44" s="115" t="s">
        <v>4</v>
      </c>
      <c r="H44" s="53">
        <v>100</v>
      </c>
      <c r="I44" s="173">
        <v>100</v>
      </c>
      <c r="J44" s="138" t="s">
        <v>4</v>
      </c>
      <c r="K44" s="57" t="e">
        <f t="shared" si="1"/>
        <v>#VALUE!</v>
      </c>
      <c r="L44" s="57" t="e">
        <f t="shared" si="2"/>
        <v>#VALUE!</v>
      </c>
      <c r="M44" s="57" t="e">
        <f t="shared" si="3"/>
        <v>#VALUE!</v>
      </c>
      <c r="N44" s="58" t="e">
        <f t="shared" si="4"/>
        <v>#VALUE!</v>
      </c>
      <c r="O44" s="57" t="e">
        <f t="shared" si="5"/>
        <v>#VALUE!</v>
      </c>
      <c r="P44" s="138" t="s">
        <v>4</v>
      </c>
      <c r="Q44" s="138" t="s">
        <v>4</v>
      </c>
      <c r="R44" s="138" t="s">
        <v>4</v>
      </c>
      <c r="S44" s="138" t="s">
        <v>4</v>
      </c>
      <c r="T44" s="177">
        <v>4.4999999999999998E-2</v>
      </c>
      <c r="U44" s="177">
        <v>4.397352340475149E-2</v>
      </c>
      <c r="V44" s="177"/>
      <c r="W44" s="177"/>
      <c r="X44" s="177">
        <v>19.684999999999999</v>
      </c>
      <c r="Y44" s="177">
        <v>19.235973516056287</v>
      </c>
      <c r="Z44" s="177">
        <v>1.2009999999999998</v>
      </c>
      <c r="AA44" s="177">
        <v>1.1736044802023673</v>
      </c>
      <c r="AB44" s="177">
        <v>5.73</v>
      </c>
      <c r="AC44" s="177">
        <v>5.5992953135383559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179" t="s">
        <v>4</v>
      </c>
      <c r="E45" s="179" t="s">
        <v>4</v>
      </c>
      <c r="F45" s="179" t="s">
        <v>4</v>
      </c>
      <c r="G45" s="115" t="s">
        <v>4</v>
      </c>
      <c r="H45" s="53">
        <v>100</v>
      </c>
      <c r="I45" s="173">
        <v>100</v>
      </c>
      <c r="J45" s="138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138" t="s">
        <v>4</v>
      </c>
      <c r="Q45" s="138" t="s">
        <v>4</v>
      </c>
      <c r="R45" s="138" t="s">
        <v>4</v>
      </c>
      <c r="S45" s="138" t="s">
        <v>4</v>
      </c>
      <c r="T45" s="177">
        <v>1.9000000000000003E-2</v>
      </c>
      <c r="U45" s="177">
        <v>1.8566598770895074E-2</v>
      </c>
      <c r="V45" s="177"/>
      <c r="W45" s="177"/>
      <c r="X45" s="177">
        <v>19.531000000000002</v>
      </c>
      <c r="Y45" s="177">
        <v>19.085486347071139</v>
      </c>
      <c r="Z45" s="177">
        <v>1.1639999999999999</v>
      </c>
      <c r="AA45" s="177">
        <v>1.1374484720695717</v>
      </c>
      <c r="AB45" s="177">
        <v>5.53</v>
      </c>
      <c r="AC45" s="177">
        <v>5.4038574317394605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109"/>
      <c r="E46" s="110"/>
      <c r="F46" s="111"/>
      <c r="G46" s="112"/>
      <c r="H46" s="109"/>
      <c r="I46" s="140"/>
      <c r="J46" s="138" t="s">
        <v>4</v>
      </c>
      <c r="K46" s="113" t="str">
        <f t="shared" si="1"/>
        <v/>
      </c>
      <c r="L46" s="113" t="str">
        <f t="shared" si="2"/>
        <v/>
      </c>
      <c r="M46" s="113" t="str">
        <f t="shared" si="3"/>
        <v/>
      </c>
      <c r="N46" s="114" t="str">
        <f t="shared" si="4"/>
        <v/>
      </c>
      <c r="O46" s="113" t="str">
        <f t="shared" si="5"/>
        <v/>
      </c>
      <c r="P46" s="138" t="s">
        <v>4</v>
      </c>
      <c r="Q46" s="138" t="s">
        <v>4</v>
      </c>
      <c r="R46" s="138" t="s">
        <v>4</v>
      </c>
      <c r="S46" s="138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 t="s">
        <v>4</v>
      </c>
      <c r="K47" s="57" t="str">
        <f t="shared" si="1"/>
        <v/>
      </c>
      <c r="L47" s="57" t="str">
        <f t="shared" si="2"/>
        <v/>
      </c>
      <c r="M47" s="57" t="str">
        <f t="shared" si="3"/>
        <v/>
      </c>
      <c r="N47" s="58" t="str">
        <f t="shared" si="4"/>
        <v/>
      </c>
      <c r="O47" s="57" t="str">
        <f t="shared" si="5"/>
        <v/>
      </c>
      <c r="P47" s="138" t="s">
        <v>4</v>
      </c>
      <c r="Q47" s="138" t="s">
        <v>4</v>
      </c>
      <c r="R47" s="138" t="s">
        <v>4</v>
      </c>
      <c r="S47" s="138" t="s">
        <v>4</v>
      </c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 t="s">
        <v>4</v>
      </c>
      <c r="K48" s="57" t="str">
        <f t="shared" si="1"/>
        <v/>
      </c>
      <c r="L48" s="57" t="str">
        <f t="shared" si="2"/>
        <v/>
      </c>
      <c r="M48" s="57" t="str">
        <f t="shared" si="3"/>
        <v/>
      </c>
      <c r="N48" s="58" t="str">
        <f t="shared" si="4"/>
        <v/>
      </c>
      <c r="O48" s="57" t="str">
        <f t="shared" si="5"/>
        <v/>
      </c>
      <c r="P48" s="138" t="s">
        <v>4</v>
      </c>
      <c r="Q48" s="138" t="s">
        <v>4</v>
      </c>
      <c r="R48" s="138" t="s">
        <v>4</v>
      </c>
      <c r="S48" s="138" t="s">
        <v>4</v>
      </c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56"/>
      <c r="H49" s="53"/>
      <c r="I49" s="53"/>
      <c r="J49" s="138" t="s">
        <v>4</v>
      </c>
      <c r="K49" s="57" t="str">
        <f t="shared" si="1"/>
        <v/>
      </c>
      <c r="L49" s="57" t="str">
        <f t="shared" si="2"/>
        <v/>
      </c>
      <c r="M49" s="57" t="str">
        <f t="shared" si="3"/>
        <v/>
      </c>
      <c r="N49" s="58" t="str">
        <f t="shared" si="4"/>
        <v/>
      </c>
      <c r="O49" s="57" t="str">
        <f t="shared" si="5"/>
        <v/>
      </c>
      <c r="P49" s="138" t="s">
        <v>4</v>
      </c>
      <c r="Q49" s="138" t="s">
        <v>4</v>
      </c>
      <c r="R49" s="138" t="s">
        <v>4</v>
      </c>
      <c r="S49" s="138" t="s">
        <v>4</v>
      </c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56"/>
      <c r="H50" s="53"/>
      <c r="I50" s="53"/>
      <c r="J50" s="138" t="s">
        <v>4</v>
      </c>
      <c r="K50" s="57" t="str">
        <f t="shared" si="1"/>
        <v/>
      </c>
      <c r="L50" s="57" t="str">
        <f t="shared" si="2"/>
        <v/>
      </c>
      <c r="M50" s="57" t="str">
        <f t="shared" si="3"/>
        <v/>
      </c>
      <c r="N50" s="58" t="str">
        <f t="shared" si="4"/>
        <v/>
      </c>
      <c r="O50" s="57" t="str">
        <f t="shared" si="5"/>
        <v/>
      </c>
      <c r="P50" s="138" t="s">
        <v>4</v>
      </c>
      <c r="Q50" s="138" t="s">
        <v>4</v>
      </c>
      <c r="R50" s="138" t="s">
        <v>4</v>
      </c>
      <c r="S50" s="138" t="s">
        <v>4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56"/>
      <c r="H51" s="53"/>
      <c r="I51" s="53"/>
      <c r="J51" s="138" t="s">
        <v>4</v>
      </c>
      <c r="K51" s="57" t="str">
        <f t="shared" si="1"/>
        <v/>
      </c>
      <c r="L51" s="57" t="str">
        <f t="shared" si="2"/>
        <v/>
      </c>
      <c r="M51" s="57" t="str">
        <f t="shared" si="3"/>
        <v/>
      </c>
      <c r="N51" s="58" t="str">
        <f t="shared" si="4"/>
        <v/>
      </c>
      <c r="O51" s="57" t="str">
        <f t="shared" si="5"/>
        <v/>
      </c>
      <c r="P51" s="138" t="s">
        <v>4</v>
      </c>
      <c r="Q51" s="138" t="s">
        <v>4</v>
      </c>
      <c r="R51" s="138" t="s">
        <v>4</v>
      </c>
      <c r="S51" s="138" t="s">
        <v>4</v>
      </c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56"/>
      <c r="H52" s="53"/>
      <c r="I52" s="53"/>
      <c r="J52" s="138" t="s">
        <v>4</v>
      </c>
      <c r="K52" s="57" t="str">
        <f t="shared" si="1"/>
        <v/>
      </c>
      <c r="L52" s="57" t="str">
        <f t="shared" si="2"/>
        <v/>
      </c>
      <c r="M52" s="57" t="str">
        <f t="shared" si="3"/>
        <v/>
      </c>
      <c r="N52" s="58" t="str">
        <f t="shared" si="4"/>
        <v/>
      </c>
      <c r="O52" s="57" t="str">
        <f t="shared" si="5"/>
        <v/>
      </c>
      <c r="P52" s="138" t="s">
        <v>4</v>
      </c>
      <c r="Q52" s="138" t="s">
        <v>4</v>
      </c>
      <c r="R52" s="138" t="s">
        <v>4</v>
      </c>
      <c r="S52" s="138" t="s">
        <v>4</v>
      </c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56"/>
      <c r="H53" s="53"/>
      <c r="I53" s="53"/>
      <c r="J53" s="138" t="s">
        <v>4</v>
      </c>
      <c r="K53" s="57" t="str">
        <f t="shared" si="1"/>
        <v/>
      </c>
      <c r="L53" s="57" t="str">
        <f t="shared" si="2"/>
        <v/>
      </c>
      <c r="M53" s="57" t="str">
        <f t="shared" si="3"/>
        <v/>
      </c>
      <c r="N53" s="58" t="str">
        <f t="shared" si="4"/>
        <v/>
      </c>
      <c r="O53" s="57" t="str">
        <f t="shared" si="5"/>
        <v/>
      </c>
      <c r="P53" s="138" t="s">
        <v>4</v>
      </c>
      <c r="Q53" s="138" t="s">
        <v>4</v>
      </c>
      <c r="R53" s="138" t="s">
        <v>4</v>
      </c>
      <c r="S53" s="138" t="s">
        <v>4</v>
      </c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56"/>
      <c r="H54" s="53"/>
      <c r="I54" s="53"/>
      <c r="J54" s="138" t="s">
        <v>4</v>
      </c>
      <c r="K54" s="57" t="str">
        <f t="shared" si="1"/>
        <v/>
      </c>
      <c r="L54" s="57" t="str">
        <f t="shared" si="2"/>
        <v/>
      </c>
      <c r="M54" s="57" t="str">
        <f t="shared" si="3"/>
        <v/>
      </c>
      <c r="N54" s="58" t="str">
        <f t="shared" si="4"/>
        <v/>
      </c>
      <c r="O54" s="57" t="str">
        <f t="shared" si="5"/>
        <v/>
      </c>
      <c r="P54" s="138" t="s">
        <v>4</v>
      </c>
      <c r="Q54" s="138" t="s">
        <v>4</v>
      </c>
      <c r="R54" s="138" t="s">
        <v>4</v>
      </c>
      <c r="S54" s="138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56"/>
      <c r="H55" s="53"/>
      <c r="I55" s="53"/>
      <c r="J55" s="138" t="s">
        <v>4</v>
      </c>
      <c r="K55" s="57" t="str">
        <f t="shared" si="1"/>
        <v/>
      </c>
      <c r="L55" s="57" t="str">
        <f t="shared" si="2"/>
        <v/>
      </c>
      <c r="M55" s="57" t="str">
        <f t="shared" si="3"/>
        <v/>
      </c>
      <c r="N55" s="58" t="str">
        <f t="shared" si="4"/>
        <v/>
      </c>
      <c r="O55" s="57" t="str">
        <f t="shared" si="5"/>
        <v/>
      </c>
      <c r="P55" s="138" t="s">
        <v>4</v>
      </c>
      <c r="Q55" s="138" t="s">
        <v>4</v>
      </c>
      <c r="R55" s="138" t="s">
        <v>4</v>
      </c>
      <c r="S55" s="138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56"/>
      <c r="H56" s="53"/>
      <c r="I56" s="53"/>
      <c r="J56" s="138" t="s">
        <v>4</v>
      </c>
      <c r="K56" s="57" t="str">
        <f t="shared" si="1"/>
        <v/>
      </c>
      <c r="L56" s="57" t="str">
        <f t="shared" si="2"/>
        <v/>
      </c>
      <c r="M56" s="57" t="str">
        <f t="shared" si="3"/>
        <v/>
      </c>
      <c r="N56" s="58" t="str">
        <f t="shared" si="4"/>
        <v/>
      </c>
      <c r="O56" s="57" t="str">
        <f t="shared" si="5"/>
        <v/>
      </c>
      <c r="P56" s="138" t="s">
        <v>4</v>
      </c>
      <c r="Q56" s="138" t="s">
        <v>4</v>
      </c>
      <c r="R56" s="138" t="s">
        <v>4</v>
      </c>
      <c r="S56" s="138" t="s">
        <v>4</v>
      </c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56"/>
      <c r="H57" s="53"/>
      <c r="I57" s="53"/>
      <c r="J57" s="138" t="s">
        <v>4</v>
      </c>
      <c r="K57" s="57" t="str">
        <f t="shared" si="1"/>
        <v/>
      </c>
      <c r="L57" s="57" t="str">
        <f t="shared" si="2"/>
        <v/>
      </c>
      <c r="M57" s="57" t="str">
        <f t="shared" si="3"/>
        <v/>
      </c>
      <c r="N57" s="58" t="str">
        <f t="shared" si="4"/>
        <v/>
      </c>
      <c r="O57" s="57" t="str">
        <f t="shared" si="5"/>
        <v/>
      </c>
      <c r="P57" s="138" t="s">
        <v>4</v>
      </c>
      <c r="Q57" s="138" t="s">
        <v>4</v>
      </c>
      <c r="R57" s="138" t="s">
        <v>4</v>
      </c>
      <c r="S57" s="138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64"/>
      <c r="H58" s="62"/>
      <c r="I58" s="62"/>
      <c r="J58" s="138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si="2"/>
        <v/>
      </c>
      <c r="M58" s="65" t="str">
        <f t="shared" si="3"/>
        <v/>
      </c>
      <c r="N58" s="66" t="str">
        <f t="shared" si="4"/>
        <v/>
      </c>
      <c r="O58" s="65" t="str">
        <f t="shared" si="5"/>
        <v/>
      </c>
      <c r="P58" s="138" t="s">
        <v>4</v>
      </c>
      <c r="Q58" s="138" t="s">
        <v>4</v>
      </c>
      <c r="R58" s="138" t="s">
        <v>4</v>
      </c>
      <c r="S58" s="13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1" zoomScaleNormal="100" workbookViewId="0">
      <selection activeCell="R14" sqref="R14:R17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9" width="10.28515625" style="80" customWidth="1"/>
    <col min="10" max="10" width="10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1.42578125" style="80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2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37051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05" t="s">
        <v>50</v>
      </c>
      <c r="J8" s="105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0</v>
      </c>
      <c r="J9" s="39">
        <v>0.02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-0°0,02</v>
      </c>
      <c r="P9" s="39" t="s">
        <v>53</v>
      </c>
      <c r="Q9" s="235">
        <f>IF(ISBLANK(I9),"",IF(ISBLANK(J9),"",IF(J9&gt;60,"ERREUR !!",O11*(I9+(J9/60)))))</f>
        <v>-3.3333333333333332E-4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0</v>
      </c>
      <c r="J10" s="39">
        <v>0.04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-0°0,04</v>
      </c>
      <c r="P10" s="39" t="s">
        <v>55</v>
      </c>
      <c r="Q10" s="235">
        <f>IF(ISBLANK(I10),"",IF(ISBLANK(J10),"",IF(J10&gt;60,"ERREUR !!",O12*(I10+(J10/60)))))</f>
        <v>-6.6666666666666664E-4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85">
        <v>37051</v>
      </c>
      <c r="K11" s="85"/>
      <c r="L11" s="85"/>
      <c r="M11" s="85"/>
      <c r="N11" s="86" t="str">
        <f>I9&amp;"°"&amp;J9</f>
        <v>0°0,02</v>
      </c>
      <c r="O11" s="87">
        <f>IF(P9=M10,-1,1)</f>
        <v>-1</v>
      </c>
      <c r="P11" s="241" t="str">
        <f>TEXT(J11,"aaaa-mm-jj")&amp;"T"&amp;TEXT(J12,"hh:mm:ss")&amp;"z"</f>
        <v>2005-06-10T16:00:00z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0.66666666666666663</v>
      </c>
      <c r="K12" s="88"/>
      <c r="L12" s="88"/>
      <c r="M12" s="88"/>
      <c r="N12" s="89" t="str">
        <f>I10&amp;"°"&amp;J10</f>
        <v>0°0,04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98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98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06"/>
      <c r="F30" s="106"/>
      <c r="G30" s="106"/>
      <c r="H30" s="106"/>
      <c r="I30" s="10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1</v>
      </c>
      <c r="C35" s="152">
        <v>1</v>
      </c>
      <c r="D35" s="179" t="s">
        <v>4</v>
      </c>
      <c r="E35" s="179" t="s">
        <v>4</v>
      </c>
      <c r="F35" s="153" t="s">
        <v>4</v>
      </c>
      <c r="G35" s="178">
        <v>34.671700000000001</v>
      </c>
      <c r="H35" s="153">
        <v>1000</v>
      </c>
      <c r="I35" s="173">
        <v>1010</v>
      </c>
      <c r="J35" s="154" t="s">
        <v>4</v>
      </c>
      <c r="K35" s="155" t="e">
        <f>IF(ISBLANK(E35),"",(0.000824493-(0.0000040899*E35)+(0.000000076438*E35^2)-(0.00000000082467*E35^3)+(0.0000000000053875*E35^4)))</f>
        <v>#VALUE!</v>
      </c>
      <c r="L35" s="155" t="e">
        <f>IF(ISBLANK(E35),"",(-0.00000572466+(0.00000010227*E35)-(0.0000000016546*E35^2)))</f>
        <v>#VALUE!</v>
      </c>
      <c r="M35" s="155" t="e">
        <f>IF(ISBLANK(E35),"",IF(ISBLANK(G35),(O35+(K35*35)+(L35*35^1.5)+(0.00000048314*35^2)),(O35+(K35*G35)+(L35*G35^1.5)+(0.00000048314*G35^2))))</f>
        <v>#VALUE!</v>
      </c>
      <c r="N35" s="156" t="e">
        <f>IF(ISBLANK(D35),"",IF(ISBLANK(G35),J35*(1+0.00001*(35-20)),J35*(1+0.00001*(G35-20))))</f>
        <v>#VALUE!</v>
      </c>
      <c r="O35" s="155" t="e">
        <f>IF(ISBLANK(E35),"",(0.999842594+(0.00006793952*E35)-(0.00000909529*E35^2)+(0.0000001001685*E35^3)-(0.000000001120083*E35^4)+(0.000000000006536332*E35^5)))</f>
        <v>#VALUE!</v>
      </c>
      <c r="P35" s="157">
        <v>3.71</v>
      </c>
      <c r="Q35" s="154" t="s">
        <v>4</v>
      </c>
      <c r="R35" s="154" t="s">
        <v>4</v>
      </c>
      <c r="S35" s="175">
        <v>161.30000000000001</v>
      </c>
      <c r="T35" s="177">
        <v>1.8000000000000002E-2</v>
      </c>
      <c r="U35" s="177">
        <v>1.7589409361900597E-2</v>
      </c>
      <c r="V35" s="177"/>
      <c r="W35" s="177"/>
      <c r="X35" s="177">
        <v>31.971999999999998</v>
      </c>
      <c r="Y35" s="177">
        <v>31.242699784371428</v>
      </c>
      <c r="Z35" s="177">
        <v>2.1150000000000002</v>
      </c>
      <c r="AA35" s="177">
        <v>2.0667556000233196</v>
      </c>
      <c r="AB35" s="177">
        <v>29.24</v>
      </c>
      <c r="AC35" s="177">
        <v>28.573018318998518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1</v>
      </c>
      <c r="C36" s="52">
        <v>2</v>
      </c>
      <c r="D36" s="179" t="s">
        <v>4</v>
      </c>
      <c r="E36" s="179" t="s">
        <v>4</v>
      </c>
      <c r="F36" s="53" t="s">
        <v>4</v>
      </c>
      <c r="G36" s="178">
        <v>34.505299999999998</v>
      </c>
      <c r="H36" s="53">
        <v>750</v>
      </c>
      <c r="I36" s="173">
        <v>748</v>
      </c>
      <c r="J36" s="138" t="s">
        <v>4</v>
      </c>
      <c r="K36" s="57" t="e">
        <f t="shared" ref="K36:K57" si="1">IF(ISBLANK(E36),"",(0.000824493-(0.0000040899*E36)+(0.000000076438*E36^2)-(0.00000000082467*E36^3)+(0.0000000000053875*E36^4)))</f>
        <v>#VALUE!</v>
      </c>
      <c r="L36" s="57" t="e">
        <f t="shared" ref="L36:L58" si="2">IF(ISBLANK(E36),"",(-0.00000572466+(0.00000010227*E36)-(0.0000000016546*E36^2)))</f>
        <v>#VALUE!</v>
      </c>
      <c r="M36" s="57" t="e">
        <f t="shared" ref="M36:M58" si="3">IF(ISBLANK(E36),"",IF(ISBLANK(G36),(O36+(K36*35)+(L36*35^1.5)+(0.00000048314*35^2)),(O36+(K36*G36)+(L36*G36^1.5)+(0.00000048314*G36^2))))</f>
        <v>#VALUE!</v>
      </c>
      <c r="N36" s="58" t="e">
        <f t="shared" ref="N36:N58" si="4">IF(ISBLANK(D36),"",IF(ISBLANK(G36),J36*(1+0.00001*(35-20)),J36*(1+0.00001*(G36-20))))</f>
        <v>#VALUE!</v>
      </c>
      <c r="O36" s="57" t="e">
        <f t="shared" ref="O36:O58" si="5">IF(ISBLANK(E36),"",(0.999842594+(0.00006793952*E36)-(0.00000909529*E36^2)+(0.0000001001685*E36^3)-(0.000000001120083*E36^4)+(0.000000000006536332*E36^5)))</f>
        <v>#VALUE!</v>
      </c>
      <c r="P36" s="59">
        <v>3.3559999999999999</v>
      </c>
      <c r="Q36" s="138" t="s">
        <v>4</v>
      </c>
      <c r="R36" s="138" t="s">
        <v>4</v>
      </c>
      <c r="S36" s="176">
        <v>146</v>
      </c>
      <c r="T36" s="177">
        <v>2.4E-2</v>
      </c>
      <c r="U36" s="177">
        <v>2.3452545815867455E-2</v>
      </c>
      <c r="V36" s="177"/>
      <c r="W36" s="177"/>
      <c r="X36" s="177">
        <v>34.756</v>
      </c>
      <c r="Y36" s="177">
        <v>33.963195099012061</v>
      </c>
      <c r="Z36" s="177">
        <v>2.2469999999999999</v>
      </c>
      <c r="AA36" s="177">
        <v>2.1957446020105911</v>
      </c>
      <c r="AB36" s="177">
        <v>28.11</v>
      </c>
      <c r="AC36" s="177">
        <v>27.468794286834758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1</v>
      </c>
      <c r="C37" s="52">
        <v>3</v>
      </c>
      <c r="D37" s="179" t="s">
        <v>4</v>
      </c>
      <c r="E37" s="179" t="s">
        <v>4</v>
      </c>
      <c r="F37" s="53" t="s">
        <v>4</v>
      </c>
      <c r="G37" s="178">
        <v>34.594099999999997</v>
      </c>
      <c r="H37" s="53">
        <v>500</v>
      </c>
      <c r="I37" s="173">
        <v>500</v>
      </c>
      <c r="J37" s="138" t="s">
        <v>4</v>
      </c>
      <c r="K37" s="57" t="e">
        <f t="shared" si="1"/>
        <v>#VALUE!</v>
      </c>
      <c r="L37" s="57" t="e">
        <f t="shared" si="2"/>
        <v>#VALUE!</v>
      </c>
      <c r="M37" s="57" t="e">
        <f t="shared" si="3"/>
        <v>#VALUE!</v>
      </c>
      <c r="N37" s="58" t="e">
        <f t="shared" si="4"/>
        <v>#VALUE!</v>
      </c>
      <c r="O37" s="57" t="e">
        <f t="shared" si="5"/>
        <v>#VALUE!</v>
      </c>
      <c r="P37" s="59">
        <v>2.9390000000000001</v>
      </c>
      <c r="Q37" s="138" t="s">
        <v>4</v>
      </c>
      <c r="R37" s="138" t="s">
        <v>4</v>
      </c>
      <c r="S37" s="176">
        <v>127.8</v>
      </c>
      <c r="T37" s="177">
        <v>2.8999999999999998E-2</v>
      </c>
      <c r="U37" s="177">
        <v>2.8338492860839844E-2</v>
      </c>
      <c r="V37" s="177"/>
      <c r="W37" s="177"/>
      <c r="X37" s="177">
        <v>33.381</v>
      </c>
      <c r="Y37" s="177">
        <v>32.619559661644651</v>
      </c>
      <c r="Z37" s="177">
        <v>2.125</v>
      </c>
      <c r="AA37" s="177">
        <v>2.0765274941132645</v>
      </c>
      <c r="AB37" s="177">
        <v>20.66</v>
      </c>
      <c r="AC37" s="177">
        <v>20.188733189825903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1</v>
      </c>
      <c r="C38" s="52">
        <v>4</v>
      </c>
      <c r="D38" s="179" t="s">
        <v>4</v>
      </c>
      <c r="E38" s="179" t="s">
        <v>4</v>
      </c>
      <c r="F38" s="53" t="s">
        <v>4</v>
      </c>
      <c r="G38" s="178">
        <v>35.012900000000002</v>
      </c>
      <c r="H38" s="53">
        <v>300</v>
      </c>
      <c r="I38" s="173">
        <v>300</v>
      </c>
      <c r="J38" s="138" t="s">
        <v>4</v>
      </c>
      <c r="K38" s="57" t="e">
        <f t="shared" si="1"/>
        <v>#VALUE!</v>
      </c>
      <c r="L38" s="57" t="e">
        <f t="shared" si="2"/>
        <v>#VALUE!</v>
      </c>
      <c r="M38" s="57" t="e">
        <f t="shared" si="3"/>
        <v>#VALUE!</v>
      </c>
      <c r="N38" s="58" t="e">
        <f t="shared" si="4"/>
        <v>#VALUE!</v>
      </c>
      <c r="O38" s="57" t="e">
        <f t="shared" si="5"/>
        <v>#VALUE!</v>
      </c>
      <c r="P38" s="59">
        <v>1.954</v>
      </c>
      <c r="Q38" s="138" t="s">
        <v>4</v>
      </c>
      <c r="R38" s="138" t="s">
        <v>4</v>
      </c>
      <c r="S38" s="176">
        <v>85</v>
      </c>
      <c r="T38" s="177">
        <v>8.0000000000000002E-3</v>
      </c>
      <c r="U38" s="177">
        <v>7.8175152719558196E-3</v>
      </c>
      <c r="V38" s="177"/>
      <c r="W38" s="177"/>
      <c r="X38" s="177">
        <v>29.702000000000002</v>
      </c>
      <c r="Y38" s="177">
        <v>29.024479825953968</v>
      </c>
      <c r="Z38" s="177">
        <v>1.754</v>
      </c>
      <c r="AA38" s="177">
        <v>1.7139902233763133</v>
      </c>
      <c r="AB38" s="177">
        <v>11.81</v>
      </c>
      <c r="AC38" s="177">
        <v>11.540606920224777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1</v>
      </c>
      <c r="C39" s="52">
        <v>5</v>
      </c>
      <c r="D39" s="179" t="s">
        <v>4</v>
      </c>
      <c r="E39" s="179" t="s">
        <v>4</v>
      </c>
      <c r="F39" s="53" t="s">
        <v>4</v>
      </c>
      <c r="G39" s="178">
        <v>35.560200000000002</v>
      </c>
      <c r="H39" s="53">
        <v>100</v>
      </c>
      <c r="I39" s="173">
        <v>99</v>
      </c>
      <c r="J39" s="138" t="s">
        <v>4</v>
      </c>
      <c r="K39" s="57" t="e">
        <f t="shared" si="1"/>
        <v>#VALUE!</v>
      </c>
      <c r="L39" s="57" t="e">
        <f t="shared" si="2"/>
        <v>#VALUE!</v>
      </c>
      <c r="M39" s="57" t="e">
        <f t="shared" si="3"/>
        <v>#VALUE!</v>
      </c>
      <c r="N39" s="58" t="e">
        <f t="shared" si="4"/>
        <v>#VALUE!</v>
      </c>
      <c r="O39" s="57" t="e">
        <f t="shared" si="5"/>
        <v>#VALUE!</v>
      </c>
      <c r="P39" s="59">
        <v>3.298</v>
      </c>
      <c r="Q39" s="138" t="s">
        <v>4</v>
      </c>
      <c r="R39" s="138" t="s">
        <v>4</v>
      </c>
      <c r="S39" s="176">
        <v>143.6</v>
      </c>
      <c r="T39" s="177">
        <v>4.1000000000000002E-2</v>
      </c>
      <c r="U39" s="177">
        <v>4.0064765768773575E-2</v>
      </c>
      <c r="V39" s="177"/>
      <c r="W39" s="177"/>
      <c r="X39" s="177">
        <v>15.439</v>
      </c>
      <c r="Y39" s="177">
        <v>15.086827285465736</v>
      </c>
      <c r="Z39" s="177">
        <v>0.96299999999999997</v>
      </c>
      <c r="AA39" s="177">
        <v>0.94103340086168175</v>
      </c>
      <c r="AB39" s="177">
        <v>5.24</v>
      </c>
      <c r="AC39" s="177">
        <v>5.1204725031310616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1</v>
      </c>
      <c r="C40" s="52">
        <v>6</v>
      </c>
      <c r="D40" s="179" t="s">
        <v>4</v>
      </c>
      <c r="E40" s="179" t="s">
        <v>4</v>
      </c>
      <c r="F40" s="53" t="s">
        <v>4</v>
      </c>
      <c r="G40" s="178">
        <v>35.601399999999998</v>
      </c>
      <c r="H40" s="53">
        <v>80</v>
      </c>
      <c r="I40" s="173">
        <v>81</v>
      </c>
      <c r="J40" s="138" t="s">
        <v>4</v>
      </c>
      <c r="K40" s="57" t="e">
        <f t="shared" si="1"/>
        <v>#VALUE!</v>
      </c>
      <c r="L40" s="57" t="e">
        <f t="shared" si="2"/>
        <v>#VALUE!</v>
      </c>
      <c r="M40" s="57" t="e">
        <f t="shared" si="3"/>
        <v>#VALUE!</v>
      </c>
      <c r="N40" s="58" t="e">
        <f t="shared" si="4"/>
        <v>#VALUE!</v>
      </c>
      <c r="O40" s="57" t="e">
        <f t="shared" si="5"/>
        <v>#VALUE!</v>
      </c>
      <c r="P40" s="59">
        <v>3.383</v>
      </c>
      <c r="Q40" s="138" t="s">
        <v>4</v>
      </c>
      <c r="R40" s="138" t="s">
        <v>4</v>
      </c>
      <c r="S40" s="176">
        <v>147.19999999999999</v>
      </c>
      <c r="T40" s="177">
        <v>3.2000000000000001E-2</v>
      </c>
      <c r="U40" s="177">
        <v>3.1270061087823278E-2</v>
      </c>
      <c r="V40" s="177"/>
      <c r="W40" s="177"/>
      <c r="X40" s="177">
        <v>14.607999999999999</v>
      </c>
      <c r="Y40" s="177">
        <v>14.274782886591325</v>
      </c>
      <c r="Z40" s="177">
        <v>0.9</v>
      </c>
      <c r="AA40" s="177">
        <v>0.87947046809502971</v>
      </c>
      <c r="AB40" s="177">
        <v>4.9800000000000004</v>
      </c>
      <c r="AC40" s="177">
        <v>4.8664032567924975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1</v>
      </c>
      <c r="C41" s="52">
        <v>7</v>
      </c>
      <c r="D41" s="179" t="s">
        <v>4</v>
      </c>
      <c r="E41" s="179" t="s">
        <v>4</v>
      </c>
      <c r="F41" s="53" t="s">
        <v>4</v>
      </c>
      <c r="G41" s="178">
        <v>35.6691</v>
      </c>
      <c r="H41" s="53">
        <v>60</v>
      </c>
      <c r="I41" s="173">
        <v>59</v>
      </c>
      <c r="J41" s="138" t="s">
        <v>4</v>
      </c>
      <c r="K41" s="57" t="e">
        <f t="shared" si="1"/>
        <v>#VALUE!</v>
      </c>
      <c r="L41" s="57" t="e">
        <f t="shared" si="2"/>
        <v>#VALUE!</v>
      </c>
      <c r="M41" s="57" t="e">
        <f t="shared" si="3"/>
        <v>#VALUE!</v>
      </c>
      <c r="N41" s="58" t="e">
        <f t="shared" si="4"/>
        <v>#VALUE!</v>
      </c>
      <c r="O41" s="57" t="e">
        <f t="shared" si="5"/>
        <v>#VALUE!</v>
      </c>
      <c r="P41" s="59">
        <v>3.5489999999999999</v>
      </c>
      <c r="Q41" s="138" t="s">
        <v>4</v>
      </c>
      <c r="R41" s="138" t="s">
        <v>4</v>
      </c>
      <c r="S41" s="176">
        <v>154.5</v>
      </c>
      <c r="T41" s="177">
        <v>7.0000000000000007E-2</v>
      </c>
      <c r="U41" s="177">
        <v>6.8403258629613425E-2</v>
      </c>
      <c r="V41" s="177"/>
      <c r="W41" s="177"/>
      <c r="X41" s="177">
        <v>13.07</v>
      </c>
      <c r="Y41" s="177">
        <v>12.771865575557818</v>
      </c>
      <c r="Z41" s="177">
        <v>0.80100000000000005</v>
      </c>
      <c r="AA41" s="177">
        <v>0.78272871660457644</v>
      </c>
      <c r="AB41" s="177">
        <v>4.7300000000000004</v>
      </c>
      <c r="AC41" s="177">
        <v>4.6221059045438784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1</v>
      </c>
      <c r="C42" s="52">
        <v>8</v>
      </c>
      <c r="D42" s="179" t="s">
        <v>4</v>
      </c>
      <c r="E42" s="179" t="s">
        <v>4</v>
      </c>
      <c r="F42" s="53" t="s">
        <v>4</v>
      </c>
      <c r="G42" s="178">
        <v>35.836300000000001</v>
      </c>
      <c r="H42" s="53">
        <v>40</v>
      </c>
      <c r="I42" s="173">
        <v>40</v>
      </c>
      <c r="J42" s="138" t="s">
        <v>4</v>
      </c>
      <c r="K42" s="57" t="e">
        <f t="shared" si="1"/>
        <v>#VALUE!</v>
      </c>
      <c r="L42" s="57" t="e">
        <f t="shared" si="2"/>
        <v>#VALUE!</v>
      </c>
      <c r="M42" s="57" t="e">
        <f t="shared" si="3"/>
        <v>#VALUE!</v>
      </c>
      <c r="N42" s="58" t="e">
        <f t="shared" si="4"/>
        <v>#VALUE!</v>
      </c>
      <c r="O42" s="57" t="e">
        <f t="shared" si="5"/>
        <v>#VALUE!</v>
      </c>
      <c r="P42" s="59">
        <v>3.5</v>
      </c>
      <c r="Q42" s="138" t="s">
        <v>4</v>
      </c>
      <c r="R42" s="138" t="s">
        <v>4</v>
      </c>
      <c r="S42" s="176">
        <v>152.4</v>
      </c>
      <c r="T42" s="177">
        <v>0.24</v>
      </c>
      <c r="U42" s="177">
        <v>0.23452545815867459</v>
      </c>
      <c r="V42" s="177"/>
      <c r="W42" s="177"/>
      <c r="X42" s="177">
        <v>11.66</v>
      </c>
      <c r="Y42" s="177">
        <v>11.394028508875607</v>
      </c>
      <c r="Z42" s="177">
        <v>0.71499999999999997</v>
      </c>
      <c r="AA42" s="177">
        <v>0.69869042743105148</v>
      </c>
      <c r="AB42" s="177">
        <v>3.91</v>
      </c>
      <c r="AC42" s="177">
        <v>3.8208105891684068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1</v>
      </c>
      <c r="C43" s="52">
        <v>9</v>
      </c>
      <c r="D43" s="179" t="s">
        <v>4</v>
      </c>
      <c r="E43" s="179" t="s">
        <v>4</v>
      </c>
      <c r="F43" s="53" t="s">
        <v>4</v>
      </c>
      <c r="G43" s="178">
        <v>35.105400000000003</v>
      </c>
      <c r="H43" s="53">
        <v>20</v>
      </c>
      <c r="I43" s="173">
        <v>20</v>
      </c>
      <c r="J43" s="138" t="s">
        <v>4</v>
      </c>
      <c r="K43" s="57" t="e">
        <f t="shared" si="1"/>
        <v>#VALUE!</v>
      </c>
      <c r="L43" s="57" t="e">
        <f t="shared" si="2"/>
        <v>#VALUE!</v>
      </c>
      <c r="M43" s="57" t="e">
        <f t="shared" si="3"/>
        <v>#VALUE!</v>
      </c>
      <c r="N43" s="58" t="e">
        <f t="shared" si="4"/>
        <v>#VALUE!</v>
      </c>
      <c r="O43" s="57" t="e">
        <f t="shared" si="5"/>
        <v>#VALUE!</v>
      </c>
      <c r="P43" s="59">
        <v>4.8710000000000004</v>
      </c>
      <c r="Q43" s="138" t="s">
        <v>4</v>
      </c>
      <c r="R43" s="138" t="s">
        <v>4</v>
      </c>
      <c r="S43" s="176">
        <v>212.5</v>
      </c>
      <c r="T43" s="177">
        <v>8.0000000000000002E-3</v>
      </c>
      <c r="U43" s="177">
        <v>7.8175152719558196E-3</v>
      </c>
      <c r="V43" s="177"/>
      <c r="W43" s="177"/>
      <c r="X43" s="177">
        <v>8.2000000000000017E-2</v>
      </c>
      <c r="Y43" s="177">
        <v>8.0129531537547163E-2</v>
      </c>
      <c r="Z43" s="177">
        <v>0.04</v>
      </c>
      <c r="AA43" s="177">
        <v>3.9087576359779087E-2</v>
      </c>
      <c r="AB43" s="177">
        <v>0.84</v>
      </c>
      <c r="AC43" s="177">
        <v>0.82083910355536083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1</v>
      </c>
      <c r="C44" s="52">
        <v>10</v>
      </c>
      <c r="D44" s="179" t="s">
        <v>4</v>
      </c>
      <c r="E44" s="179" t="s">
        <v>4</v>
      </c>
      <c r="F44" s="53" t="s">
        <v>4</v>
      </c>
      <c r="G44" s="178">
        <v>34.981099999999998</v>
      </c>
      <c r="H44" s="53">
        <v>10</v>
      </c>
      <c r="I44" s="173">
        <v>10</v>
      </c>
      <c r="J44" s="138" t="s">
        <v>4</v>
      </c>
      <c r="K44" s="57" t="e">
        <f t="shared" si="1"/>
        <v>#VALUE!</v>
      </c>
      <c r="L44" s="57" t="e">
        <f t="shared" si="2"/>
        <v>#VALUE!</v>
      </c>
      <c r="M44" s="57" t="e">
        <f t="shared" si="3"/>
        <v>#VALUE!</v>
      </c>
      <c r="N44" s="58" t="e">
        <f t="shared" si="4"/>
        <v>#VALUE!</v>
      </c>
      <c r="O44" s="57" t="e">
        <f t="shared" si="5"/>
        <v>#VALUE!</v>
      </c>
      <c r="P44" s="59">
        <v>4.83</v>
      </c>
      <c r="Q44" s="138" t="s">
        <v>4</v>
      </c>
      <c r="R44" s="138" t="s">
        <v>4</v>
      </c>
      <c r="S44" s="176">
        <v>210.8</v>
      </c>
      <c r="T44" s="177">
        <v>1.7000000000000001E-2</v>
      </c>
      <c r="U44" s="177">
        <v>1.6612219952906116E-2</v>
      </c>
      <c r="V44" s="177"/>
      <c r="W44" s="177"/>
      <c r="X44" s="177">
        <v>3.0000000000000027E-3</v>
      </c>
      <c r="Y44" s="177">
        <v>2.9315682269834349E-3</v>
      </c>
      <c r="Z44" s="177">
        <v>3.6000000000000004E-2</v>
      </c>
      <c r="AA44" s="177">
        <v>3.5178818723801193E-2</v>
      </c>
      <c r="AB44" s="177">
        <v>0.69</v>
      </c>
      <c r="AC44" s="177">
        <v>0.67426069220618934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179" t="s">
        <v>4</v>
      </c>
      <c r="E45" s="179" t="s">
        <v>4</v>
      </c>
      <c r="F45" s="53" t="s">
        <v>4</v>
      </c>
      <c r="G45" s="178">
        <v>34.9741</v>
      </c>
      <c r="H45" s="53">
        <v>0</v>
      </c>
      <c r="I45" s="173">
        <v>0</v>
      </c>
      <c r="J45" s="138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59">
        <v>4.827</v>
      </c>
      <c r="Q45" s="138" t="s">
        <v>4</v>
      </c>
      <c r="R45" s="138" t="s">
        <v>4</v>
      </c>
      <c r="S45" s="176">
        <v>210.7</v>
      </c>
      <c r="T45" s="177">
        <v>1.7000000000000001E-2</v>
      </c>
      <c r="U45" s="177">
        <v>1.6612219952906116E-2</v>
      </c>
      <c r="V45" s="177"/>
      <c r="W45" s="177"/>
      <c r="X45" s="177">
        <v>3.0000000000000027E-3</v>
      </c>
      <c r="Y45" s="177">
        <v>2.9315682269834349E-3</v>
      </c>
      <c r="Z45" s="177">
        <v>5.1000000000000004E-2</v>
      </c>
      <c r="AA45" s="177">
        <v>4.9836659858718352E-2</v>
      </c>
      <c r="AB45" s="177">
        <v>0.8</v>
      </c>
      <c r="AC45" s="177">
        <v>0.78175152719558194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 t="s">
        <v>4</v>
      </c>
      <c r="K46" s="57" t="str">
        <f t="shared" si="1"/>
        <v/>
      </c>
      <c r="L46" s="57" t="str">
        <f t="shared" si="2"/>
        <v/>
      </c>
      <c r="M46" s="57" t="str">
        <f t="shared" si="3"/>
        <v/>
      </c>
      <c r="N46" s="58" t="str">
        <f t="shared" si="4"/>
        <v/>
      </c>
      <c r="O46" s="57" t="str">
        <f t="shared" si="5"/>
        <v/>
      </c>
      <c r="P46" s="138" t="s">
        <v>4</v>
      </c>
      <c r="Q46" s="138" t="s">
        <v>4</v>
      </c>
      <c r="R46" s="138" t="s">
        <v>4</v>
      </c>
      <c r="S46" s="138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 t="s">
        <v>4</v>
      </c>
      <c r="K47" s="57" t="str">
        <f t="shared" si="1"/>
        <v/>
      </c>
      <c r="L47" s="57" t="str">
        <f t="shared" si="2"/>
        <v/>
      </c>
      <c r="M47" s="57" t="str">
        <f t="shared" si="3"/>
        <v/>
      </c>
      <c r="N47" s="58" t="str">
        <f t="shared" si="4"/>
        <v/>
      </c>
      <c r="O47" s="57" t="str">
        <f t="shared" si="5"/>
        <v/>
      </c>
      <c r="P47" s="138" t="s">
        <v>4</v>
      </c>
      <c r="Q47" s="138" t="s">
        <v>4</v>
      </c>
      <c r="R47" s="138" t="s">
        <v>4</v>
      </c>
      <c r="S47" s="138" t="s">
        <v>4</v>
      </c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 t="s">
        <v>4</v>
      </c>
      <c r="K48" s="57" t="str">
        <f t="shared" si="1"/>
        <v/>
      </c>
      <c r="L48" s="57" t="str">
        <f t="shared" si="2"/>
        <v/>
      </c>
      <c r="M48" s="57" t="str">
        <f t="shared" si="3"/>
        <v/>
      </c>
      <c r="N48" s="58" t="str">
        <f t="shared" si="4"/>
        <v/>
      </c>
      <c r="O48" s="57" t="str">
        <f t="shared" si="5"/>
        <v/>
      </c>
      <c r="P48" s="138" t="s">
        <v>4</v>
      </c>
      <c r="Q48" s="138" t="s">
        <v>4</v>
      </c>
      <c r="R48" s="138" t="s">
        <v>4</v>
      </c>
      <c r="S48" s="138" t="s">
        <v>4</v>
      </c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 t="s">
        <v>4</v>
      </c>
      <c r="K49" s="57" t="str">
        <f t="shared" si="1"/>
        <v/>
      </c>
      <c r="L49" s="57" t="str">
        <f t="shared" si="2"/>
        <v/>
      </c>
      <c r="M49" s="57" t="str">
        <f t="shared" si="3"/>
        <v/>
      </c>
      <c r="N49" s="58" t="str">
        <f t="shared" si="4"/>
        <v/>
      </c>
      <c r="O49" s="57" t="str">
        <f t="shared" si="5"/>
        <v/>
      </c>
      <c r="P49" s="138" t="s">
        <v>4</v>
      </c>
      <c r="Q49" s="138" t="s">
        <v>4</v>
      </c>
      <c r="R49" s="138" t="s">
        <v>4</v>
      </c>
      <c r="S49" s="138" t="s">
        <v>4</v>
      </c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 t="s">
        <v>4</v>
      </c>
      <c r="K50" s="57" t="str">
        <f t="shared" si="1"/>
        <v/>
      </c>
      <c r="L50" s="57" t="str">
        <f t="shared" si="2"/>
        <v/>
      </c>
      <c r="M50" s="57" t="str">
        <f t="shared" si="3"/>
        <v/>
      </c>
      <c r="N50" s="58" t="str">
        <f t="shared" si="4"/>
        <v/>
      </c>
      <c r="O50" s="57" t="str">
        <f t="shared" si="5"/>
        <v/>
      </c>
      <c r="P50" s="138" t="s">
        <v>4</v>
      </c>
      <c r="Q50" s="138" t="s">
        <v>4</v>
      </c>
      <c r="R50" s="138" t="s">
        <v>4</v>
      </c>
      <c r="S50" s="138" t="s">
        <v>4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 t="s">
        <v>4</v>
      </c>
      <c r="K51" s="57" t="str">
        <f t="shared" si="1"/>
        <v/>
      </c>
      <c r="L51" s="57" t="str">
        <f t="shared" si="2"/>
        <v/>
      </c>
      <c r="M51" s="57" t="str">
        <f t="shared" si="3"/>
        <v/>
      </c>
      <c r="N51" s="58" t="str">
        <f t="shared" si="4"/>
        <v/>
      </c>
      <c r="O51" s="57" t="str">
        <f t="shared" si="5"/>
        <v/>
      </c>
      <c r="P51" s="138" t="s">
        <v>4</v>
      </c>
      <c r="Q51" s="138" t="s">
        <v>4</v>
      </c>
      <c r="R51" s="138" t="s">
        <v>4</v>
      </c>
      <c r="S51" s="138" t="s">
        <v>4</v>
      </c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 t="s">
        <v>4</v>
      </c>
      <c r="K52" s="57" t="str">
        <f t="shared" si="1"/>
        <v/>
      </c>
      <c r="L52" s="57" t="str">
        <f t="shared" si="2"/>
        <v/>
      </c>
      <c r="M52" s="57" t="str">
        <f t="shared" si="3"/>
        <v/>
      </c>
      <c r="N52" s="58" t="str">
        <f t="shared" si="4"/>
        <v/>
      </c>
      <c r="O52" s="57" t="str">
        <f t="shared" si="5"/>
        <v/>
      </c>
      <c r="P52" s="138" t="s">
        <v>4</v>
      </c>
      <c r="Q52" s="138" t="s">
        <v>4</v>
      </c>
      <c r="R52" s="138" t="s">
        <v>4</v>
      </c>
      <c r="S52" s="138" t="s">
        <v>4</v>
      </c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 t="s">
        <v>4</v>
      </c>
      <c r="K53" s="57" t="str">
        <f t="shared" si="1"/>
        <v/>
      </c>
      <c r="L53" s="57" t="str">
        <f t="shared" si="2"/>
        <v/>
      </c>
      <c r="M53" s="57" t="str">
        <f t="shared" si="3"/>
        <v/>
      </c>
      <c r="N53" s="58" t="str">
        <f t="shared" si="4"/>
        <v/>
      </c>
      <c r="O53" s="57" t="str">
        <f t="shared" si="5"/>
        <v/>
      </c>
      <c r="P53" s="138" t="s">
        <v>4</v>
      </c>
      <c r="Q53" s="138" t="s">
        <v>4</v>
      </c>
      <c r="R53" s="138" t="s">
        <v>4</v>
      </c>
      <c r="S53" s="138" t="s">
        <v>4</v>
      </c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 t="s">
        <v>4</v>
      </c>
      <c r="K54" s="57" t="str">
        <f t="shared" si="1"/>
        <v/>
      </c>
      <c r="L54" s="57" t="str">
        <f t="shared" si="2"/>
        <v/>
      </c>
      <c r="M54" s="57" t="str">
        <f t="shared" si="3"/>
        <v/>
      </c>
      <c r="N54" s="58" t="str">
        <f t="shared" si="4"/>
        <v/>
      </c>
      <c r="O54" s="57" t="str">
        <f t="shared" si="5"/>
        <v/>
      </c>
      <c r="P54" s="138" t="s">
        <v>4</v>
      </c>
      <c r="Q54" s="138" t="s">
        <v>4</v>
      </c>
      <c r="R54" s="138" t="s">
        <v>4</v>
      </c>
      <c r="S54" s="138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 t="s">
        <v>4</v>
      </c>
      <c r="K55" s="57" t="str">
        <f t="shared" si="1"/>
        <v/>
      </c>
      <c r="L55" s="57" t="str">
        <f t="shared" si="2"/>
        <v/>
      </c>
      <c r="M55" s="57" t="str">
        <f t="shared" si="3"/>
        <v/>
      </c>
      <c r="N55" s="58" t="str">
        <f t="shared" si="4"/>
        <v/>
      </c>
      <c r="O55" s="57" t="str">
        <f t="shared" si="5"/>
        <v/>
      </c>
      <c r="P55" s="138" t="s">
        <v>4</v>
      </c>
      <c r="Q55" s="138" t="s">
        <v>4</v>
      </c>
      <c r="R55" s="138" t="s">
        <v>4</v>
      </c>
      <c r="S55" s="138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 t="s">
        <v>4</v>
      </c>
      <c r="K56" s="57" t="str">
        <f t="shared" si="1"/>
        <v/>
      </c>
      <c r="L56" s="57" t="str">
        <f t="shared" si="2"/>
        <v/>
      </c>
      <c r="M56" s="57" t="str">
        <f t="shared" si="3"/>
        <v/>
      </c>
      <c r="N56" s="58" t="str">
        <f t="shared" si="4"/>
        <v/>
      </c>
      <c r="O56" s="57" t="str">
        <f t="shared" si="5"/>
        <v/>
      </c>
      <c r="P56" s="138" t="s">
        <v>4</v>
      </c>
      <c r="Q56" s="138" t="s">
        <v>4</v>
      </c>
      <c r="R56" s="138" t="s">
        <v>4</v>
      </c>
      <c r="S56" s="138" t="s">
        <v>4</v>
      </c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 t="s">
        <v>4</v>
      </c>
      <c r="K57" s="57" t="str">
        <f t="shared" si="1"/>
        <v/>
      </c>
      <c r="L57" s="57" t="str">
        <f t="shared" si="2"/>
        <v/>
      </c>
      <c r="M57" s="57" t="str">
        <f t="shared" si="3"/>
        <v/>
      </c>
      <c r="N57" s="58" t="str">
        <f t="shared" si="4"/>
        <v/>
      </c>
      <c r="O57" s="57" t="str">
        <f t="shared" si="5"/>
        <v/>
      </c>
      <c r="P57" s="138" t="s">
        <v>4</v>
      </c>
      <c r="Q57" s="138" t="s">
        <v>4</v>
      </c>
      <c r="R57" s="138" t="s">
        <v>4</v>
      </c>
      <c r="S57" s="138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38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si="2"/>
        <v/>
      </c>
      <c r="M58" s="65" t="str">
        <f t="shared" si="3"/>
        <v/>
      </c>
      <c r="N58" s="66" t="str">
        <f t="shared" si="4"/>
        <v/>
      </c>
      <c r="O58" s="65" t="str">
        <f t="shared" si="5"/>
        <v/>
      </c>
      <c r="P58" s="138" t="s">
        <v>4</v>
      </c>
      <c r="Q58" s="138" t="s">
        <v>4</v>
      </c>
      <c r="R58" s="138" t="s">
        <v>4</v>
      </c>
      <c r="S58" s="13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6" zoomScaleNormal="100" workbookViewId="0">
      <selection activeCell="R14" sqref="R14:R17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9" width="10.28515625" style="80" customWidth="1"/>
    <col min="10" max="10" width="10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1.42578125" style="80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2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37052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70" t="s">
        <v>50</v>
      </c>
      <c r="J8" s="170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2</v>
      </c>
      <c r="J9" s="39">
        <v>30.04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-2°30,04</v>
      </c>
      <c r="P9" s="39" t="s">
        <v>53</v>
      </c>
      <c r="Q9" s="235">
        <f>IF(ISBLANK(I9),"",IF(ISBLANK(J9),"",IF(J9&gt;60,"ERREUR !!",O11*(I9+(J9/60)))))</f>
        <v>-2.5006666666666666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2</v>
      </c>
      <c r="J10" s="39">
        <v>32.590000000000003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-2°32,59</v>
      </c>
      <c r="P10" s="39" t="s">
        <v>55</v>
      </c>
      <c r="Q10" s="235">
        <f>IF(ISBLANK(I10),"",IF(ISBLANK(J10),"",IF(J10&gt;60,"ERREUR !!",O12*(I10+(J10/60)))))</f>
        <v>-2.5431666666666666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85">
        <v>37052</v>
      </c>
      <c r="K11" s="85"/>
      <c r="L11" s="85"/>
      <c r="M11" s="85"/>
      <c r="N11" s="86" t="str">
        <f>I9&amp;"°"&amp;J9</f>
        <v>2°30,04</v>
      </c>
      <c r="O11" s="87">
        <f>IF(P9=M10,-1,1)</f>
        <v>-1</v>
      </c>
      <c r="P11" s="241" t="str">
        <f>TEXT(J11,"aaaa-mm-jj")&amp;"T"&amp;TEXT(J12,"hh:mm:ss")&amp;"z"</f>
        <v>2005-06-11T15:00:00z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0.625</v>
      </c>
      <c r="K12" s="88"/>
      <c r="L12" s="88"/>
      <c r="M12" s="88"/>
      <c r="N12" s="89" t="str">
        <f>I10&amp;"°"&amp;J10</f>
        <v>2°32,59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98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98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71"/>
      <c r="F30" s="171"/>
      <c r="G30" s="171"/>
      <c r="H30" s="171"/>
      <c r="I30" s="171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72"/>
      <c r="L33" s="172"/>
      <c r="M33" s="172"/>
      <c r="N33" s="172"/>
      <c r="O33" s="172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6.149999999999999" thickBot="1" x14ac:dyDescent="0.35">
      <c r="A35" s="75">
        <f>IF(ISBLANK(VLOOKUP(D35,#REF!,3)),0,1)</f>
        <v>1</v>
      </c>
      <c r="B35" s="74">
        <f>IF(ISBLANK(D35),0,IF(ISBLANK(E35),0,IF(ISBLANK(F35),0,1)))</f>
        <v>1</v>
      </c>
      <c r="C35" s="152">
        <v>1</v>
      </c>
      <c r="D35" s="179" t="s">
        <v>4</v>
      </c>
      <c r="E35" s="179" t="s">
        <v>4</v>
      </c>
      <c r="F35" s="153" t="s">
        <v>4</v>
      </c>
      <c r="G35" s="178" t="s">
        <v>4</v>
      </c>
      <c r="H35" s="153">
        <v>500</v>
      </c>
      <c r="I35" s="173">
        <v>504</v>
      </c>
      <c r="J35" s="154" t="s">
        <v>4</v>
      </c>
      <c r="K35" s="155" t="e">
        <f>IF(ISBLANK(E35),"",(0.000824493-(0.0000040899*E35)+(0.000000076438*E35^2)-(0.00000000082467*E35^3)+(0.0000000000053875*E35^4)))</f>
        <v>#VALUE!</v>
      </c>
      <c r="L35" s="155" t="e">
        <f>IF(ISBLANK(E35),"",(-0.00000572466+(0.00000010227*E35)-(0.0000000016546*E35^2)))</f>
        <v>#VALUE!</v>
      </c>
      <c r="M35" s="155" t="e">
        <f>IF(ISBLANK(E35),"",IF(ISBLANK(G35),(O35+(K35*35)+(L35*35^1.5)+(0.00000048314*35^2)),(O35+(K35*G35)+(L35*G35^1.5)+(0.00000048314*G35^2))))</f>
        <v>#VALUE!</v>
      </c>
      <c r="N35" s="156" t="e">
        <f>IF(ISBLANK(D35),"",IF(ISBLANK(G35),J35*(1+0.00001*(35-20)),J35*(1+0.00001*(G35-20))))</f>
        <v>#VALUE!</v>
      </c>
      <c r="O35" s="155" t="e">
        <f>IF(ISBLANK(E35),"",(0.999842594+(0.00006793952*E35)-(0.00000909529*E35^2)+(0.0000001001685*E35^3)-(0.000000001120083*E35^4)+(0.000000000006536332*E35^5)))</f>
        <v>#VALUE!</v>
      </c>
      <c r="P35" s="154">
        <v>3.0179999999999998</v>
      </c>
      <c r="Q35" s="154" t="s">
        <v>4</v>
      </c>
      <c r="R35" s="154" t="s">
        <v>4</v>
      </c>
      <c r="S35" s="175">
        <v>131.19999999999999</v>
      </c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6.149999999999999" thickBot="1" x14ac:dyDescent="0.35">
      <c r="A36" s="75">
        <f>IF(ISBLANK(VLOOKUP(D36,#REF!,3)),0,1)</f>
        <v>1</v>
      </c>
      <c r="B36" s="74">
        <f t="shared" ref="B36:B58" si="0">IF(ISBLANK(D36),0,IF(ISBLANK(E36),0,IF(ISBLANK(F36),0,1)))</f>
        <v>1</v>
      </c>
      <c r="C36" s="52">
        <v>2</v>
      </c>
      <c r="D36" s="179" t="s">
        <v>4</v>
      </c>
      <c r="E36" s="179" t="s">
        <v>4</v>
      </c>
      <c r="F36" s="53" t="s">
        <v>4</v>
      </c>
      <c r="G36" s="178">
        <v>34.591000000000001</v>
      </c>
      <c r="H36" s="153">
        <v>500</v>
      </c>
      <c r="I36" s="173">
        <v>504</v>
      </c>
      <c r="J36" s="138" t="s">
        <v>4</v>
      </c>
      <c r="K36" s="57" t="e">
        <f t="shared" ref="K36:K57" si="1">IF(ISBLANK(E36),"",(0.000824493-(0.0000040899*E36)+(0.000000076438*E36^2)-(0.00000000082467*E36^3)+(0.0000000000053875*E36^4)))</f>
        <v>#VALUE!</v>
      </c>
      <c r="L36" s="57" t="e">
        <f t="shared" ref="L36:L58" si="2">IF(ISBLANK(E36),"",(-0.00000572466+(0.00000010227*E36)-(0.0000000016546*E36^2)))</f>
        <v>#VALUE!</v>
      </c>
      <c r="M36" s="57" t="e">
        <f t="shared" ref="M36:M58" si="3">IF(ISBLANK(E36),"",IF(ISBLANK(G36),(O36+(K36*35)+(L36*35^1.5)+(0.00000048314*35^2)),(O36+(K36*G36)+(L36*G36^1.5)+(0.00000048314*G36^2))))</f>
        <v>#VALUE!</v>
      </c>
      <c r="N36" s="58" t="e">
        <f t="shared" ref="N36:N45" si="4">IF(ISBLANK(D36),"",IF(ISBLANK(G36),J36*(1+0.00001*(35-20)),J36*(1+0.00001*(G36-20))))</f>
        <v>#VALUE!</v>
      </c>
      <c r="O36" s="57" t="e">
        <f t="shared" ref="O36:O58" si="5">IF(ISBLANK(E36),"",(0.999842594+(0.00006793952*E36)-(0.00000909529*E36^2)+(0.0000001001685*E36^3)-(0.000000001120083*E36^4)+(0.000000000006536332*E36^5)))</f>
        <v>#VALUE!</v>
      </c>
      <c r="P36" s="138">
        <v>3.0169999999999999</v>
      </c>
      <c r="Q36" s="138" t="s">
        <v>4</v>
      </c>
      <c r="R36" s="138" t="s">
        <v>4</v>
      </c>
      <c r="S36" s="176">
        <v>131.19999999999999</v>
      </c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6.149999999999999" thickBot="1" x14ac:dyDescent="0.35">
      <c r="A37" s="75">
        <f>IF(ISBLANK(VLOOKUP(D37,#REF!,3)),0,1)</f>
        <v>1</v>
      </c>
      <c r="B37" s="74">
        <f t="shared" si="0"/>
        <v>1</v>
      </c>
      <c r="C37" s="52">
        <v>3</v>
      </c>
      <c r="D37" s="179" t="s">
        <v>4</v>
      </c>
      <c r="E37" s="179" t="s">
        <v>4</v>
      </c>
      <c r="F37" s="53" t="s">
        <v>4</v>
      </c>
      <c r="G37" s="178">
        <v>34.593299999999999</v>
      </c>
      <c r="H37" s="153">
        <v>500</v>
      </c>
      <c r="I37" s="173">
        <v>504</v>
      </c>
      <c r="J37" s="138" t="s">
        <v>4</v>
      </c>
      <c r="K37" s="57" t="e">
        <f t="shared" si="1"/>
        <v>#VALUE!</v>
      </c>
      <c r="L37" s="57" t="e">
        <f t="shared" si="2"/>
        <v>#VALUE!</v>
      </c>
      <c r="M37" s="57" t="e">
        <f t="shared" si="3"/>
        <v>#VALUE!</v>
      </c>
      <c r="N37" s="58" t="e">
        <f t="shared" si="4"/>
        <v>#VALUE!</v>
      </c>
      <c r="O37" s="57" t="e">
        <f t="shared" si="5"/>
        <v>#VALUE!</v>
      </c>
      <c r="P37" s="138">
        <v>3.0179999999999998</v>
      </c>
      <c r="Q37" s="138" t="s">
        <v>4</v>
      </c>
      <c r="R37" s="138" t="s">
        <v>4</v>
      </c>
      <c r="S37" s="176">
        <v>131.19999999999999</v>
      </c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6.149999999999999" thickBot="1" x14ac:dyDescent="0.35">
      <c r="A38" s="75">
        <f>IF(ISBLANK(VLOOKUP(D38,#REF!,3)),0,1)</f>
        <v>1</v>
      </c>
      <c r="B38" s="74">
        <f t="shared" si="0"/>
        <v>1</v>
      </c>
      <c r="C38" s="52">
        <v>4</v>
      </c>
      <c r="D38" s="179" t="s">
        <v>4</v>
      </c>
      <c r="E38" s="179" t="s">
        <v>4</v>
      </c>
      <c r="F38" s="53" t="s">
        <v>4</v>
      </c>
      <c r="G38" s="178">
        <v>34.594099999999997</v>
      </c>
      <c r="H38" s="153">
        <v>500</v>
      </c>
      <c r="I38" s="173">
        <v>504</v>
      </c>
      <c r="J38" s="138" t="s">
        <v>4</v>
      </c>
      <c r="K38" s="57" t="e">
        <f t="shared" si="1"/>
        <v>#VALUE!</v>
      </c>
      <c r="L38" s="57" t="e">
        <f t="shared" si="2"/>
        <v>#VALUE!</v>
      </c>
      <c r="M38" s="57" t="e">
        <f t="shared" si="3"/>
        <v>#VALUE!</v>
      </c>
      <c r="N38" s="58" t="e">
        <f t="shared" si="4"/>
        <v>#VALUE!</v>
      </c>
      <c r="O38" s="57" t="e">
        <f t="shared" si="5"/>
        <v>#VALUE!</v>
      </c>
      <c r="P38" s="138">
        <v>3.024</v>
      </c>
      <c r="Q38" s="138" t="s">
        <v>4</v>
      </c>
      <c r="R38" s="138" t="s">
        <v>4</v>
      </c>
      <c r="S38" s="176">
        <v>131.5</v>
      </c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1</v>
      </c>
      <c r="C39" s="52">
        <v>5</v>
      </c>
      <c r="D39" s="179" t="s">
        <v>4</v>
      </c>
      <c r="E39" s="179" t="s">
        <v>4</v>
      </c>
      <c r="F39" s="53" t="s">
        <v>4</v>
      </c>
      <c r="G39" s="178">
        <v>34.595100000000002</v>
      </c>
      <c r="H39" s="153">
        <v>500</v>
      </c>
      <c r="I39" s="173">
        <v>504</v>
      </c>
      <c r="J39" s="138" t="s">
        <v>4</v>
      </c>
      <c r="K39" s="57" t="e">
        <f t="shared" si="1"/>
        <v>#VALUE!</v>
      </c>
      <c r="L39" s="57" t="e">
        <f t="shared" si="2"/>
        <v>#VALUE!</v>
      </c>
      <c r="M39" s="57" t="e">
        <f t="shared" si="3"/>
        <v>#VALUE!</v>
      </c>
      <c r="N39" s="58" t="e">
        <f t="shared" si="4"/>
        <v>#VALUE!</v>
      </c>
      <c r="O39" s="57" t="e">
        <f t="shared" si="5"/>
        <v>#VALUE!</v>
      </c>
      <c r="P39" s="138">
        <v>3.0209999999999999</v>
      </c>
      <c r="Q39" s="138" t="s">
        <v>4</v>
      </c>
      <c r="R39" s="138" t="s">
        <v>4</v>
      </c>
      <c r="S39" s="176">
        <v>131.4</v>
      </c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1</v>
      </c>
      <c r="C40" s="52">
        <v>6</v>
      </c>
      <c r="D40" s="179" t="s">
        <v>4</v>
      </c>
      <c r="E40" s="179" t="s">
        <v>4</v>
      </c>
      <c r="F40" s="53" t="s">
        <v>4</v>
      </c>
      <c r="G40" s="178">
        <v>35.585700000000003</v>
      </c>
      <c r="H40" s="53">
        <v>100</v>
      </c>
      <c r="I40" s="173">
        <v>98</v>
      </c>
      <c r="J40" s="138" t="s">
        <v>4</v>
      </c>
      <c r="K40" s="57" t="e">
        <f t="shared" si="1"/>
        <v>#VALUE!</v>
      </c>
      <c r="L40" s="57" t="e">
        <f t="shared" si="2"/>
        <v>#VALUE!</v>
      </c>
      <c r="M40" s="57" t="e">
        <f t="shared" si="3"/>
        <v>#VALUE!</v>
      </c>
      <c r="N40" s="58" t="e">
        <f t="shared" si="4"/>
        <v>#VALUE!</v>
      </c>
      <c r="O40" s="57" t="e">
        <f t="shared" si="5"/>
        <v>#VALUE!</v>
      </c>
      <c r="P40" s="138">
        <v>2.456</v>
      </c>
      <c r="Q40" s="138" t="s">
        <v>4</v>
      </c>
      <c r="R40" s="138" t="s">
        <v>4</v>
      </c>
      <c r="S40" s="176">
        <v>106.9</v>
      </c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1</v>
      </c>
      <c r="C41" s="52">
        <v>7</v>
      </c>
      <c r="D41" s="179" t="s">
        <v>4</v>
      </c>
      <c r="E41" s="179" t="s">
        <v>4</v>
      </c>
      <c r="F41" s="53" t="s">
        <v>4</v>
      </c>
      <c r="G41" s="178">
        <v>35.585500000000003</v>
      </c>
      <c r="H41" s="53">
        <v>100</v>
      </c>
      <c r="I41" s="173">
        <v>98</v>
      </c>
      <c r="J41" s="138" t="s">
        <v>4</v>
      </c>
      <c r="K41" s="57" t="e">
        <f t="shared" si="1"/>
        <v>#VALUE!</v>
      </c>
      <c r="L41" s="57" t="e">
        <f t="shared" si="2"/>
        <v>#VALUE!</v>
      </c>
      <c r="M41" s="57" t="e">
        <f t="shared" si="3"/>
        <v>#VALUE!</v>
      </c>
      <c r="N41" s="58" t="e">
        <f t="shared" si="4"/>
        <v>#VALUE!</v>
      </c>
      <c r="O41" s="57" t="e">
        <f t="shared" si="5"/>
        <v>#VALUE!</v>
      </c>
      <c r="P41" s="138">
        <v>2.4489999999999998</v>
      </c>
      <c r="Q41" s="138" t="s">
        <v>4</v>
      </c>
      <c r="R41" s="138" t="s">
        <v>4</v>
      </c>
      <c r="S41" s="176">
        <v>106.6</v>
      </c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1</v>
      </c>
      <c r="C42" s="52">
        <v>8</v>
      </c>
      <c r="D42" s="179" t="s">
        <v>4</v>
      </c>
      <c r="E42" s="179" t="s">
        <v>4</v>
      </c>
      <c r="F42" s="53" t="s">
        <v>4</v>
      </c>
      <c r="G42" s="178">
        <v>35.587899999999998</v>
      </c>
      <c r="H42" s="53">
        <v>100</v>
      </c>
      <c r="I42" s="173">
        <v>98</v>
      </c>
      <c r="J42" s="138" t="s">
        <v>4</v>
      </c>
      <c r="K42" s="57" t="e">
        <f t="shared" si="1"/>
        <v>#VALUE!</v>
      </c>
      <c r="L42" s="57" t="e">
        <f t="shared" si="2"/>
        <v>#VALUE!</v>
      </c>
      <c r="M42" s="57" t="e">
        <f t="shared" si="3"/>
        <v>#VALUE!</v>
      </c>
      <c r="N42" s="58" t="e">
        <f t="shared" si="4"/>
        <v>#VALUE!</v>
      </c>
      <c r="O42" s="57" t="e">
        <f t="shared" si="5"/>
        <v>#VALUE!</v>
      </c>
      <c r="P42" s="138">
        <v>2.4649999999999999</v>
      </c>
      <c r="Q42" s="138" t="s">
        <v>4</v>
      </c>
      <c r="R42" s="138" t="s">
        <v>4</v>
      </c>
      <c r="S42" s="176">
        <v>107.3</v>
      </c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1</v>
      </c>
      <c r="C43" s="52">
        <v>9</v>
      </c>
      <c r="D43" s="179" t="s">
        <v>4</v>
      </c>
      <c r="E43" s="179" t="s">
        <v>4</v>
      </c>
      <c r="F43" s="53" t="s">
        <v>4</v>
      </c>
      <c r="G43" s="178">
        <v>35.589199999999998</v>
      </c>
      <c r="H43" s="53">
        <v>100</v>
      </c>
      <c r="I43" s="173">
        <v>98</v>
      </c>
      <c r="J43" s="138" t="s">
        <v>4</v>
      </c>
      <c r="K43" s="57" t="e">
        <f t="shared" si="1"/>
        <v>#VALUE!</v>
      </c>
      <c r="L43" s="57" t="e">
        <f t="shared" si="2"/>
        <v>#VALUE!</v>
      </c>
      <c r="M43" s="57" t="e">
        <f t="shared" si="3"/>
        <v>#VALUE!</v>
      </c>
      <c r="N43" s="58" t="e">
        <f t="shared" si="4"/>
        <v>#VALUE!</v>
      </c>
      <c r="O43" s="57" t="e">
        <f t="shared" si="5"/>
        <v>#VALUE!</v>
      </c>
      <c r="P43" s="138">
        <v>2.4700000000000002</v>
      </c>
      <c r="Q43" s="138" t="s">
        <v>4</v>
      </c>
      <c r="R43" s="138" t="s">
        <v>4</v>
      </c>
      <c r="S43" s="176">
        <v>107.5</v>
      </c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1</v>
      </c>
      <c r="C44" s="52">
        <v>10</v>
      </c>
      <c r="D44" s="179" t="s">
        <v>4</v>
      </c>
      <c r="E44" s="179" t="s">
        <v>4</v>
      </c>
      <c r="F44" s="53" t="s">
        <v>4</v>
      </c>
      <c r="G44" s="178">
        <v>35.590699999999998</v>
      </c>
      <c r="H44" s="53">
        <v>100</v>
      </c>
      <c r="I44" s="173">
        <v>98</v>
      </c>
      <c r="J44" s="138" t="s">
        <v>4</v>
      </c>
      <c r="K44" s="57" t="e">
        <f t="shared" si="1"/>
        <v>#VALUE!</v>
      </c>
      <c r="L44" s="57" t="e">
        <f t="shared" si="2"/>
        <v>#VALUE!</v>
      </c>
      <c r="M44" s="57" t="e">
        <f t="shared" si="3"/>
        <v>#VALUE!</v>
      </c>
      <c r="N44" s="58" t="e">
        <f t="shared" si="4"/>
        <v>#VALUE!</v>
      </c>
      <c r="O44" s="57" t="e">
        <f t="shared" si="5"/>
        <v>#VALUE!</v>
      </c>
      <c r="P44" s="138">
        <v>2.476</v>
      </c>
      <c r="Q44" s="138" t="s">
        <v>4</v>
      </c>
      <c r="R44" s="138" t="s">
        <v>4</v>
      </c>
      <c r="S44" s="176">
        <v>107.8</v>
      </c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179" t="s">
        <v>4</v>
      </c>
      <c r="E45" s="179" t="s">
        <v>4</v>
      </c>
      <c r="F45" s="53" t="s">
        <v>4</v>
      </c>
      <c r="G45" s="178">
        <v>35.877600000000001</v>
      </c>
      <c r="H45" s="53">
        <v>0</v>
      </c>
      <c r="I45" s="173">
        <v>0</v>
      </c>
      <c r="J45" s="138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138">
        <v>4.9560000000000004</v>
      </c>
      <c r="Q45" s="138" t="s">
        <v>4</v>
      </c>
      <c r="R45" s="138" t="s">
        <v>4</v>
      </c>
      <c r="S45" s="176">
        <v>216.1</v>
      </c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 t="s">
        <v>4</v>
      </c>
      <c r="K46" s="57" t="str">
        <f t="shared" si="1"/>
        <v/>
      </c>
      <c r="L46" s="57" t="str">
        <f t="shared" si="2"/>
        <v/>
      </c>
      <c r="M46" s="57" t="str">
        <f t="shared" si="3"/>
        <v/>
      </c>
      <c r="N46" s="58" t="str">
        <f t="shared" ref="N46:N58" si="6">IF(ISBLANK(D46),"",IF(ISBLANK(G46),J46*(1+0.00001*(35-20)),J46*(1+0.00001*(G46-20))))</f>
        <v/>
      </c>
      <c r="O46" s="57" t="str">
        <f t="shared" si="5"/>
        <v/>
      </c>
      <c r="P46" s="138" t="s">
        <v>4</v>
      </c>
      <c r="Q46" s="138" t="s">
        <v>4</v>
      </c>
      <c r="R46" s="138" t="s">
        <v>4</v>
      </c>
      <c r="S46" s="138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 t="s">
        <v>4</v>
      </c>
      <c r="K47" s="57" t="str">
        <f t="shared" si="1"/>
        <v/>
      </c>
      <c r="L47" s="57" t="str">
        <f t="shared" si="2"/>
        <v/>
      </c>
      <c r="M47" s="57" t="str">
        <f t="shared" si="3"/>
        <v/>
      </c>
      <c r="N47" s="58" t="str">
        <f t="shared" si="6"/>
        <v/>
      </c>
      <c r="O47" s="57" t="str">
        <f t="shared" si="5"/>
        <v/>
      </c>
      <c r="P47" s="138" t="s">
        <v>4</v>
      </c>
      <c r="Q47" s="138" t="s">
        <v>4</v>
      </c>
      <c r="R47" s="138" t="s">
        <v>4</v>
      </c>
      <c r="S47" s="138" t="s">
        <v>4</v>
      </c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 t="s">
        <v>4</v>
      </c>
      <c r="K48" s="57" t="str">
        <f t="shared" si="1"/>
        <v/>
      </c>
      <c r="L48" s="57" t="str">
        <f t="shared" si="2"/>
        <v/>
      </c>
      <c r="M48" s="57" t="str">
        <f t="shared" si="3"/>
        <v/>
      </c>
      <c r="N48" s="58" t="str">
        <f t="shared" si="6"/>
        <v/>
      </c>
      <c r="O48" s="57" t="str">
        <f t="shared" si="5"/>
        <v/>
      </c>
      <c r="P48" s="138" t="s">
        <v>4</v>
      </c>
      <c r="Q48" s="138" t="s">
        <v>4</v>
      </c>
      <c r="R48" s="138" t="s">
        <v>4</v>
      </c>
      <c r="S48" s="138" t="s">
        <v>4</v>
      </c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 t="s">
        <v>4</v>
      </c>
      <c r="K49" s="57" t="str">
        <f t="shared" si="1"/>
        <v/>
      </c>
      <c r="L49" s="57" t="str">
        <f t="shared" si="2"/>
        <v/>
      </c>
      <c r="M49" s="57" t="str">
        <f t="shared" si="3"/>
        <v/>
      </c>
      <c r="N49" s="58" t="str">
        <f t="shared" si="6"/>
        <v/>
      </c>
      <c r="O49" s="57" t="str">
        <f t="shared" si="5"/>
        <v/>
      </c>
      <c r="P49" s="138" t="s">
        <v>4</v>
      </c>
      <c r="Q49" s="138" t="s">
        <v>4</v>
      </c>
      <c r="R49" s="138" t="s">
        <v>4</v>
      </c>
      <c r="S49" s="138" t="s">
        <v>4</v>
      </c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 t="s">
        <v>4</v>
      </c>
      <c r="K50" s="57" t="str">
        <f t="shared" si="1"/>
        <v/>
      </c>
      <c r="L50" s="57" t="str">
        <f t="shared" si="2"/>
        <v/>
      </c>
      <c r="M50" s="57" t="str">
        <f t="shared" si="3"/>
        <v/>
      </c>
      <c r="N50" s="58" t="str">
        <f t="shared" si="6"/>
        <v/>
      </c>
      <c r="O50" s="57" t="str">
        <f t="shared" si="5"/>
        <v/>
      </c>
      <c r="P50" s="138" t="s">
        <v>4</v>
      </c>
      <c r="Q50" s="138" t="s">
        <v>4</v>
      </c>
      <c r="R50" s="138" t="s">
        <v>4</v>
      </c>
      <c r="S50" s="138" t="s">
        <v>4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 t="s">
        <v>4</v>
      </c>
      <c r="K51" s="57" t="str">
        <f t="shared" si="1"/>
        <v/>
      </c>
      <c r="L51" s="57" t="str">
        <f t="shared" si="2"/>
        <v/>
      </c>
      <c r="M51" s="57" t="str">
        <f t="shared" si="3"/>
        <v/>
      </c>
      <c r="N51" s="58" t="str">
        <f t="shared" si="6"/>
        <v/>
      </c>
      <c r="O51" s="57" t="str">
        <f t="shared" si="5"/>
        <v/>
      </c>
      <c r="P51" s="138" t="s">
        <v>4</v>
      </c>
      <c r="Q51" s="138" t="s">
        <v>4</v>
      </c>
      <c r="R51" s="138" t="s">
        <v>4</v>
      </c>
      <c r="S51" s="138" t="s">
        <v>4</v>
      </c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 t="s">
        <v>4</v>
      </c>
      <c r="K52" s="57" t="str">
        <f t="shared" si="1"/>
        <v/>
      </c>
      <c r="L52" s="57" t="str">
        <f t="shared" si="2"/>
        <v/>
      </c>
      <c r="M52" s="57" t="str">
        <f t="shared" si="3"/>
        <v/>
      </c>
      <c r="N52" s="58" t="str">
        <f t="shared" si="6"/>
        <v/>
      </c>
      <c r="O52" s="57" t="str">
        <f t="shared" si="5"/>
        <v/>
      </c>
      <c r="P52" s="138" t="s">
        <v>4</v>
      </c>
      <c r="Q52" s="138" t="s">
        <v>4</v>
      </c>
      <c r="R52" s="138" t="s">
        <v>4</v>
      </c>
      <c r="S52" s="138" t="s">
        <v>4</v>
      </c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 t="s">
        <v>4</v>
      </c>
      <c r="K53" s="57" t="str">
        <f t="shared" si="1"/>
        <v/>
      </c>
      <c r="L53" s="57" t="str">
        <f t="shared" si="2"/>
        <v/>
      </c>
      <c r="M53" s="57" t="str">
        <f t="shared" si="3"/>
        <v/>
      </c>
      <c r="N53" s="58" t="str">
        <f t="shared" si="6"/>
        <v/>
      </c>
      <c r="O53" s="57" t="str">
        <f t="shared" si="5"/>
        <v/>
      </c>
      <c r="P53" s="138" t="s">
        <v>4</v>
      </c>
      <c r="Q53" s="138" t="s">
        <v>4</v>
      </c>
      <c r="R53" s="138" t="s">
        <v>4</v>
      </c>
      <c r="S53" s="138" t="s">
        <v>4</v>
      </c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 t="s">
        <v>4</v>
      </c>
      <c r="K54" s="57" t="str">
        <f t="shared" si="1"/>
        <v/>
      </c>
      <c r="L54" s="57" t="str">
        <f t="shared" si="2"/>
        <v/>
      </c>
      <c r="M54" s="57" t="str">
        <f t="shared" si="3"/>
        <v/>
      </c>
      <c r="N54" s="58" t="str">
        <f t="shared" si="6"/>
        <v/>
      </c>
      <c r="O54" s="57" t="str">
        <f t="shared" si="5"/>
        <v/>
      </c>
      <c r="P54" s="138" t="s">
        <v>4</v>
      </c>
      <c r="Q54" s="138" t="s">
        <v>4</v>
      </c>
      <c r="R54" s="138" t="s">
        <v>4</v>
      </c>
      <c r="S54" s="138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 t="s">
        <v>4</v>
      </c>
      <c r="K55" s="57" t="str">
        <f t="shared" si="1"/>
        <v/>
      </c>
      <c r="L55" s="57" t="str">
        <f t="shared" si="2"/>
        <v/>
      </c>
      <c r="M55" s="57" t="str">
        <f t="shared" si="3"/>
        <v/>
      </c>
      <c r="N55" s="58" t="str">
        <f t="shared" si="6"/>
        <v/>
      </c>
      <c r="O55" s="57" t="str">
        <f t="shared" si="5"/>
        <v/>
      </c>
      <c r="P55" s="138" t="s">
        <v>4</v>
      </c>
      <c r="Q55" s="138" t="s">
        <v>4</v>
      </c>
      <c r="R55" s="138" t="s">
        <v>4</v>
      </c>
      <c r="S55" s="138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 t="s">
        <v>4</v>
      </c>
      <c r="K56" s="57" t="str">
        <f t="shared" si="1"/>
        <v/>
      </c>
      <c r="L56" s="57" t="str">
        <f t="shared" si="2"/>
        <v/>
      </c>
      <c r="M56" s="57" t="str">
        <f t="shared" si="3"/>
        <v/>
      </c>
      <c r="N56" s="58" t="str">
        <f t="shared" si="6"/>
        <v/>
      </c>
      <c r="O56" s="57" t="str">
        <f t="shared" si="5"/>
        <v/>
      </c>
      <c r="P56" s="138" t="s">
        <v>4</v>
      </c>
      <c r="Q56" s="138" t="s">
        <v>4</v>
      </c>
      <c r="R56" s="138" t="s">
        <v>4</v>
      </c>
      <c r="S56" s="138" t="s">
        <v>4</v>
      </c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 t="s">
        <v>4</v>
      </c>
      <c r="K57" s="57" t="str">
        <f t="shared" si="1"/>
        <v/>
      </c>
      <c r="L57" s="57" t="str">
        <f t="shared" si="2"/>
        <v/>
      </c>
      <c r="M57" s="57" t="str">
        <f t="shared" si="3"/>
        <v/>
      </c>
      <c r="N57" s="58" t="str">
        <f t="shared" si="6"/>
        <v/>
      </c>
      <c r="O57" s="57" t="str">
        <f t="shared" si="5"/>
        <v/>
      </c>
      <c r="P57" s="138" t="s">
        <v>4</v>
      </c>
      <c r="Q57" s="138" t="s">
        <v>4</v>
      </c>
      <c r="R57" s="138" t="s">
        <v>4</v>
      </c>
      <c r="S57" s="138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38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si="2"/>
        <v/>
      </c>
      <c r="M58" s="65" t="str">
        <f t="shared" si="3"/>
        <v/>
      </c>
      <c r="N58" s="66" t="str">
        <f t="shared" si="6"/>
        <v/>
      </c>
      <c r="O58" s="65" t="str">
        <f t="shared" si="5"/>
        <v/>
      </c>
      <c r="P58" s="138" t="s">
        <v>4</v>
      </c>
      <c r="Q58" s="138" t="s">
        <v>4</v>
      </c>
      <c r="R58" s="138" t="s">
        <v>4</v>
      </c>
      <c r="S58" s="13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O31:AO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Q31:AQ32"/>
    <mergeCell ref="AR31:AR32"/>
    <mergeCell ref="AS31:AS32"/>
    <mergeCell ref="AT31:AT32"/>
    <mergeCell ref="AU31:AU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8"/>
  <sheetViews>
    <sheetView topLeftCell="A7" zoomScaleNormal="100" workbookViewId="0">
      <selection activeCell="R16" sqref="R1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9" width="10.28515625" style="80" customWidth="1"/>
    <col min="10" max="10" width="10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4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37054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08" t="s">
        <v>50</v>
      </c>
      <c r="J8" s="108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7</v>
      </c>
      <c r="J9" s="39">
        <v>29.89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-7°29,89</v>
      </c>
      <c r="P9" s="39" t="s">
        <v>53</v>
      </c>
      <c r="Q9" s="235">
        <f>IF(ISBLANK(I9),"",IF(ISBLANK(J9),"",IF(J9&gt;60,"ERREUR !!",O11*(I9+(J9/60)))))</f>
        <v>-7.4981666666666671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7</v>
      </c>
      <c r="J10" s="39">
        <v>29.85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-7°29,85</v>
      </c>
      <c r="P10" s="39" t="s">
        <v>55</v>
      </c>
      <c r="Q10" s="235">
        <f>IF(ISBLANK(I10),"",IF(ISBLANK(J10),"",IF(J10&gt;60,"ERREUR !!",O12*(I10+(J10/60)))))</f>
        <v>-7.4974999999999996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85">
        <v>37054</v>
      </c>
      <c r="K11" s="85"/>
      <c r="L11" s="85"/>
      <c r="M11" s="85"/>
      <c r="N11" s="86" t="str">
        <f>I9&amp;"°"&amp;J9</f>
        <v>7°29,89</v>
      </c>
      <c r="O11" s="87">
        <f>IF(P9=M10,-1,1)</f>
        <v>-1</v>
      </c>
      <c r="P11" s="241" t="str">
        <f>TEXT(J11,"aaaa-mm-jj")&amp;"T"&amp;TEXT(J12,"hh:mm:ss")&amp;"z"</f>
        <v>2005-06-13T09:00:00z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0.375</v>
      </c>
      <c r="K12" s="88"/>
      <c r="L12" s="88"/>
      <c r="M12" s="88"/>
      <c r="N12" s="89" t="str">
        <f>I10&amp;"°"&amp;J10</f>
        <v>7°29,85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98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98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07"/>
      <c r="F30" s="107"/>
      <c r="G30" s="107"/>
      <c r="H30" s="107"/>
      <c r="I30" s="10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6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6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64" ht="15.6" x14ac:dyDescent="0.3">
      <c r="A35" s="75">
        <f>IF(ISBLANK(VLOOKUP(D35,#REF!,3)),0,1)</f>
        <v>1</v>
      </c>
      <c r="B35" s="74">
        <f>IF(ISBLANK(D35),0,IF(ISBLANK(E35),0,IF(ISBLANK(F35),0,1)))</f>
        <v>1</v>
      </c>
      <c r="C35" s="152">
        <v>1</v>
      </c>
      <c r="D35" s="153" t="s">
        <v>4</v>
      </c>
      <c r="E35" s="153" t="s">
        <v>4</v>
      </c>
      <c r="F35" s="153" t="s">
        <v>4</v>
      </c>
      <c r="G35" s="174">
        <v>34.674599999999998</v>
      </c>
      <c r="H35" s="153">
        <v>500</v>
      </c>
      <c r="I35" s="173">
        <v>505</v>
      </c>
      <c r="J35" s="154" t="s">
        <v>4</v>
      </c>
      <c r="K35" s="155" t="e">
        <f>IF(ISBLANK(E35),"",(0.000824493-(0.0000040899*E35)+(0.000000076438*E35^2)-(0.00000000082467*E35^3)+(0.0000000000053875*E35^4)))</f>
        <v>#VALUE!</v>
      </c>
      <c r="L35" s="155" t="e">
        <f>IF(ISBLANK(E35),"",(-0.00000572466+(0.00000010227*E35)-(0.0000000016546*E35^2)))</f>
        <v>#VALUE!</v>
      </c>
      <c r="M35" s="155" t="e">
        <f>IF(ISBLANK(E35),"",IF(ISBLANK(G35),(O35+(K35*35)+(L35*35^1.5)+(0.00000048314*35^2)),(O35+(K35*G35)+(L35*G35^1.5)+(0.00000048314*G35^2))))</f>
        <v>#VALUE!</v>
      </c>
      <c r="N35" s="156" t="e">
        <f>IF(ISBLANK(D35),"",IF(ISBLANK(G35),J35*(1+0.00001*(35-20)),J35*(1+0.00001*(G35-20))))</f>
        <v>#VALUE!</v>
      </c>
      <c r="O35" s="155" t="e">
        <f>IF(ISBLANK(E35),"",(0.999842594+(0.00006793952*E35)-(0.00000909529*E35^2)+(0.0000001001685*E35^3)-(0.000000001120083*E35^4)+(0.000000000006536332*E35^5)))</f>
        <v>#VALUE!</v>
      </c>
      <c r="P35" s="157">
        <v>1.6020000000000001</v>
      </c>
      <c r="Q35" s="175" t="s">
        <v>4</v>
      </c>
      <c r="R35" s="159" t="s">
        <v>4</v>
      </c>
      <c r="S35" s="175">
        <v>69.7</v>
      </c>
      <c r="T35" s="160"/>
      <c r="U35" s="160"/>
      <c r="V35" s="161"/>
      <c r="W35" s="161"/>
      <c r="X35" s="161"/>
      <c r="Y35" s="161"/>
      <c r="Z35" s="160"/>
      <c r="AA35" s="160"/>
      <c r="AB35" s="161"/>
      <c r="AC35" s="161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64" ht="16.149999999999999" thickBot="1" x14ac:dyDescent="0.35">
      <c r="A36" s="75">
        <f>IF(ISBLANK(VLOOKUP(D36,#REF!,3)),0,1)</f>
        <v>1</v>
      </c>
      <c r="B36" s="74">
        <f t="shared" ref="B36:B58" si="0">IF(ISBLANK(D36),0,IF(ISBLANK(E36),0,IF(ISBLANK(F36),0,1)))</f>
        <v>1</v>
      </c>
      <c r="C36" s="52">
        <v>2</v>
      </c>
      <c r="D36" s="53" t="s">
        <v>4</v>
      </c>
      <c r="E36" s="53" t="s">
        <v>4</v>
      </c>
      <c r="F36" s="53" t="s">
        <v>4</v>
      </c>
      <c r="G36" s="174">
        <v>35.646999999999998</v>
      </c>
      <c r="H36" s="53">
        <v>0</v>
      </c>
      <c r="I36" s="173">
        <v>0</v>
      </c>
      <c r="J36" s="138" t="s">
        <v>4</v>
      </c>
      <c r="K36" s="57" t="e">
        <f t="shared" ref="K36" si="1">IF(ISBLANK(E36),"",(0.000824493-(0.0000040899*E36)+(0.000000076438*E36^2)-(0.00000000082467*E36^3)+(0.0000000000053875*E36^4)))</f>
        <v>#VALUE!</v>
      </c>
      <c r="L36" s="57" t="e">
        <f t="shared" ref="L36" si="2">IF(ISBLANK(E36),"",(-0.00000572466+(0.00000010227*E36)-(0.0000000016546*E36^2)))</f>
        <v>#VALUE!</v>
      </c>
      <c r="M36" s="57" t="e">
        <f t="shared" ref="M36" si="3">IF(ISBLANK(E36),"",IF(ISBLANK(G36),(O36+(K36*35)+(L36*35^1.5)+(0.00000048314*35^2)),(O36+(K36*G36)+(L36*G36^1.5)+(0.00000048314*G36^2))))</f>
        <v>#VALUE!</v>
      </c>
      <c r="N36" s="58" t="e">
        <f t="shared" ref="N36:N46" si="4">IF(ISBLANK(D36),"",IF(ISBLANK(G36),J36*(1+0.00001*(35-20)),J36*(1+0.00001*(G36-20))))</f>
        <v>#VALUE!</v>
      </c>
      <c r="O36" s="57" t="e">
        <f t="shared" ref="O36:O46" si="5">IF(ISBLANK(E36),"",(0.999842594+(0.00006793952*E36)-(0.00000909529*E36^2)+(0.0000001001685*E36^3)-(0.000000001120083*E36^4)+(0.000000000006536332*E36^5)))</f>
        <v>#VALUE!</v>
      </c>
      <c r="P36" s="59">
        <v>4.67</v>
      </c>
      <c r="Q36" s="176" t="s">
        <v>4</v>
      </c>
      <c r="R36" s="60" t="s">
        <v>4</v>
      </c>
      <c r="S36" s="176">
        <v>203.8</v>
      </c>
      <c r="T36" s="48"/>
      <c r="U36" s="48"/>
      <c r="V36" s="102"/>
      <c r="W36" s="102"/>
      <c r="X36" s="102"/>
      <c r="Y36" s="102"/>
      <c r="Z36" s="48"/>
      <c r="AA36" s="48"/>
      <c r="AB36" s="102"/>
      <c r="AC36" s="102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7"/>
    </row>
    <row r="37" spans="1:64" ht="16.149999999999999" thickBot="1" x14ac:dyDescent="0.35">
      <c r="A37" s="75">
        <f>IF(ISBLANK(VLOOKUP(D37,#REF!,3)),0,1)</f>
        <v>1</v>
      </c>
      <c r="B37" s="74">
        <f t="shared" si="0"/>
        <v>1</v>
      </c>
      <c r="C37" s="52">
        <v>3</v>
      </c>
      <c r="D37" s="53" t="s">
        <v>4</v>
      </c>
      <c r="E37" s="53" t="s">
        <v>4</v>
      </c>
      <c r="F37" s="53" t="s">
        <v>4</v>
      </c>
      <c r="G37" s="153" t="s">
        <v>4</v>
      </c>
      <c r="H37" s="53" t="s">
        <v>4</v>
      </c>
      <c r="I37" s="53" t="s">
        <v>4</v>
      </c>
      <c r="J37" s="138" t="s">
        <v>4</v>
      </c>
      <c r="K37" s="160"/>
      <c r="L37" s="161"/>
      <c r="M37" s="161"/>
      <c r="N37" s="58" t="e">
        <f t="shared" ref="N37:N45" si="6">IF(ISBLANK(D37),"",IF(ISBLANK(G37),J37*(1+0.00001*(35-20)),J37*(1+0.00001*(G37-20))))</f>
        <v>#VALUE!</v>
      </c>
      <c r="O37" s="57" t="e">
        <f t="shared" ref="O37:O45" si="7">IF(ISBLANK(E37),"",(0.999842594+(0.00006793952*E37)-(0.00000909529*E37^2)+(0.0000001001685*E37^3)-(0.000000001120083*E37^4)+(0.000000000006536332*E37^5)))</f>
        <v>#VALUE!</v>
      </c>
      <c r="P37" s="138" t="s">
        <v>4</v>
      </c>
      <c r="Q37" s="138" t="s">
        <v>4</v>
      </c>
      <c r="R37" s="138" t="s">
        <v>4</v>
      </c>
      <c r="S37" s="138" t="s">
        <v>4</v>
      </c>
      <c r="T37" s="48"/>
      <c r="U37" s="48"/>
      <c r="V37" s="102"/>
      <c r="W37" s="102"/>
      <c r="X37" s="102"/>
      <c r="Y37" s="102"/>
      <c r="Z37" s="48"/>
      <c r="AA37" s="48"/>
      <c r="AB37" s="102"/>
      <c r="AC37" s="102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7"/>
    </row>
    <row r="38" spans="1:64" ht="16.149999999999999" thickBot="1" x14ac:dyDescent="0.35">
      <c r="A38" s="75">
        <f>IF(ISBLANK(VLOOKUP(D38,#REF!,3)),0,1)</f>
        <v>1</v>
      </c>
      <c r="B38" s="74">
        <f t="shared" si="0"/>
        <v>1</v>
      </c>
      <c r="C38" s="52">
        <v>4</v>
      </c>
      <c r="D38" s="53" t="s">
        <v>4</v>
      </c>
      <c r="E38" s="53" t="s">
        <v>4</v>
      </c>
      <c r="F38" s="53" t="s">
        <v>4</v>
      </c>
      <c r="G38" s="53" t="s">
        <v>4</v>
      </c>
      <c r="H38" s="53" t="s">
        <v>4</v>
      </c>
      <c r="I38" s="53" t="s">
        <v>4</v>
      </c>
      <c r="J38" s="138" t="s">
        <v>4</v>
      </c>
      <c r="K38" s="160"/>
      <c r="L38" s="161"/>
      <c r="M38" s="161"/>
      <c r="N38" s="58" t="e">
        <f t="shared" si="6"/>
        <v>#VALUE!</v>
      </c>
      <c r="O38" s="57" t="e">
        <f t="shared" si="7"/>
        <v>#VALUE!</v>
      </c>
      <c r="P38" s="138" t="s">
        <v>4</v>
      </c>
      <c r="Q38" s="138" t="s">
        <v>4</v>
      </c>
      <c r="R38" s="138" t="s">
        <v>4</v>
      </c>
      <c r="S38" s="138" t="s">
        <v>4</v>
      </c>
      <c r="T38" s="48"/>
      <c r="U38" s="48"/>
      <c r="V38" s="102"/>
      <c r="W38" s="102"/>
      <c r="X38" s="102"/>
      <c r="Y38" s="102"/>
      <c r="Z38" s="48"/>
      <c r="AA38" s="48"/>
      <c r="AB38" s="102"/>
      <c r="AC38" s="102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7"/>
    </row>
    <row r="39" spans="1:64" ht="16.149999999999999" thickBot="1" x14ac:dyDescent="0.35">
      <c r="A39" s="75">
        <f>IF(ISBLANK(VLOOKUP(D39,#REF!,3)),0,1)</f>
        <v>1</v>
      </c>
      <c r="B39" s="74">
        <f t="shared" si="0"/>
        <v>1</v>
      </c>
      <c r="C39" s="52">
        <v>5</v>
      </c>
      <c r="D39" s="53" t="s">
        <v>4</v>
      </c>
      <c r="E39" s="53" t="s">
        <v>4</v>
      </c>
      <c r="F39" s="53" t="s">
        <v>4</v>
      </c>
      <c r="G39" s="53" t="s">
        <v>4</v>
      </c>
      <c r="H39" s="53" t="s">
        <v>4</v>
      </c>
      <c r="I39" s="53" t="s">
        <v>4</v>
      </c>
      <c r="J39" s="138" t="s">
        <v>4</v>
      </c>
      <c r="K39" s="160"/>
      <c r="L39" s="161"/>
      <c r="M39" s="161"/>
      <c r="N39" s="58" t="e">
        <f t="shared" si="6"/>
        <v>#VALUE!</v>
      </c>
      <c r="O39" s="57" t="e">
        <f t="shared" si="7"/>
        <v>#VALUE!</v>
      </c>
      <c r="P39" s="138" t="s">
        <v>4</v>
      </c>
      <c r="Q39" s="138" t="s">
        <v>4</v>
      </c>
      <c r="R39" s="138" t="s">
        <v>4</v>
      </c>
      <c r="S39" s="138" t="s">
        <v>4</v>
      </c>
      <c r="T39" s="48"/>
      <c r="U39" s="48"/>
      <c r="V39" s="102"/>
      <c r="W39" s="102"/>
      <c r="X39" s="102"/>
      <c r="Y39" s="102"/>
      <c r="Z39" s="48"/>
      <c r="AA39" s="48"/>
      <c r="AB39" s="102"/>
      <c r="AC39" s="102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7"/>
    </row>
    <row r="40" spans="1:64" ht="16.149999999999999" thickBot="1" x14ac:dyDescent="0.35">
      <c r="A40" s="75">
        <f>IF(ISBLANK(VLOOKUP(D40,#REF!,3)),0,1)</f>
        <v>1</v>
      </c>
      <c r="B40" s="74">
        <f t="shared" si="0"/>
        <v>1</v>
      </c>
      <c r="C40" s="52">
        <v>6</v>
      </c>
      <c r="D40" s="53" t="s">
        <v>4</v>
      </c>
      <c r="E40" s="53" t="s">
        <v>4</v>
      </c>
      <c r="F40" s="53" t="s">
        <v>4</v>
      </c>
      <c r="G40" s="53" t="s">
        <v>4</v>
      </c>
      <c r="H40" s="53" t="s">
        <v>4</v>
      </c>
      <c r="I40" s="53" t="s">
        <v>4</v>
      </c>
      <c r="J40" s="138" t="s">
        <v>4</v>
      </c>
      <c r="K40" s="160"/>
      <c r="L40" s="161"/>
      <c r="M40" s="161"/>
      <c r="N40" s="58" t="e">
        <f t="shared" si="6"/>
        <v>#VALUE!</v>
      </c>
      <c r="O40" s="57" t="e">
        <f t="shared" si="7"/>
        <v>#VALUE!</v>
      </c>
      <c r="P40" s="138" t="s">
        <v>4</v>
      </c>
      <c r="Q40" s="138" t="s">
        <v>4</v>
      </c>
      <c r="R40" s="138" t="s">
        <v>4</v>
      </c>
      <c r="S40" s="138" t="s">
        <v>4</v>
      </c>
      <c r="T40" s="48"/>
      <c r="U40" s="48"/>
      <c r="V40" s="102"/>
      <c r="W40" s="102"/>
      <c r="X40" s="102"/>
      <c r="Y40" s="102"/>
      <c r="Z40" s="48"/>
      <c r="AA40" s="48"/>
      <c r="AB40" s="102"/>
      <c r="AC40" s="102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7"/>
    </row>
    <row r="41" spans="1:64" ht="16.149999999999999" thickBot="1" x14ac:dyDescent="0.35">
      <c r="A41" s="75">
        <f>IF(ISBLANK(VLOOKUP(D41,#REF!,3)),0,1)</f>
        <v>1</v>
      </c>
      <c r="B41" s="74">
        <f t="shared" si="0"/>
        <v>1</v>
      </c>
      <c r="C41" s="52">
        <v>7</v>
      </c>
      <c r="D41" s="53" t="s">
        <v>4</v>
      </c>
      <c r="E41" s="53" t="s">
        <v>4</v>
      </c>
      <c r="F41" s="53" t="s">
        <v>4</v>
      </c>
      <c r="G41" s="53" t="s">
        <v>4</v>
      </c>
      <c r="H41" s="53" t="s">
        <v>4</v>
      </c>
      <c r="I41" s="53" t="s">
        <v>4</v>
      </c>
      <c r="J41" s="138" t="s">
        <v>4</v>
      </c>
      <c r="K41" s="160"/>
      <c r="L41" s="161"/>
      <c r="M41" s="161"/>
      <c r="N41" s="58" t="e">
        <f t="shared" si="6"/>
        <v>#VALUE!</v>
      </c>
      <c r="O41" s="57" t="e">
        <f t="shared" si="7"/>
        <v>#VALUE!</v>
      </c>
      <c r="P41" s="138" t="s">
        <v>4</v>
      </c>
      <c r="Q41" s="138" t="s">
        <v>4</v>
      </c>
      <c r="R41" s="138" t="s">
        <v>4</v>
      </c>
      <c r="S41" s="138" t="s">
        <v>4</v>
      </c>
      <c r="T41" s="48"/>
      <c r="U41" s="48"/>
      <c r="V41" s="102"/>
      <c r="W41" s="102"/>
      <c r="X41" s="102"/>
      <c r="Y41" s="102"/>
      <c r="Z41" s="48"/>
      <c r="AA41" s="48"/>
      <c r="AB41" s="102"/>
      <c r="AC41" s="102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7"/>
    </row>
    <row r="42" spans="1:64" ht="16.149999999999999" thickBot="1" x14ac:dyDescent="0.35">
      <c r="A42" s="75">
        <f>IF(ISBLANK(VLOOKUP(D42,#REF!,3)),0,1)</f>
        <v>1</v>
      </c>
      <c r="B42" s="74">
        <f t="shared" si="0"/>
        <v>1</v>
      </c>
      <c r="C42" s="52">
        <v>8</v>
      </c>
      <c r="D42" s="53" t="s">
        <v>4</v>
      </c>
      <c r="E42" s="53" t="s">
        <v>4</v>
      </c>
      <c r="F42" s="53" t="s">
        <v>4</v>
      </c>
      <c r="G42" s="53" t="s">
        <v>4</v>
      </c>
      <c r="H42" s="53" t="s">
        <v>4</v>
      </c>
      <c r="I42" s="53" t="s">
        <v>4</v>
      </c>
      <c r="J42" s="138" t="s">
        <v>4</v>
      </c>
      <c r="K42" s="160"/>
      <c r="L42" s="161"/>
      <c r="M42" s="161"/>
      <c r="N42" s="58" t="e">
        <f t="shared" si="6"/>
        <v>#VALUE!</v>
      </c>
      <c r="O42" s="57" t="e">
        <f t="shared" si="7"/>
        <v>#VALUE!</v>
      </c>
      <c r="P42" s="138" t="s">
        <v>4</v>
      </c>
      <c r="Q42" s="138" t="s">
        <v>4</v>
      </c>
      <c r="R42" s="138" t="s">
        <v>4</v>
      </c>
      <c r="S42" s="138" t="s">
        <v>4</v>
      </c>
      <c r="T42" s="48"/>
      <c r="U42" s="48"/>
      <c r="V42" s="102"/>
      <c r="W42" s="102"/>
      <c r="X42" s="102"/>
      <c r="Y42" s="102"/>
      <c r="Z42" s="48"/>
      <c r="AA42" s="48"/>
      <c r="AB42" s="102"/>
      <c r="AC42" s="102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7"/>
    </row>
    <row r="43" spans="1:64" ht="16.149999999999999" thickBot="1" x14ac:dyDescent="0.35">
      <c r="A43" s="75">
        <f>IF(ISBLANK(VLOOKUP(D43,#REF!,3)),0,1)</f>
        <v>1</v>
      </c>
      <c r="B43" s="74">
        <f t="shared" si="0"/>
        <v>1</v>
      </c>
      <c r="C43" s="52">
        <v>9</v>
      </c>
      <c r="D43" s="53" t="s">
        <v>4</v>
      </c>
      <c r="E43" s="53" t="s">
        <v>4</v>
      </c>
      <c r="F43" s="53" t="s">
        <v>4</v>
      </c>
      <c r="G43" s="53" t="s">
        <v>4</v>
      </c>
      <c r="H43" s="53" t="s">
        <v>4</v>
      </c>
      <c r="I43" s="53" t="s">
        <v>4</v>
      </c>
      <c r="J43" s="138" t="s">
        <v>4</v>
      </c>
      <c r="K43" s="160"/>
      <c r="L43" s="161"/>
      <c r="M43" s="161"/>
      <c r="N43" s="58" t="e">
        <f t="shared" si="6"/>
        <v>#VALUE!</v>
      </c>
      <c r="O43" s="57" t="e">
        <f t="shared" si="7"/>
        <v>#VALUE!</v>
      </c>
      <c r="P43" s="138" t="s">
        <v>4</v>
      </c>
      <c r="Q43" s="138" t="s">
        <v>4</v>
      </c>
      <c r="R43" s="138" t="s">
        <v>4</v>
      </c>
      <c r="S43" s="138" t="s">
        <v>4</v>
      </c>
      <c r="T43" s="48"/>
      <c r="U43" s="48"/>
      <c r="V43" s="102"/>
      <c r="W43" s="102"/>
      <c r="X43" s="102"/>
      <c r="Y43" s="102"/>
      <c r="Z43" s="48"/>
      <c r="AA43" s="48"/>
      <c r="AB43" s="102"/>
      <c r="AC43" s="102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7"/>
    </row>
    <row r="44" spans="1:64" ht="16.149999999999999" thickBot="1" x14ac:dyDescent="0.35">
      <c r="A44" s="75">
        <f>IF(ISBLANK(VLOOKUP(D44,#REF!,3)),0,1)</f>
        <v>1</v>
      </c>
      <c r="B44" s="74">
        <f t="shared" si="0"/>
        <v>1</v>
      </c>
      <c r="C44" s="52">
        <v>10</v>
      </c>
      <c r="D44" s="53" t="s">
        <v>4</v>
      </c>
      <c r="E44" s="53" t="s">
        <v>4</v>
      </c>
      <c r="F44" s="53" t="s">
        <v>4</v>
      </c>
      <c r="G44" s="53" t="s">
        <v>4</v>
      </c>
      <c r="H44" s="53" t="s">
        <v>4</v>
      </c>
      <c r="I44" s="53" t="s">
        <v>4</v>
      </c>
      <c r="J44" s="138" t="s">
        <v>4</v>
      </c>
      <c r="K44" s="160"/>
      <c r="L44" s="161"/>
      <c r="M44" s="161"/>
      <c r="N44" s="58" t="e">
        <f t="shared" si="6"/>
        <v>#VALUE!</v>
      </c>
      <c r="O44" s="57" t="e">
        <f t="shared" si="7"/>
        <v>#VALUE!</v>
      </c>
      <c r="P44" s="138" t="s">
        <v>4</v>
      </c>
      <c r="Q44" s="138" t="s">
        <v>4</v>
      </c>
      <c r="R44" s="138" t="s">
        <v>4</v>
      </c>
      <c r="S44" s="138" t="s">
        <v>4</v>
      </c>
      <c r="T44" s="48"/>
      <c r="U44" s="48"/>
      <c r="V44" s="102"/>
      <c r="W44" s="102"/>
      <c r="X44" s="102"/>
      <c r="Y44" s="102"/>
      <c r="Z44" s="48"/>
      <c r="AA44" s="48"/>
      <c r="AB44" s="102"/>
      <c r="AC44" s="102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7"/>
    </row>
    <row r="45" spans="1:64" ht="16.149999999999999" thickBot="1" x14ac:dyDescent="0.35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3" t="s">
        <v>4</v>
      </c>
      <c r="G45" s="53" t="s">
        <v>4</v>
      </c>
      <c r="H45" s="53" t="s">
        <v>4</v>
      </c>
      <c r="I45" s="53" t="s">
        <v>4</v>
      </c>
      <c r="J45" s="138" t="s">
        <v>4</v>
      </c>
      <c r="K45" s="160"/>
      <c r="L45" s="161"/>
      <c r="M45" s="161"/>
      <c r="N45" s="58" t="e">
        <f t="shared" si="6"/>
        <v>#VALUE!</v>
      </c>
      <c r="O45" s="57" t="e">
        <f t="shared" si="7"/>
        <v>#VALUE!</v>
      </c>
      <c r="P45" s="138" t="s">
        <v>4</v>
      </c>
      <c r="Q45" s="138" t="s">
        <v>4</v>
      </c>
      <c r="R45" s="138" t="s">
        <v>4</v>
      </c>
      <c r="S45" s="138" t="s">
        <v>4</v>
      </c>
      <c r="T45" s="48"/>
      <c r="U45" s="48"/>
      <c r="V45" s="102"/>
      <c r="W45" s="102"/>
      <c r="X45" s="102"/>
      <c r="Y45" s="102"/>
      <c r="Z45" s="48"/>
      <c r="AA45" s="48"/>
      <c r="AB45" s="102"/>
      <c r="AC45" s="102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7"/>
    </row>
    <row r="46" spans="1:64" ht="16.149999999999999" thickBot="1" x14ac:dyDescent="0.3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3" t="s">
        <v>4</v>
      </c>
      <c r="H46" s="53"/>
      <c r="I46" s="53"/>
      <c r="J46" s="138" t="s">
        <v>4</v>
      </c>
      <c r="K46" s="160"/>
      <c r="L46" s="161"/>
      <c r="M46" s="161"/>
      <c r="N46" s="58" t="str">
        <f t="shared" si="4"/>
        <v/>
      </c>
      <c r="O46" s="57" t="str">
        <f t="shared" si="5"/>
        <v/>
      </c>
      <c r="P46" s="138" t="s">
        <v>4</v>
      </c>
      <c r="Q46" s="138" t="s">
        <v>4</v>
      </c>
      <c r="R46" s="138" t="s">
        <v>4</v>
      </c>
      <c r="S46" s="138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64" ht="16.149999999999999" thickBot="1" x14ac:dyDescent="0.3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53" t="s">
        <v>4</v>
      </c>
      <c r="H47" s="53"/>
      <c r="I47" s="53"/>
      <c r="J47" s="138" t="s">
        <v>4</v>
      </c>
      <c r="K47" s="160"/>
      <c r="L47" s="161"/>
      <c r="M47" s="161"/>
      <c r="N47" s="58" t="str">
        <f t="shared" ref="N47:N58" si="8">IF(ISBLANK(D47),"",IF(ISBLANK(G47),J47*(1+0.00001*(35-20)),J47*(1+0.00001*(G47-20))))</f>
        <v/>
      </c>
      <c r="O47" s="57" t="str">
        <f t="shared" ref="O47:O58" si="9">IF(ISBLANK(E47),"",(0.999842594+(0.00006793952*E47)-(0.00000909529*E47^2)+(0.0000001001685*E47^3)-(0.000000001120083*E47^4)+(0.000000000006536332*E47^5)))</f>
        <v/>
      </c>
      <c r="P47" s="138" t="s">
        <v>4</v>
      </c>
      <c r="Q47" s="138" t="s">
        <v>4</v>
      </c>
      <c r="R47" s="138" t="s">
        <v>4</v>
      </c>
      <c r="S47" s="138" t="s">
        <v>4</v>
      </c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64" ht="16.149999999999999" thickBot="1" x14ac:dyDescent="0.3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 t="s">
        <v>4</v>
      </c>
      <c r="K48" s="160"/>
      <c r="L48" s="161"/>
      <c r="M48" s="161"/>
      <c r="N48" s="58" t="str">
        <f t="shared" si="8"/>
        <v/>
      </c>
      <c r="O48" s="57" t="str">
        <f t="shared" si="9"/>
        <v/>
      </c>
      <c r="P48" s="138" t="s">
        <v>4</v>
      </c>
      <c r="Q48" s="138" t="s">
        <v>4</v>
      </c>
      <c r="R48" s="138" t="s">
        <v>4</v>
      </c>
      <c r="S48" s="138" t="s">
        <v>4</v>
      </c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6.149999999999999" thickBot="1" x14ac:dyDescent="0.3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 t="s">
        <v>4</v>
      </c>
      <c r="K49" s="160"/>
      <c r="L49" s="161"/>
      <c r="M49" s="161"/>
      <c r="N49" s="58" t="str">
        <f t="shared" si="8"/>
        <v/>
      </c>
      <c r="O49" s="57" t="str">
        <f t="shared" si="9"/>
        <v/>
      </c>
      <c r="P49" s="138" t="s">
        <v>4</v>
      </c>
      <c r="Q49" s="138" t="s">
        <v>4</v>
      </c>
      <c r="R49" s="138" t="s">
        <v>4</v>
      </c>
      <c r="S49" s="138" t="s">
        <v>4</v>
      </c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6.149999999999999" thickBot="1" x14ac:dyDescent="0.3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 t="s">
        <v>4</v>
      </c>
      <c r="K50" s="160"/>
      <c r="L50" s="161"/>
      <c r="M50" s="161"/>
      <c r="N50" s="58" t="str">
        <f t="shared" si="8"/>
        <v/>
      </c>
      <c r="O50" s="57" t="str">
        <f t="shared" si="9"/>
        <v/>
      </c>
      <c r="P50" s="138" t="s">
        <v>4</v>
      </c>
      <c r="Q50" s="138" t="s">
        <v>4</v>
      </c>
      <c r="R50" s="138" t="s">
        <v>4</v>
      </c>
      <c r="S50" s="138" t="s">
        <v>4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6.149999999999999" thickBot="1" x14ac:dyDescent="0.3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 t="s">
        <v>4</v>
      </c>
      <c r="K51" s="160"/>
      <c r="L51" s="161"/>
      <c r="M51" s="161"/>
      <c r="N51" s="58" t="str">
        <f t="shared" si="8"/>
        <v/>
      </c>
      <c r="O51" s="57" t="str">
        <f t="shared" si="9"/>
        <v/>
      </c>
      <c r="P51" s="138" t="s">
        <v>4</v>
      </c>
      <c r="Q51" s="138" t="s">
        <v>4</v>
      </c>
      <c r="R51" s="138" t="s">
        <v>4</v>
      </c>
      <c r="S51" s="138" t="s">
        <v>4</v>
      </c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6.5" thickBot="1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 t="s">
        <v>4</v>
      </c>
      <c r="K52" s="160"/>
      <c r="L52" s="161"/>
      <c r="M52" s="161"/>
      <c r="N52" s="58" t="str">
        <f t="shared" si="8"/>
        <v/>
      </c>
      <c r="O52" s="57" t="str">
        <f t="shared" si="9"/>
        <v/>
      </c>
      <c r="P52" s="138" t="s">
        <v>4</v>
      </c>
      <c r="Q52" s="138" t="s">
        <v>4</v>
      </c>
      <c r="R52" s="138" t="s">
        <v>4</v>
      </c>
      <c r="S52" s="138" t="s">
        <v>4</v>
      </c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6.5" thickBot="1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 t="s">
        <v>4</v>
      </c>
      <c r="K53" s="160"/>
      <c r="L53" s="161"/>
      <c r="M53" s="161"/>
      <c r="N53" s="58" t="str">
        <f t="shared" si="8"/>
        <v/>
      </c>
      <c r="O53" s="57" t="str">
        <f t="shared" si="9"/>
        <v/>
      </c>
      <c r="P53" s="138" t="s">
        <v>4</v>
      </c>
      <c r="Q53" s="138" t="s">
        <v>4</v>
      </c>
      <c r="R53" s="138" t="s">
        <v>4</v>
      </c>
      <c r="S53" s="138" t="s">
        <v>4</v>
      </c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6.5" thickBot="1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 t="s">
        <v>4</v>
      </c>
      <c r="K54" s="160"/>
      <c r="L54" s="161"/>
      <c r="M54" s="161"/>
      <c r="N54" s="58" t="str">
        <f t="shared" si="8"/>
        <v/>
      </c>
      <c r="O54" s="57" t="str">
        <f t="shared" si="9"/>
        <v/>
      </c>
      <c r="P54" s="138" t="s">
        <v>4</v>
      </c>
      <c r="Q54" s="138" t="s">
        <v>4</v>
      </c>
      <c r="R54" s="138" t="s">
        <v>4</v>
      </c>
      <c r="S54" s="138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6.5" thickBot="1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 t="s">
        <v>4</v>
      </c>
      <c r="K55" s="160"/>
      <c r="L55" s="161"/>
      <c r="M55" s="161"/>
      <c r="N55" s="58" t="str">
        <f t="shared" si="8"/>
        <v/>
      </c>
      <c r="O55" s="57" t="str">
        <f t="shared" si="9"/>
        <v/>
      </c>
      <c r="P55" s="138" t="s">
        <v>4</v>
      </c>
      <c r="Q55" s="138" t="s">
        <v>4</v>
      </c>
      <c r="R55" s="138" t="s">
        <v>4</v>
      </c>
      <c r="S55" s="138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6.5" thickBot="1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 t="s">
        <v>4</v>
      </c>
      <c r="K56" s="160"/>
      <c r="L56" s="161"/>
      <c r="M56" s="161"/>
      <c r="N56" s="58" t="str">
        <f t="shared" si="8"/>
        <v/>
      </c>
      <c r="O56" s="57" t="str">
        <f t="shared" si="9"/>
        <v/>
      </c>
      <c r="P56" s="138" t="s">
        <v>4</v>
      </c>
      <c r="Q56" s="138" t="s">
        <v>4</v>
      </c>
      <c r="R56" s="138" t="s">
        <v>4</v>
      </c>
      <c r="S56" s="138" t="s">
        <v>4</v>
      </c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6.5" thickBot="1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 t="s">
        <v>4</v>
      </c>
      <c r="K57" s="160"/>
      <c r="L57" s="161"/>
      <c r="M57" s="161"/>
      <c r="N57" s="58" t="str">
        <f t="shared" si="8"/>
        <v/>
      </c>
      <c r="O57" s="57" t="str">
        <f t="shared" si="9"/>
        <v/>
      </c>
      <c r="P57" s="138" t="s">
        <v>4</v>
      </c>
      <c r="Q57" s="138" t="s">
        <v>4</v>
      </c>
      <c r="R57" s="138" t="s">
        <v>4</v>
      </c>
      <c r="S57" s="138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38" t="s">
        <v>4</v>
      </c>
      <c r="K58" s="160"/>
      <c r="L58" s="161"/>
      <c r="M58" s="161"/>
      <c r="N58" s="58" t="str">
        <f t="shared" si="8"/>
        <v/>
      </c>
      <c r="O58" s="57" t="str">
        <f t="shared" si="9"/>
        <v/>
      </c>
      <c r="P58" s="138" t="s">
        <v>4</v>
      </c>
      <c r="Q58" s="138" t="s">
        <v>4</v>
      </c>
      <c r="R58" s="138" t="s">
        <v>4</v>
      </c>
      <c r="S58" s="13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3" zoomScaleNormal="100" workbookViewId="0">
      <selection activeCell="R28" sqref="R2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5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37056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08" t="s">
        <v>50</v>
      </c>
      <c r="J8" s="108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9</v>
      </c>
      <c r="J9" s="39">
        <v>57.73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-9°57,73</v>
      </c>
      <c r="P9" s="39" t="s">
        <v>53</v>
      </c>
      <c r="Q9" s="235">
        <f>IF(ISBLANK(I9),"",IF(ISBLANK(J9),"",IF(J9&gt;60,"ERREUR !!",O11*(I9+(J9/60)))))</f>
        <v>-9.9621666666666666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9</v>
      </c>
      <c r="J10" s="39">
        <v>57.98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-9°57,98</v>
      </c>
      <c r="P10" s="39" t="s">
        <v>55</v>
      </c>
      <c r="Q10" s="235">
        <f>IF(ISBLANK(I10),"",IF(ISBLANK(J10),"",IF(J10&gt;60,"ERREUR !!",O12*(I10+(J10/60)))))</f>
        <v>-9.966333333333333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85">
        <v>37055</v>
      </c>
      <c r="K11" s="85"/>
      <c r="L11" s="85"/>
      <c r="M11" s="85"/>
      <c r="N11" s="86" t="str">
        <f>I9&amp;"°"&amp;J9</f>
        <v>9°57,73</v>
      </c>
      <c r="O11" s="87">
        <f>IF(P9=M10,-1,1)</f>
        <v>-1</v>
      </c>
      <c r="P11" s="241" t="str">
        <f>TEXT(J11,"aaaa-mm-jj")&amp;"T"&amp;TEXT(J12,"hh:mm:ss")&amp;"z"</f>
        <v>2005-06-14T14:30:00z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0.60416666666666663</v>
      </c>
      <c r="K12" s="88"/>
      <c r="L12" s="88"/>
      <c r="M12" s="88"/>
      <c r="N12" s="89" t="str">
        <f>I10&amp;"°"&amp;J10</f>
        <v>9°57,98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23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07"/>
      <c r="F30" s="107"/>
      <c r="G30" s="107"/>
      <c r="H30" s="107"/>
      <c r="I30" s="10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1</v>
      </c>
      <c r="C35" s="152">
        <v>1</v>
      </c>
      <c r="D35" s="153" t="s">
        <v>4</v>
      </c>
      <c r="E35" s="153" t="s">
        <v>4</v>
      </c>
      <c r="F35" s="153" t="s">
        <v>4</v>
      </c>
      <c r="G35" s="178">
        <v>34.574300000000001</v>
      </c>
      <c r="H35" s="153">
        <v>1000</v>
      </c>
      <c r="I35" s="173">
        <v>1014</v>
      </c>
      <c r="J35" s="154" t="s">
        <v>4</v>
      </c>
      <c r="K35" s="155" t="e">
        <f>IF(ISBLANK(E35),"",(0.000824493-(0.0000040899*E35)+(0.000000076438*E35^2)-(0.00000000082467*E35^3)+(0.0000000000053875*E35^4)))</f>
        <v>#VALUE!</v>
      </c>
      <c r="L35" s="155" t="e">
        <f>IF(ISBLANK(E35),"",(-0.00000572466+(0.00000010227*E35)-(0.0000000016546*E35^2)))</f>
        <v>#VALUE!</v>
      </c>
      <c r="M35" s="155" t="e">
        <f>IF(ISBLANK(E35),"",IF(ISBLANK(G35),(O35+(K35*35)+(L35*35^1.5)+(0.00000048314*35^2)),(O35+(K35*G35)+(L35*G35^1.5)+(0.00000048314*G35^2))))</f>
        <v>#VALUE!</v>
      </c>
      <c r="N35" s="156" t="e">
        <f>IF(ISBLANK(D35),"",IF(ISBLANK(G35),J35*(1+0.00001*(35-20)),J35*(1+0.00001*(G35-20))))</f>
        <v>#VALUE!</v>
      </c>
      <c r="O35" s="155" t="e">
        <f>IF(ISBLANK(E35),"",(0.999842594+(0.00006793952*E35)-(0.00000909529*E35^2)+(0.0000001001685*E35^3)-(0.000000001120083*E35^4)+(0.000000000006536332*E35^5)))</f>
        <v>#VALUE!</v>
      </c>
      <c r="P35" s="158">
        <v>3.754</v>
      </c>
      <c r="Q35" s="154" t="s">
        <v>4</v>
      </c>
      <c r="R35" s="154" t="s">
        <v>4</v>
      </c>
      <c r="S35" s="159">
        <v>163.19999999999999</v>
      </c>
      <c r="T35" s="177">
        <v>2.0999999999999998E-2</v>
      </c>
      <c r="U35" s="177">
        <v>2.0520977588884024E-2</v>
      </c>
      <c r="V35" s="177"/>
      <c r="W35" s="177"/>
      <c r="X35" s="177">
        <v>33.298999999999999</v>
      </c>
      <c r="Y35" s="177">
        <v>32.5394301301071</v>
      </c>
      <c r="Z35" s="177">
        <v>2.1349999999999998</v>
      </c>
      <c r="AA35" s="177">
        <v>2.086299388203209</v>
      </c>
      <c r="AB35" s="177">
        <v>33.6</v>
      </c>
      <c r="AC35" s="177">
        <v>32.833564142214442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1</v>
      </c>
      <c r="C36" s="52">
        <v>2</v>
      </c>
      <c r="D36" s="53" t="s">
        <v>4</v>
      </c>
      <c r="E36" s="53" t="s">
        <v>4</v>
      </c>
      <c r="F36" s="53" t="s">
        <v>4</v>
      </c>
      <c r="G36" s="178">
        <v>34.483699999999999</v>
      </c>
      <c r="H36" s="53">
        <v>750</v>
      </c>
      <c r="I36" s="173">
        <v>750</v>
      </c>
      <c r="J36" s="138" t="s">
        <v>4</v>
      </c>
      <c r="K36" s="57" t="e">
        <f t="shared" ref="K36:K45" si="1">IF(ISBLANK(E36),"",(0.000824493-(0.0000040899*E36)+(0.000000076438*E36^2)-(0.00000000082467*E36^3)+(0.0000000000053875*E36^4)))</f>
        <v>#VALUE!</v>
      </c>
      <c r="L36" s="57" t="e">
        <f t="shared" ref="L36:L45" si="2">IF(ISBLANK(E36),"",(-0.00000572466+(0.00000010227*E36)-(0.0000000016546*E36^2)))</f>
        <v>#VALUE!</v>
      </c>
      <c r="M36" s="57" t="e">
        <f t="shared" ref="M36:M45" si="3">IF(ISBLANK(E36),"",IF(ISBLANK(G36),(O36+(K36*35)+(L36*35^1.5)+(0.00000048314*35^2)),(O36+(K36*G36)+(L36*G36^1.5)+(0.00000048314*G36^2))))</f>
        <v>#VALUE!</v>
      </c>
      <c r="N36" s="58" t="e">
        <f t="shared" ref="N36:N45" si="4">IF(ISBLANK(D36),"",IF(ISBLANK(G36),J36*(1+0.00001*(35-20)),J36*(1+0.00001*(G36-20))))</f>
        <v>#VALUE!</v>
      </c>
      <c r="O36" s="57" t="e">
        <f t="shared" ref="O36:O45" si="5">IF(ISBLANK(E36),"",(0.999842594+(0.00006793952*E36)-(0.00000909529*E36^2)+(0.0000001001685*E36^3)-(0.000000001120083*E36^4)+(0.000000000006536332*E36^5)))</f>
        <v>#VALUE!</v>
      </c>
      <c r="P36" s="139">
        <v>3.105</v>
      </c>
      <c r="Q36" s="138" t="s">
        <v>4</v>
      </c>
      <c r="R36" s="138" t="s">
        <v>4</v>
      </c>
      <c r="S36" s="60">
        <v>135</v>
      </c>
      <c r="T36" s="177">
        <v>7.0000000000000027E-3</v>
      </c>
      <c r="U36" s="177">
        <v>6.8403258629613443E-3</v>
      </c>
      <c r="V36" s="177"/>
      <c r="W36" s="177"/>
      <c r="X36" s="177">
        <v>36.323</v>
      </c>
      <c r="Y36" s="177">
        <v>35.494450902906401</v>
      </c>
      <c r="Z36" s="177">
        <v>2.2919999999999998</v>
      </c>
      <c r="AA36" s="177">
        <v>2.239718125415342</v>
      </c>
      <c r="AB36" s="177">
        <v>28.17</v>
      </c>
      <c r="AC36" s="177">
        <v>27.527425651374426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1</v>
      </c>
      <c r="C37" s="52">
        <v>3</v>
      </c>
      <c r="D37" s="53" t="s">
        <v>4</v>
      </c>
      <c r="E37" s="53" t="s">
        <v>4</v>
      </c>
      <c r="F37" s="53" t="s">
        <v>4</v>
      </c>
      <c r="G37" s="178">
        <v>34.654899999999998</v>
      </c>
      <c r="H37" s="53">
        <v>500</v>
      </c>
      <c r="I37" s="173">
        <v>500</v>
      </c>
      <c r="J37" s="138" t="s">
        <v>4</v>
      </c>
      <c r="K37" s="57" t="e">
        <f t="shared" si="1"/>
        <v>#VALUE!</v>
      </c>
      <c r="L37" s="57" t="e">
        <f t="shared" si="2"/>
        <v>#VALUE!</v>
      </c>
      <c r="M37" s="57" t="e">
        <f t="shared" si="3"/>
        <v>#VALUE!</v>
      </c>
      <c r="N37" s="58" t="e">
        <f t="shared" si="4"/>
        <v>#VALUE!</v>
      </c>
      <c r="O37" s="57" t="e">
        <f t="shared" si="5"/>
        <v>#VALUE!</v>
      </c>
      <c r="P37" s="139">
        <v>1.946</v>
      </c>
      <c r="Q37" s="138" t="s">
        <v>4</v>
      </c>
      <c r="R37" s="138" t="s">
        <v>4</v>
      </c>
      <c r="S37" s="60">
        <v>84.6</v>
      </c>
      <c r="T37" s="177">
        <v>2.6000000000000002E-2</v>
      </c>
      <c r="U37" s="177">
        <v>2.5406924633856416E-2</v>
      </c>
      <c r="V37" s="177"/>
      <c r="W37" s="177"/>
      <c r="X37" s="177">
        <v>36.073999999999998</v>
      </c>
      <c r="Y37" s="177">
        <v>35.251130740066777</v>
      </c>
      <c r="Z37" s="177">
        <v>2.0989999999999998</v>
      </c>
      <c r="AA37" s="177">
        <v>2.0511205694794077</v>
      </c>
      <c r="AB37" s="177">
        <v>18.28</v>
      </c>
      <c r="AC37" s="177">
        <v>17.863022396419044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1</v>
      </c>
      <c r="C38" s="52">
        <v>4</v>
      </c>
      <c r="D38" s="53" t="s">
        <v>4</v>
      </c>
      <c r="E38" s="53" t="s">
        <v>4</v>
      </c>
      <c r="F38" s="53" t="s">
        <v>4</v>
      </c>
      <c r="G38" s="178">
        <v>34.8444</v>
      </c>
      <c r="H38" s="53">
        <v>300</v>
      </c>
      <c r="I38" s="173">
        <v>300</v>
      </c>
      <c r="J38" s="138" t="s">
        <v>4</v>
      </c>
      <c r="K38" s="57" t="e">
        <f t="shared" si="1"/>
        <v>#VALUE!</v>
      </c>
      <c r="L38" s="57" t="e">
        <f t="shared" si="2"/>
        <v>#VALUE!</v>
      </c>
      <c r="M38" s="57" t="e">
        <f t="shared" si="3"/>
        <v>#VALUE!</v>
      </c>
      <c r="N38" s="58" t="e">
        <f t="shared" si="4"/>
        <v>#VALUE!</v>
      </c>
      <c r="O38" s="57" t="e">
        <f t="shared" si="5"/>
        <v>#VALUE!</v>
      </c>
      <c r="P38" s="139">
        <v>2.0710000000000002</v>
      </c>
      <c r="Q38" s="138" t="s">
        <v>4</v>
      </c>
      <c r="R38" s="138" t="s">
        <v>4</v>
      </c>
      <c r="S38" s="60">
        <v>90.1</v>
      </c>
      <c r="T38" s="177">
        <v>0.01</v>
      </c>
      <c r="U38" s="177">
        <v>9.7718940899447753E-3</v>
      </c>
      <c r="V38" s="177"/>
      <c r="W38" s="177"/>
      <c r="X38" s="177">
        <v>31.11</v>
      </c>
      <c r="Y38" s="177">
        <v>30.400362513818191</v>
      </c>
      <c r="Z38" s="177">
        <v>1.7350000000000001</v>
      </c>
      <c r="AA38" s="177">
        <v>1.6954236246054182</v>
      </c>
      <c r="AB38" s="177">
        <v>13.4</v>
      </c>
      <c r="AC38" s="177">
        <v>13.094338080525995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1</v>
      </c>
      <c r="C39" s="52">
        <v>5</v>
      </c>
      <c r="D39" s="53" t="s">
        <v>4</v>
      </c>
      <c r="E39" s="53" t="s">
        <v>4</v>
      </c>
      <c r="F39" s="53" t="s">
        <v>4</v>
      </c>
      <c r="G39" s="178">
        <v>36.513800000000003</v>
      </c>
      <c r="H39" s="53">
        <v>100</v>
      </c>
      <c r="I39" s="173">
        <v>100</v>
      </c>
      <c r="J39" s="138" t="s">
        <v>4</v>
      </c>
      <c r="K39" s="57" t="e">
        <f t="shared" si="1"/>
        <v>#VALUE!</v>
      </c>
      <c r="L39" s="57" t="e">
        <f t="shared" si="2"/>
        <v>#VALUE!</v>
      </c>
      <c r="M39" s="57" t="e">
        <f t="shared" si="3"/>
        <v>#VALUE!</v>
      </c>
      <c r="N39" s="58" t="e">
        <f t="shared" si="4"/>
        <v>#VALUE!</v>
      </c>
      <c r="O39" s="57" t="e">
        <f t="shared" si="5"/>
        <v>#VALUE!</v>
      </c>
      <c r="P39" s="139">
        <v>4.734</v>
      </c>
      <c r="Q39" s="138" t="s">
        <v>4</v>
      </c>
      <c r="R39" s="138" t="s">
        <v>4</v>
      </c>
      <c r="S39" s="60">
        <v>206.2</v>
      </c>
      <c r="T39" s="177">
        <v>0.13650000000000001</v>
      </c>
      <c r="U39" s="177">
        <v>0.13338635432774618</v>
      </c>
      <c r="V39" s="177"/>
      <c r="W39" s="177"/>
      <c r="X39" s="177">
        <v>1.3534999999999999</v>
      </c>
      <c r="Y39" s="177">
        <v>1.3226258650740252</v>
      </c>
      <c r="Z39" s="177">
        <v>0.1915</v>
      </c>
      <c r="AA39" s="177">
        <v>0.18713177182244242</v>
      </c>
      <c r="AB39" s="177">
        <v>0.76500000000000001</v>
      </c>
      <c r="AC39" s="177">
        <v>0.74754989788077519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1</v>
      </c>
      <c r="C40" s="52">
        <v>6</v>
      </c>
      <c r="D40" s="53" t="s">
        <v>4</v>
      </c>
      <c r="E40" s="53" t="s">
        <v>4</v>
      </c>
      <c r="F40" s="53" t="s">
        <v>4</v>
      </c>
      <c r="G40" s="178">
        <v>36.667400000000001</v>
      </c>
      <c r="H40" s="53">
        <v>80</v>
      </c>
      <c r="I40" s="173">
        <v>80</v>
      </c>
      <c r="J40" s="138" t="s">
        <v>4</v>
      </c>
      <c r="K40" s="57" t="e">
        <f t="shared" si="1"/>
        <v>#VALUE!</v>
      </c>
      <c r="L40" s="57" t="e">
        <f t="shared" si="2"/>
        <v>#VALUE!</v>
      </c>
      <c r="M40" s="57" t="e">
        <f t="shared" si="3"/>
        <v>#VALUE!</v>
      </c>
      <c r="N40" s="58" t="e">
        <f t="shared" si="4"/>
        <v>#VALUE!</v>
      </c>
      <c r="O40" s="57" t="e">
        <f t="shared" si="5"/>
        <v>#VALUE!</v>
      </c>
      <c r="P40" s="139">
        <v>4.782</v>
      </c>
      <c r="Q40" s="138" t="s">
        <v>4</v>
      </c>
      <c r="R40" s="138" t="s">
        <v>4</v>
      </c>
      <c r="S40" s="60">
        <v>208.4</v>
      </c>
      <c r="T40" s="177">
        <v>0.02</v>
      </c>
      <c r="U40" s="177">
        <v>1.9543788179889551E-2</v>
      </c>
      <c r="V40" s="177"/>
      <c r="W40" s="177"/>
      <c r="X40" s="177">
        <v>0</v>
      </c>
      <c r="Y40" s="177">
        <v>0</v>
      </c>
      <c r="Z40" s="177">
        <v>3.4000000000000002E-2</v>
      </c>
      <c r="AA40" s="177">
        <v>3.3224439905812232E-2</v>
      </c>
      <c r="AB40" s="177">
        <v>0.43</v>
      </c>
      <c r="AC40" s="177">
        <v>0.42019144586762525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1</v>
      </c>
      <c r="C41" s="52">
        <v>7</v>
      </c>
      <c r="D41" s="53" t="s">
        <v>4</v>
      </c>
      <c r="E41" s="53" t="s">
        <v>4</v>
      </c>
      <c r="F41" s="53" t="s">
        <v>4</v>
      </c>
      <c r="G41" s="178">
        <v>36.622700000000002</v>
      </c>
      <c r="H41" s="53">
        <v>60</v>
      </c>
      <c r="I41" s="173">
        <v>59</v>
      </c>
      <c r="J41" s="138" t="s">
        <v>4</v>
      </c>
      <c r="K41" s="57" t="e">
        <f t="shared" si="1"/>
        <v>#VALUE!</v>
      </c>
      <c r="L41" s="57" t="e">
        <f t="shared" si="2"/>
        <v>#VALUE!</v>
      </c>
      <c r="M41" s="57" t="e">
        <f t="shared" si="3"/>
        <v>#VALUE!</v>
      </c>
      <c r="N41" s="58" t="e">
        <f t="shared" si="4"/>
        <v>#VALUE!</v>
      </c>
      <c r="O41" s="57" t="e">
        <f t="shared" si="5"/>
        <v>#VALUE!</v>
      </c>
      <c r="P41" s="139">
        <v>4.6970000000000001</v>
      </c>
      <c r="Q41" s="138" t="s">
        <v>4</v>
      </c>
      <c r="R41" s="138" t="s">
        <v>4</v>
      </c>
      <c r="S41" s="60">
        <v>204.7</v>
      </c>
      <c r="T41" s="177">
        <v>2.0999999999999998E-2</v>
      </c>
      <c r="U41" s="177">
        <v>2.0520977588884024E-2</v>
      </c>
      <c r="V41" s="177"/>
      <c r="W41" s="177"/>
      <c r="X41" s="177">
        <v>0</v>
      </c>
      <c r="Y41" s="177">
        <v>0</v>
      </c>
      <c r="Z41" s="177">
        <v>2.1999999999999992E-2</v>
      </c>
      <c r="AA41" s="177">
        <v>2.1498166997878494E-2</v>
      </c>
      <c r="AB41" s="177">
        <v>0.52</v>
      </c>
      <c r="AC41" s="177">
        <v>0.5081384926771283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1</v>
      </c>
      <c r="C42" s="52">
        <v>8</v>
      </c>
      <c r="D42" s="53" t="s">
        <v>4</v>
      </c>
      <c r="E42" s="53" t="s">
        <v>4</v>
      </c>
      <c r="F42" s="53" t="s">
        <v>4</v>
      </c>
      <c r="G42" s="178">
        <v>36.620600000000003</v>
      </c>
      <c r="H42" s="53">
        <v>40</v>
      </c>
      <c r="I42" s="173">
        <v>39</v>
      </c>
      <c r="J42" s="138" t="s">
        <v>4</v>
      </c>
      <c r="K42" s="57" t="e">
        <f t="shared" si="1"/>
        <v>#VALUE!</v>
      </c>
      <c r="L42" s="57" t="e">
        <f t="shared" si="2"/>
        <v>#VALUE!</v>
      </c>
      <c r="M42" s="57" t="e">
        <f t="shared" si="3"/>
        <v>#VALUE!</v>
      </c>
      <c r="N42" s="58" t="e">
        <f t="shared" si="4"/>
        <v>#VALUE!</v>
      </c>
      <c r="O42" s="57" t="e">
        <f t="shared" si="5"/>
        <v>#VALUE!</v>
      </c>
      <c r="P42" s="139">
        <v>4.6920000000000002</v>
      </c>
      <c r="Q42" s="138" t="s">
        <v>4</v>
      </c>
      <c r="R42" s="138" t="s">
        <v>4</v>
      </c>
      <c r="S42" s="60">
        <v>204.6</v>
      </c>
      <c r="T42" s="177">
        <v>0.02</v>
      </c>
      <c r="U42" s="177">
        <v>1.9543788179889551E-2</v>
      </c>
      <c r="V42" s="177"/>
      <c r="W42" s="177"/>
      <c r="X42" s="177">
        <v>0.02</v>
      </c>
      <c r="Y42" s="177">
        <v>1.9543788179889564E-2</v>
      </c>
      <c r="Z42" s="177">
        <v>2.2999999999999993E-2</v>
      </c>
      <c r="AA42" s="177">
        <v>2.2475356406872975E-2</v>
      </c>
      <c r="AB42" s="177">
        <v>0.41</v>
      </c>
      <c r="AC42" s="177">
        <v>0.40064765768773564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1</v>
      </c>
      <c r="C43" s="52">
        <v>9</v>
      </c>
      <c r="D43" s="53" t="s">
        <v>4</v>
      </c>
      <c r="E43" s="53" t="s">
        <v>4</v>
      </c>
      <c r="F43" s="53" t="s">
        <v>4</v>
      </c>
      <c r="G43" s="178">
        <v>36.6188</v>
      </c>
      <c r="H43" s="53">
        <v>20</v>
      </c>
      <c r="I43" s="173">
        <v>20</v>
      </c>
      <c r="J43" s="138" t="s">
        <v>4</v>
      </c>
      <c r="K43" s="57" t="e">
        <f t="shared" si="1"/>
        <v>#VALUE!</v>
      </c>
      <c r="L43" s="57" t="e">
        <f t="shared" si="2"/>
        <v>#VALUE!</v>
      </c>
      <c r="M43" s="57" t="e">
        <f t="shared" si="3"/>
        <v>#VALUE!</v>
      </c>
      <c r="N43" s="58" t="e">
        <f t="shared" si="4"/>
        <v>#VALUE!</v>
      </c>
      <c r="O43" s="57" t="e">
        <f t="shared" si="5"/>
        <v>#VALUE!</v>
      </c>
      <c r="P43" s="139">
        <v>4.6970000000000001</v>
      </c>
      <c r="Q43" s="138" t="s">
        <v>4</v>
      </c>
      <c r="R43" s="138" t="s">
        <v>4</v>
      </c>
      <c r="S43" s="60">
        <v>204.8</v>
      </c>
      <c r="T43" s="177">
        <v>2.5000000000000001E-2</v>
      </c>
      <c r="U43" s="177">
        <v>2.4429735224861936E-2</v>
      </c>
      <c r="V43" s="177"/>
      <c r="W43" s="177"/>
      <c r="X43" s="177">
        <v>1.4999999999999999E-2</v>
      </c>
      <c r="Y43" s="177">
        <v>1.4657841134917174E-2</v>
      </c>
      <c r="Z43" s="177">
        <v>3.3000000000000002E-2</v>
      </c>
      <c r="AA43" s="177">
        <v>3.2247250496817759E-2</v>
      </c>
      <c r="AB43" s="177">
        <v>0.31</v>
      </c>
      <c r="AC43" s="177">
        <v>0.30292871678828792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1</v>
      </c>
      <c r="C44" s="52">
        <v>10</v>
      </c>
      <c r="D44" s="53" t="s">
        <v>4</v>
      </c>
      <c r="E44" s="53" t="s">
        <v>4</v>
      </c>
      <c r="F44" s="53" t="s">
        <v>4</v>
      </c>
      <c r="G44" s="178">
        <v>36.619999999999997</v>
      </c>
      <c r="H44" s="53">
        <v>10</v>
      </c>
      <c r="I44" s="173">
        <v>9</v>
      </c>
      <c r="J44" s="138" t="s">
        <v>4</v>
      </c>
      <c r="K44" s="57" t="e">
        <f t="shared" si="1"/>
        <v>#VALUE!</v>
      </c>
      <c r="L44" s="57" t="e">
        <f t="shared" si="2"/>
        <v>#VALUE!</v>
      </c>
      <c r="M44" s="57" t="e">
        <f t="shared" si="3"/>
        <v>#VALUE!</v>
      </c>
      <c r="N44" s="58" t="e">
        <f t="shared" si="4"/>
        <v>#VALUE!</v>
      </c>
      <c r="O44" s="57" t="e">
        <f t="shared" si="5"/>
        <v>#VALUE!</v>
      </c>
      <c r="P44" s="139">
        <v>4.6900000000000004</v>
      </c>
      <c r="Q44" s="138" t="s">
        <v>4</v>
      </c>
      <c r="R44" s="138" t="s">
        <v>4</v>
      </c>
      <c r="S44" s="60">
        <v>204.5</v>
      </c>
      <c r="T44" s="177">
        <v>0.02</v>
      </c>
      <c r="U44" s="177">
        <v>1.9543788179889551E-2</v>
      </c>
      <c r="V44" s="177"/>
      <c r="W44" s="177"/>
      <c r="X44" s="177">
        <v>0.01</v>
      </c>
      <c r="Y44" s="177">
        <v>9.7718940899447822E-3</v>
      </c>
      <c r="Z44" s="177">
        <v>2.2999999999999993E-2</v>
      </c>
      <c r="AA44" s="177">
        <v>2.2475356406872975E-2</v>
      </c>
      <c r="AB44" s="177">
        <v>0.35</v>
      </c>
      <c r="AC44" s="177">
        <v>0.34201629314806709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3" t="s">
        <v>4</v>
      </c>
      <c r="G45" s="178">
        <v>36.611800000000002</v>
      </c>
      <c r="H45" s="53">
        <v>0</v>
      </c>
      <c r="I45" s="173">
        <v>0.5</v>
      </c>
      <c r="J45" s="138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139">
        <v>4.6909999999999998</v>
      </c>
      <c r="Q45" s="138" t="s">
        <v>4</v>
      </c>
      <c r="S45" s="60">
        <v>204.5</v>
      </c>
      <c r="T45" s="177">
        <v>1.3999999999999999E-2</v>
      </c>
      <c r="U45" s="177">
        <v>1.3680651725922682E-2</v>
      </c>
      <c r="V45" s="177"/>
      <c r="W45" s="177"/>
      <c r="X45" s="177">
        <v>0</v>
      </c>
      <c r="Y45" s="177">
        <v>0</v>
      </c>
      <c r="Z45" s="177">
        <v>3.4000000000000002E-2</v>
      </c>
      <c r="AA45" s="177">
        <v>3.3224439905812232E-2</v>
      </c>
      <c r="AB45" s="177">
        <v>0.39</v>
      </c>
      <c r="AC45" s="177">
        <v>0.38110386950784608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 t="s">
        <v>4</v>
      </c>
      <c r="K46" s="138" t="s">
        <v>4</v>
      </c>
      <c r="L46" s="138" t="s">
        <v>4</v>
      </c>
      <c r="M46" s="138" t="s">
        <v>4</v>
      </c>
      <c r="N46" s="138" t="s">
        <v>4</v>
      </c>
      <c r="O46" s="138" t="s">
        <v>4</v>
      </c>
      <c r="P46" s="138" t="s">
        <v>4</v>
      </c>
      <c r="R46" s="138" t="s">
        <v>4</v>
      </c>
      <c r="S46" s="138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 t="s">
        <v>4</v>
      </c>
      <c r="K47" s="138" t="s">
        <v>4</v>
      </c>
      <c r="L47" s="138" t="s">
        <v>4</v>
      </c>
      <c r="M47" s="138" t="s">
        <v>4</v>
      </c>
      <c r="N47" s="138" t="s">
        <v>4</v>
      </c>
      <c r="O47" s="138" t="s">
        <v>4</v>
      </c>
      <c r="P47" s="138" t="s">
        <v>4</v>
      </c>
      <c r="Q47" s="138" t="s">
        <v>4</v>
      </c>
      <c r="R47" s="138" t="s">
        <v>4</v>
      </c>
      <c r="S47" s="138" t="s">
        <v>4</v>
      </c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 t="s">
        <v>4</v>
      </c>
      <c r="K48" s="138" t="s">
        <v>4</v>
      </c>
      <c r="L48" s="138" t="s">
        <v>4</v>
      </c>
      <c r="M48" s="138" t="s">
        <v>4</v>
      </c>
      <c r="N48" s="138" t="s">
        <v>4</v>
      </c>
      <c r="O48" s="138" t="s">
        <v>4</v>
      </c>
      <c r="P48" s="138" t="s">
        <v>4</v>
      </c>
      <c r="Q48" s="138" t="s">
        <v>4</v>
      </c>
      <c r="R48" s="138" t="s">
        <v>4</v>
      </c>
      <c r="S48" s="138" t="s">
        <v>4</v>
      </c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 t="s">
        <v>4</v>
      </c>
      <c r="K49" s="138" t="s">
        <v>4</v>
      </c>
      <c r="L49" s="138" t="s">
        <v>4</v>
      </c>
      <c r="M49" s="138" t="s">
        <v>4</v>
      </c>
      <c r="N49" s="138" t="s">
        <v>4</v>
      </c>
      <c r="O49" s="138" t="s">
        <v>4</v>
      </c>
      <c r="P49" s="138" t="s">
        <v>4</v>
      </c>
      <c r="Q49" s="138" t="s">
        <v>4</v>
      </c>
      <c r="R49" s="138" t="s">
        <v>4</v>
      </c>
      <c r="S49" s="138" t="s">
        <v>4</v>
      </c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 t="s">
        <v>4</v>
      </c>
      <c r="K50" s="138" t="s">
        <v>4</v>
      </c>
      <c r="L50" s="138" t="s">
        <v>4</v>
      </c>
      <c r="M50" s="138" t="s">
        <v>4</v>
      </c>
      <c r="N50" s="138" t="s">
        <v>4</v>
      </c>
      <c r="O50" s="138" t="s">
        <v>4</v>
      </c>
      <c r="P50" s="138" t="s">
        <v>4</v>
      </c>
      <c r="Q50" s="138" t="s">
        <v>4</v>
      </c>
      <c r="R50" s="138" t="s">
        <v>4</v>
      </c>
      <c r="S50" s="138" t="s">
        <v>4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 t="s">
        <v>4</v>
      </c>
      <c r="K51" s="138" t="s">
        <v>4</v>
      </c>
      <c r="L51" s="138" t="s">
        <v>4</v>
      </c>
      <c r="M51" s="138" t="s">
        <v>4</v>
      </c>
      <c r="N51" s="138" t="s">
        <v>4</v>
      </c>
      <c r="O51" s="138" t="s">
        <v>4</v>
      </c>
      <c r="P51" s="138" t="s">
        <v>4</v>
      </c>
      <c r="Q51" s="138" t="s">
        <v>4</v>
      </c>
      <c r="R51" s="138" t="s">
        <v>4</v>
      </c>
      <c r="S51" s="138" t="s">
        <v>4</v>
      </c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 t="s">
        <v>4</v>
      </c>
      <c r="K52" s="138" t="s">
        <v>4</v>
      </c>
      <c r="L52" s="138" t="s">
        <v>4</v>
      </c>
      <c r="M52" s="138" t="s">
        <v>4</v>
      </c>
      <c r="N52" s="138" t="s">
        <v>4</v>
      </c>
      <c r="O52" s="138" t="s">
        <v>4</v>
      </c>
      <c r="P52" s="138" t="s">
        <v>4</v>
      </c>
      <c r="Q52" s="138" t="s">
        <v>4</v>
      </c>
      <c r="R52" s="138" t="s">
        <v>4</v>
      </c>
      <c r="S52" s="138" t="s">
        <v>4</v>
      </c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 t="s">
        <v>4</v>
      </c>
      <c r="K53" s="138" t="s">
        <v>4</v>
      </c>
      <c r="L53" s="138" t="s">
        <v>4</v>
      </c>
      <c r="M53" s="138" t="s">
        <v>4</v>
      </c>
      <c r="N53" s="138" t="s">
        <v>4</v>
      </c>
      <c r="O53" s="138" t="s">
        <v>4</v>
      </c>
      <c r="P53" s="138" t="s">
        <v>4</v>
      </c>
      <c r="Q53" s="138" t="s">
        <v>4</v>
      </c>
      <c r="R53" s="138" t="s">
        <v>4</v>
      </c>
      <c r="S53" s="138" t="s">
        <v>4</v>
      </c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 t="s">
        <v>4</v>
      </c>
      <c r="K54" s="138" t="s">
        <v>4</v>
      </c>
      <c r="L54" s="138" t="s">
        <v>4</v>
      </c>
      <c r="M54" s="138" t="s">
        <v>4</v>
      </c>
      <c r="N54" s="138" t="s">
        <v>4</v>
      </c>
      <c r="O54" s="138" t="s">
        <v>4</v>
      </c>
      <c r="P54" s="138" t="s">
        <v>4</v>
      </c>
      <c r="Q54" s="138" t="s">
        <v>4</v>
      </c>
      <c r="R54" s="138" t="s">
        <v>4</v>
      </c>
      <c r="S54" s="138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 t="s">
        <v>4</v>
      </c>
      <c r="K55" s="138" t="s">
        <v>4</v>
      </c>
      <c r="L55" s="138" t="s">
        <v>4</v>
      </c>
      <c r="M55" s="138" t="s">
        <v>4</v>
      </c>
      <c r="N55" s="138" t="s">
        <v>4</v>
      </c>
      <c r="O55" s="138" t="s">
        <v>4</v>
      </c>
      <c r="P55" s="138" t="s">
        <v>4</v>
      </c>
      <c r="Q55" s="138" t="s">
        <v>4</v>
      </c>
      <c r="R55" s="138" t="s">
        <v>4</v>
      </c>
      <c r="S55" s="138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 t="s">
        <v>4</v>
      </c>
      <c r="K56" s="138" t="s">
        <v>4</v>
      </c>
      <c r="L56" s="138" t="s">
        <v>4</v>
      </c>
      <c r="M56" s="138" t="s">
        <v>4</v>
      </c>
      <c r="N56" s="138" t="s">
        <v>4</v>
      </c>
      <c r="O56" s="138" t="s">
        <v>4</v>
      </c>
      <c r="P56" s="138" t="s">
        <v>4</v>
      </c>
      <c r="Q56" s="138" t="s">
        <v>4</v>
      </c>
      <c r="R56" s="138" t="s">
        <v>4</v>
      </c>
      <c r="S56" s="138" t="s">
        <v>4</v>
      </c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 t="s">
        <v>4</v>
      </c>
      <c r="K57" s="138" t="s">
        <v>4</v>
      </c>
      <c r="L57" s="138" t="s">
        <v>4</v>
      </c>
      <c r="M57" s="138" t="s">
        <v>4</v>
      </c>
      <c r="N57" s="138" t="s">
        <v>4</v>
      </c>
      <c r="O57" s="138" t="s">
        <v>4</v>
      </c>
      <c r="P57" s="138" t="s">
        <v>4</v>
      </c>
      <c r="Q57" s="138" t="s">
        <v>4</v>
      </c>
      <c r="R57" s="138" t="s">
        <v>4</v>
      </c>
      <c r="S57" s="138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3" zoomScaleNormal="100" workbookViewId="0">
      <selection activeCell="R14" sqref="R14:R17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6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37025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18" t="s">
        <v>50</v>
      </c>
      <c r="J8" s="118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9</v>
      </c>
      <c r="J9" s="39">
        <v>29.99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-9°29,99</v>
      </c>
      <c r="P9" s="39" t="s">
        <v>53</v>
      </c>
      <c r="Q9" s="235">
        <f>IF(ISBLANK(I9),"",IF(ISBLANK(J9),"",IF(J9&gt;60,"ERREUR !!",O11*(I9+(J9/60)))))</f>
        <v>-9.4998333333333331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9</v>
      </c>
      <c r="J10" s="39">
        <v>59.92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-9°59,92</v>
      </c>
      <c r="P10" s="39" t="s">
        <v>55</v>
      </c>
      <c r="Q10" s="235">
        <f>IF(ISBLANK(I10),"",IF(ISBLANK(J10),"",IF(J10&gt;60,"ERREUR !!",O12*(I10+(J10/60)))))</f>
        <v>-9.9986666666666668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37055</v>
      </c>
      <c r="K11" s="85"/>
      <c r="L11" s="85"/>
      <c r="M11" s="85"/>
      <c r="N11" s="86" t="str">
        <f>I9&amp;"°"&amp;J9</f>
        <v>9°29,99</v>
      </c>
      <c r="O11" s="87">
        <f>IF(P9=M10,-1,1)</f>
        <v>-1</v>
      </c>
      <c r="P11" s="241" t="str">
        <f>TEXT(J11,"aaaa-mm-jj")&amp;"T"&amp;TEXT(J12,"hh:mm:ss")&amp;"z"</f>
        <v>2005-06-14T23:00:00z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0.95833333333333337</v>
      </c>
      <c r="K12" s="88"/>
      <c r="L12" s="88"/>
      <c r="M12" s="88"/>
      <c r="N12" s="89" t="str">
        <f>I10&amp;"°"&amp;J10</f>
        <v>9°59,92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9"/>
      <c r="F30" s="119"/>
      <c r="G30" s="119"/>
      <c r="H30" s="119"/>
      <c r="I30" s="119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4"/>
      <c r="F35" s="55"/>
      <c r="G35" s="178">
        <v>34.565199999999997</v>
      </c>
      <c r="H35" s="153">
        <v>1000</v>
      </c>
      <c r="I35" s="173">
        <v>1002</v>
      </c>
      <c r="J35" s="154" t="s">
        <v>4</v>
      </c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3.8140000000000001</v>
      </c>
      <c r="Q35" s="154" t="s">
        <v>4</v>
      </c>
      <c r="R35" s="154" t="s">
        <v>4</v>
      </c>
      <c r="S35" s="159">
        <v>165.8</v>
      </c>
      <c r="T35" s="177">
        <v>2.4E-2</v>
      </c>
      <c r="U35" s="177">
        <v>2.3452545815867459E-2</v>
      </c>
      <c r="V35" s="177"/>
      <c r="W35" s="177"/>
      <c r="X35" s="177">
        <v>35.085999999999999</v>
      </c>
      <c r="Y35" s="177">
        <v>34.28566760398023</v>
      </c>
      <c r="Z35" s="177">
        <v>2.234</v>
      </c>
      <c r="AA35" s="177">
        <v>2.1830411396936626</v>
      </c>
      <c r="AB35" s="177">
        <v>33.6</v>
      </c>
      <c r="AC35" s="177">
        <v>32.833564142214442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4"/>
      <c r="F36" s="55"/>
      <c r="G36" s="178">
        <v>34.4863</v>
      </c>
      <c r="H36" s="53">
        <v>750</v>
      </c>
      <c r="I36" s="173">
        <v>750</v>
      </c>
      <c r="J36" s="138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39">
        <v>3.0790000000000002</v>
      </c>
      <c r="Q36" s="138" t="s">
        <v>4</v>
      </c>
      <c r="R36" s="138" t="s">
        <v>4</v>
      </c>
      <c r="S36" s="60">
        <v>133.9</v>
      </c>
      <c r="T36" s="177">
        <v>2.6000000000000002E-2</v>
      </c>
      <c r="U36" s="177">
        <v>2.5406924633856416E-2</v>
      </c>
      <c r="V36" s="177"/>
      <c r="W36" s="177"/>
      <c r="X36" s="177">
        <v>37.463999999999999</v>
      </c>
      <c r="Y36" s="177">
        <v>36.609424018569101</v>
      </c>
      <c r="Z36" s="177">
        <v>2.35</v>
      </c>
      <c r="AA36" s="177">
        <v>2.2963951111370218</v>
      </c>
      <c r="AB36" s="177">
        <v>27.53</v>
      </c>
      <c r="AC36" s="177">
        <v>26.90202442961796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4"/>
      <c r="F37" s="55"/>
      <c r="G37" s="178">
        <v>34.647300000000001</v>
      </c>
      <c r="H37" s="53">
        <v>500</v>
      </c>
      <c r="I37" s="173">
        <v>500</v>
      </c>
      <c r="J37" s="138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1.994</v>
      </c>
      <c r="Q37" s="138" t="s">
        <v>4</v>
      </c>
      <c r="R37" s="138" t="s">
        <v>4</v>
      </c>
      <c r="S37" s="60">
        <v>86.7</v>
      </c>
      <c r="T37" s="177">
        <v>2.5000000000000001E-2</v>
      </c>
      <c r="U37" s="177">
        <v>2.4429735224861936E-2</v>
      </c>
      <c r="V37" s="177"/>
      <c r="W37" s="177"/>
      <c r="X37" s="177">
        <v>38.185000000000002</v>
      </c>
      <c r="Y37" s="177">
        <v>37.313977582454122</v>
      </c>
      <c r="Z37" s="177">
        <v>2.238</v>
      </c>
      <c r="AA37" s="177">
        <v>2.1869498973296406</v>
      </c>
      <c r="AB37" s="177">
        <v>19.28</v>
      </c>
      <c r="AC37" s="177">
        <v>18.840211805413521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4"/>
      <c r="F38" s="55"/>
      <c r="G38" s="178">
        <v>34.8947</v>
      </c>
      <c r="H38" s="53">
        <v>300</v>
      </c>
      <c r="I38" s="173">
        <v>300</v>
      </c>
      <c r="J38" s="138" t="s">
        <v>146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1.9990000000000001</v>
      </c>
      <c r="Q38" s="138" t="s">
        <v>146</v>
      </c>
      <c r="R38" s="138" t="s">
        <v>146</v>
      </c>
      <c r="S38" s="60">
        <v>87</v>
      </c>
      <c r="T38" s="177">
        <v>2.0999999999999998E-2</v>
      </c>
      <c r="U38" s="177">
        <v>2.0520977588884024E-2</v>
      </c>
      <c r="V38" s="177"/>
      <c r="W38" s="177"/>
      <c r="X38" s="177">
        <v>32.308999999999997</v>
      </c>
      <c r="Y38" s="177">
        <v>31.572012615202567</v>
      </c>
      <c r="Z38" s="177">
        <v>1.831</v>
      </c>
      <c r="AA38" s="177">
        <v>1.7892338078688881</v>
      </c>
      <c r="AB38" s="177">
        <v>12.57</v>
      </c>
      <c r="AC38" s="177">
        <v>12.28327087106058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4"/>
      <c r="F39" s="55"/>
      <c r="G39" s="178">
        <v>36.624099999999999</v>
      </c>
      <c r="H39" s="53">
        <v>100</v>
      </c>
      <c r="I39" s="173">
        <v>98</v>
      </c>
      <c r="J39" s="138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5.0220000000000002</v>
      </c>
      <c r="Q39" s="138" t="s">
        <v>4</v>
      </c>
      <c r="R39" s="138" t="s">
        <v>4</v>
      </c>
      <c r="S39" s="60">
        <v>218.7</v>
      </c>
      <c r="T39" s="177">
        <v>5.2999999999999999E-2</v>
      </c>
      <c r="U39" s="177">
        <v>5.1791038676707299E-2</v>
      </c>
      <c r="V39" s="177"/>
      <c r="W39" s="177"/>
      <c r="X39" s="177">
        <v>8.7000000000000022E-2</v>
      </c>
      <c r="Y39" s="177">
        <v>8.5015478582519552E-2</v>
      </c>
      <c r="Z39" s="177">
        <v>0.11</v>
      </c>
      <c r="AA39" s="177">
        <v>0.10749083498939252</v>
      </c>
      <c r="AB39" s="177">
        <v>0.24</v>
      </c>
      <c r="AC39" s="177">
        <v>0.23452545815867457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4"/>
      <c r="F40" s="55"/>
      <c r="G40" s="178">
        <v>36.6389</v>
      </c>
      <c r="H40" s="53">
        <v>80</v>
      </c>
      <c r="I40" s="173">
        <v>78</v>
      </c>
      <c r="J40" s="138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4.7300000000000004</v>
      </c>
      <c r="Q40" s="138" t="s">
        <v>4</v>
      </c>
      <c r="R40" s="138" t="s">
        <v>4</v>
      </c>
      <c r="S40" s="60">
        <v>206.2</v>
      </c>
      <c r="T40" s="177">
        <v>1.9E-2</v>
      </c>
      <c r="U40" s="177">
        <v>1.856659877089507E-2</v>
      </c>
      <c r="V40" s="177"/>
      <c r="W40" s="177"/>
      <c r="X40" s="177">
        <v>0</v>
      </c>
      <c r="Y40" s="177">
        <v>0</v>
      </c>
      <c r="Z40" s="177">
        <v>8.0000000000000002E-3</v>
      </c>
      <c r="AA40" s="177">
        <v>7.8175152719558196E-3</v>
      </c>
      <c r="AB40" s="177">
        <v>0.215</v>
      </c>
      <c r="AC40" s="177">
        <v>0.21009572293381262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4"/>
      <c r="F41" s="55"/>
      <c r="G41" s="178">
        <v>36.567599999999999</v>
      </c>
      <c r="H41" s="53">
        <v>60</v>
      </c>
      <c r="I41" s="173">
        <v>59</v>
      </c>
      <c r="J41" s="138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4.6970000000000001</v>
      </c>
      <c r="Q41" s="138" t="s">
        <v>4</v>
      </c>
      <c r="R41" s="138" t="s">
        <v>4</v>
      </c>
      <c r="S41" s="60">
        <v>204.8</v>
      </c>
      <c r="T41" s="177">
        <v>0.01</v>
      </c>
      <c r="U41" s="177">
        <v>9.7718940899447753E-3</v>
      </c>
      <c r="V41" s="177"/>
      <c r="W41" s="177"/>
      <c r="X41" s="177">
        <v>0</v>
      </c>
      <c r="Y41" s="177">
        <v>0</v>
      </c>
      <c r="Z41" s="177">
        <v>4.0000000000000036E-3</v>
      </c>
      <c r="AA41" s="177">
        <v>3.9087576359779132E-3</v>
      </c>
      <c r="AB41" s="177">
        <v>0.24</v>
      </c>
      <c r="AC41" s="177">
        <v>0.23452545815867457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4"/>
      <c r="F42" s="55"/>
      <c r="G42" s="178">
        <v>36.551900000000003</v>
      </c>
      <c r="H42" s="53">
        <v>40</v>
      </c>
      <c r="I42" s="173">
        <v>41</v>
      </c>
      <c r="J42" s="138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4.7</v>
      </c>
      <c r="Q42" s="138" t="s">
        <v>4</v>
      </c>
      <c r="R42" s="138" t="s">
        <v>4</v>
      </c>
      <c r="S42" s="60">
        <v>204.9</v>
      </c>
      <c r="T42" s="177">
        <v>2.1999999999999999E-2</v>
      </c>
      <c r="U42" s="177">
        <v>2.1498166997878501E-2</v>
      </c>
      <c r="V42" s="177"/>
      <c r="W42" s="177"/>
      <c r="X42" s="177">
        <v>0</v>
      </c>
      <c r="Y42" s="177">
        <v>0</v>
      </c>
      <c r="Z42" s="177">
        <v>5.9999999999999915E-3</v>
      </c>
      <c r="AA42" s="177">
        <v>5.863136453966856E-3</v>
      </c>
      <c r="AB42" s="177">
        <v>0.31</v>
      </c>
      <c r="AC42" s="177">
        <v>0.30292871678828792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4"/>
      <c r="F43" s="55"/>
      <c r="G43" s="178">
        <v>36.552999999999997</v>
      </c>
      <c r="H43" s="53">
        <v>20</v>
      </c>
      <c r="I43" s="173">
        <v>22</v>
      </c>
      <c r="J43" s="138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4.6909999999999998</v>
      </c>
      <c r="Q43" s="138" t="s">
        <v>4</v>
      </c>
      <c r="R43" s="138" t="s">
        <v>4</v>
      </c>
      <c r="S43" s="60">
        <v>204.5</v>
      </c>
      <c r="T43" s="177">
        <v>2.3E-2</v>
      </c>
      <c r="U43" s="177">
        <v>2.2475356406872978E-2</v>
      </c>
      <c r="V43" s="177"/>
      <c r="W43" s="177"/>
      <c r="X43" s="177">
        <v>0</v>
      </c>
      <c r="Y43" s="177">
        <v>0</v>
      </c>
      <c r="Z43" s="177">
        <v>1.2999999999999998E-2</v>
      </c>
      <c r="AA43" s="177">
        <v>1.2703462316928205E-2</v>
      </c>
      <c r="AB43" s="177">
        <v>0.28000000000000003</v>
      </c>
      <c r="AC43" s="177">
        <v>0.27361303451845359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4"/>
      <c r="F44" s="55"/>
      <c r="G44" s="178">
        <v>36.552199999999999</v>
      </c>
      <c r="H44" s="53">
        <v>10</v>
      </c>
      <c r="I44" s="173">
        <v>10</v>
      </c>
      <c r="J44" s="138" t="s">
        <v>146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39">
        <v>4.6790000000000003</v>
      </c>
      <c r="Q44" s="138" t="s">
        <v>146</v>
      </c>
      <c r="R44" s="138" t="s">
        <v>146</v>
      </c>
      <c r="S44" s="60">
        <v>204</v>
      </c>
      <c r="T44" s="177">
        <v>2.8999999999999998E-2</v>
      </c>
      <c r="U44" s="177">
        <v>2.8338492860839844E-2</v>
      </c>
      <c r="V44" s="177"/>
      <c r="W44" s="177"/>
      <c r="X44" s="177">
        <v>0</v>
      </c>
      <c r="Y44" s="177">
        <v>0</v>
      </c>
      <c r="Z44" s="177">
        <v>1.8000000000000002E-2</v>
      </c>
      <c r="AA44" s="177">
        <v>1.7589409361900597E-2</v>
      </c>
      <c r="AB44" s="177">
        <v>0.24</v>
      </c>
      <c r="AC44" s="177">
        <v>0.23452545815867457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4"/>
      <c r="F45" s="55"/>
      <c r="G45" s="178">
        <v>36.5473</v>
      </c>
      <c r="H45" s="53">
        <v>0</v>
      </c>
      <c r="I45" s="173">
        <v>1</v>
      </c>
      <c r="J45" s="138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39">
        <v>4.6920000000000002</v>
      </c>
      <c r="Q45" s="138" t="s">
        <v>4</v>
      </c>
      <c r="R45" s="138" t="s">
        <v>4</v>
      </c>
      <c r="S45" s="60">
        <v>204.6</v>
      </c>
      <c r="T45" s="177">
        <v>3.5000000000000003E-2</v>
      </c>
      <c r="U45" s="177">
        <v>3.4201629314806713E-2</v>
      </c>
      <c r="V45" s="177"/>
      <c r="W45" s="177"/>
      <c r="X45" s="177">
        <v>0</v>
      </c>
      <c r="Y45" s="177">
        <v>0</v>
      </c>
      <c r="Z45" s="177">
        <v>2.1999999999999992E-2</v>
      </c>
      <c r="AA45" s="177">
        <v>2.1498166997878494E-2</v>
      </c>
      <c r="AB45" s="177">
        <v>0.28999999999999998</v>
      </c>
      <c r="AC45" s="177">
        <v>0.28338492860839837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 t="s">
        <v>4</v>
      </c>
      <c r="K46" s="138" t="s">
        <v>4</v>
      </c>
      <c r="L46" s="138" t="s">
        <v>4</v>
      </c>
      <c r="M46" s="138" t="s">
        <v>4</v>
      </c>
      <c r="N46" s="138" t="s">
        <v>4</v>
      </c>
      <c r="O46" s="138" t="s">
        <v>4</v>
      </c>
      <c r="P46" s="138" t="s">
        <v>4</v>
      </c>
      <c r="R46" s="138" t="s">
        <v>4</v>
      </c>
      <c r="S46" s="138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49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 t="s">
        <v>4</v>
      </c>
      <c r="K47" s="138" t="s">
        <v>4</v>
      </c>
      <c r="L47" s="138" t="s">
        <v>4</v>
      </c>
      <c r="M47" s="138" t="s">
        <v>4</v>
      </c>
      <c r="N47" s="138" t="s">
        <v>4</v>
      </c>
      <c r="O47" s="138" t="s">
        <v>4</v>
      </c>
      <c r="P47" s="138" t="s">
        <v>4</v>
      </c>
      <c r="Q47" s="138" t="s">
        <v>4</v>
      </c>
      <c r="R47" s="138" t="s">
        <v>4</v>
      </c>
      <c r="S47" s="138" t="s">
        <v>4</v>
      </c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49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 t="s">
        <v>4</v>
      </c>
      <c r="K48" s="138" t="s">
        <v>4</v>
      </c>
      <c r="L48" s="138" t="s">
        <v>4</v>
      </c>
      <c r="M48" s="138" t="s">
        <v>4</v>
      </c>
      <c r="N48" s="138" t="s">
        <v>4</v>
      </c>
      <c r="O48" s="138" t="s">
        <v>4</v>
      </c>
      <c r="P48" s="138" t="s">
        <v>4</v>
      </c>
      <c r="Q48" s="138" t="s">
        <v>4</v>
      </c>
      <c r="R48" s="138" t="s">
        <v>4</v>
      </c>
      <c r="S48" s="138" t="s">
        <v>4</v>
      </c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49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 t="s">
        <v>4</v>
      </c>
      <c r="K49" s="138" t="s">
        <v>4</v>
      </c>
      <c r="L49" s="138" t="s">
        <v>4</v>
      </c>
      <c r="M49" s="138" t="s">
        <v>4</v>
      </c>
      <c r="N49" s="138" t="s">
        <v>4</v>
      </c>
      <c r="O49" s="138" t="s">
        <v>4</v>
      </c>
      <c r="P49" s="138" t="s">
        <v>4</v>
      </c>
      <c r="Q49" s="138" t="s">
        <v>4</v>
      </c>
      <c r="R49" s="138" t="s">
        <v>4</v>
      </c>
      <c r="S49" s="138" t="s">
        <v>4</v>
      </c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49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 t="s">
        <v>4</v>
      </c>
      <c r="K50" s="138" t="s">
        <v>4</v>
      </c>
      <c r="L50" s="138" t="s">
        <v>4</v>
      </c>
      <c r="M50" s="138" t="s">
        <v>4</v>
      </c>
      <c r="N50" s="138" t="s">
        <v>4</v>
      </c>
      <c r="O50" s="138" t="s">
        <v>4</v>
      </c>
      <c r="P50" s="138" t="s">
        <v>4</v>
      </c>
      <c r="Q50" s="138" t="s">
        <v>4</v>
      </c>
      <c r="R50" s="138" t="s">
        <v>4</v>
      </c>
      <c r="S50" s="138" t="s">
        <v>4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49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 t="s">
        <v>4</v>
      </c>
      <c r="K51" s="138" t="s">
        <v>4</v>
      </c>
      <c r="L51" s="138" t="s">
        <v>4</v>
      </c>
      <c r="M51" s="138" t="s">
        <v>4</v>
      </c>
      <c r="N51" s="138" t="s">
        <v>4</v>
      </c>
      <c r="O51" s="138" t="s">
        <v>4</v>
      </c>
      <c r="P51" s="138" t="s">
        <v>4</v>
      </c>
      <c r="Q51" s="138" t="s">
        <v>4</v>
      </c>
      <c r="R51" s="138" t="s">
        <v>4</v>
      </c>
      <c r="S51" s="138" t="s">
        <v>4</v>
      </c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49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 t="s">
        <v>4</v>
      </c>
      <c r="K52" s="138" t="s">
        <v>4</v>
      </c>
      <c r="L52" s="138" t="s">
        <v>4</v>
      </c>
      <c r="M52" s="138" t="s">
        <v>4</v>
      </c>
      <c r="N52" s="138" t="s">
        <v>4</v>
      </c>
      <c r="O52" s="138" t="s">
        <v>4</v>
      </c>
      <c r="P52" s="138" t="s">
        <v>4</v>
      </c>
      <c r="Q52" s="138" t="s">
        <v>4</v>
      </c>
      <c r="R52" s="138" t="s">
        <v>4</v>
      </c>
      <c r="S52" s="138" t="s">
        <v>4</v>
      </c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49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 t="s">
        <v>4</v>
      </c>
      <c r="K53" s="138" t="s">
        <v>4</v>
      </c>
      <c r="L53" s="138" t="s">
        <v>4</v>
      </c>
      <c r="M53" s="138" t="s">
        <v>4</v>
      </c>
      <c r="N53" s="138" t="s">
        <v>4</v>
      </c>
      <c r="O53" s="138" t="s">
        <v>4</v>
      </c>
      <c r="P53" s="138" t="s">
        <v>4</v>
      </c>
      <c r="Q53" s="138" t="s">
        <v>4</v>
      </c>
      <c r="R53" s="138" t="s">
        <v>4</v>
      </c>
      <c r="S53" s="138" t="s">
        <v>4</v>
      </c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49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 t="s">
        <v>4</v>
      </c>
      <c r="K54" s="138" t="s">
        <v>4</v>
      </c>
      <c r="L54" s="138" t="s">
        <v>4</v>
      </c>
      <c r="M54" s="138" t="s">
        <v>4</v>
      </c>
      <c r="N54" s="138" t="s">
        <v>4</v>
      </c>
      <c r="O54" s="138" t="s">
        <v>4</v>
      </c>
      <c r="P54" s="138" t="s">
        <v>4</v>
      </c>
      <c r="Q54" s="138" t="s">
        <v>4</v>
      </c>
      <c r="R54" s="138" t="s">
        <v>4</v>
      </c>
      <c r="S54" s="138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49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 t="s">
        <v>4</v>
      </c>
      <c r="K55" s="138" t="s">
        <v>4</v>
      </c>
      <c r="L55" s="138" t="s">
        <v>4</v>
      </c>
      <c r="M55" s="138" t="s">
        <v>4</v>
      </c>
      <c r="N55" s="138" t="s">
        <v>4</v>
      </c>
      <c r="O55" s="138" t="s">
        <v>4</v>
      </c>
      <c r="P55" s="138" t="s">
        <v>4</v>
      </c>
      <c r="Q55" s="138" t="s">
        <v>4</v>
      </c>
      <c r="R55" s="138" t="s">
        <v>4</v>
      </c>
      <c r="S55" s="138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49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 t="s">
        <v>4</v>
      </c>
      <c r="K56" s="138" t="s">
        <v>4</v>
      </c>
      <c r="L56" s="138" t="s">
        <v>4</v>
      </c>
      <c r="M56" s="138" t="s">
        <v>4</v>
      </c>
      <c r="N56" s="138" t="s">
        <v>4</v>
      </c>
      <c r="O56" s="138" t="s">
        <v>4</v>
      </c>
      <c r="P56" s="138" t="s">
        <v>4</v>
      </c>
      <c r="Q56" s="138" t="s">
        <v>4</v>
      </c>
      <c r="R56" s="138" t="s">
        <v>4</v>
      </c>
      <c r="S56" s="138" t="s">
        <v>4</v>
      </c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49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 t="s">
        <v>4</v>
      </c>
      <c r="K57" s="138" t="s">
        <v>4</v>
      </c>
      <c r="L57" s="138" t="s">
        <v>4</v>
      </c>
      <c r="M57" s="138" t="s">
        <v>4</v>
      </c>
      <c r="N57" s="138" t="s">
        <v>4</v>
      </c>
      <c r="O57" s="138" t="s">
        <v>4</v>
      </c>
      <c r="P57" s="138" t="s">
        <v>4</v>
      </c>
      <c r="Q57" s="138" t="s">
        <v>4</v>
      </c>
      <c r="R57" s="138" t="s">
        <v>4</v>
      </c>
      <c r="S57" s="138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49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3" zoomScaleNormal="100" workbookViewId="0">
      <selection activeCell="R14" sqref="R14:R17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7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37056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18" t="s">
        <v>50</v>
      </c>
      <c r="J8" s="118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8</v>
      </c>
      <c r="J9" s="39">
        <v>59.99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-8°59,99</v>
      </c>
      <c r="P9" s="39" t="s">
        <v>53</v>
      </c>
      <c r="Q9" s="235">
        <f>IF(ISBLANK(I9),"",IF(ISBLANK(J9),"",IF(J9&gt;60,"ERREUR !!",O11*(I9+(J9/60)))))</f>
        <v>-8.9998333333333331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9</v>
      </c>
      <c r="J10" s="39">
        <v>59.84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-9°59,84</v>
      </c>
      <c r="P10" s="39" t="s">
        <v>55</v>
      </c>
      <c r="Q10" s="235">
        <f>IF(ISBLANK(I10),"",IF(ISBLANK(J10),"",IF(J10&gt;60,"ERREUR !!",O12*(I10+(J10/60)))))</f>
        <v>-9.9973333333333336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37056</v>
      </c>
      <c r="K11" s="85"/>
      <c r="L11" s="85"/>
      <c r="M11" s="85"/>
      <c r="N11" s="86" t="str">
        <f>I9&amp;"°"&amp;J9</f>
        <v>8°59,99</v>
      </c>
      <c r="O11" s="87">
        <f>IF(P9=M10,-1,1)</f>
        <v>-1</v>
      </c>
      <c r="P11" s="241" t="str">
        <f>TEXT(J11,"aaaa-mm-jj")&amp;"T"&amp;TEXT(J12,"hh:mm:ss")&amp;"z"</f>
        <v>2005-06-15T03:00:00z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0.125</v>
      </c>
      <c r="K12" s="88"/>
      <c r="L12" s="88"/>
      <c r="M12" s="88"/>
      <c r="N12" s="89" t="str">
        <f>I10&amp;"°"&amp;J10</f>
        <v>9°59,84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9"/>
      <c r="F30" s="119"/>
      <c r="G30" s="119"/>
      <c r="H30" s="119"/>
      <c r="I30" s="119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4"/>
      <c r="F35" s="55"/>
      <c r="G35" s="178">
        <v>34.552700000000002</v>
      </c>
      <c r="H35" s="153">
        <v>1000</v>
      </c>
      <c r="I35" s="173">
        <v>1002</v>
      </c>
      <c r="J35" s="154" t="s">
        <v>4</v>
      </c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3.609</v>
      </c>
      <c r="Q35" s="154" t="s">
        <v>4</v>
      </c>
      <c r="R35" s="154" t="s">
        <v>4</v>
      </c>
      <c r="S35" s="159">
        <v>156.9</v>
      </c>
      <c r="T35" s="177">
        <v>2.8999999999999998E-2</v>
      </c>
      <c r="U35" s="177">
        <v>2.8338492860839844E-2</v>
      </c>
      <c r="V35" s="177"/>
      <c r="W35" s="177"/>
      <c r="X35" s="177">
        <v>35.670999999999999</v>
      </c>
      <c r="Y35" s="177">
        <v>34.857323408242003</v>
      </c>
      <c r="Z35" s="177">
        <v>2.3079999999999998</v>
      </c>
      <c r="AA35" s="177">
        <v>2.2553531559592539</v>
      </c>
      <c r="AB35" s="177">
        <v>33.590000000000003</v>
      </c>
      <c r="AC35" s="177">
        <v>32.823792248124498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4"/>
      <c r="F36" s="55"/>
      <c r="G36" s="178">
        <v>34.4895</v>
      </c>
      <c r="H36" s="53">
        <v>750</v>
      </c>
      <c r="I36" s="173">
        <v>748</v>
      </c>
      <c r="J36" s="138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39">
        <v>3.0310000000000001</v>
      </c>
      <c r="Q36" s="138" t="s">
        <v>4</v>
      </c>
      <c r="R36" s="138" t="s">
        <v>4</v>
      </c>
      <c r="S36" s="60">
        <v>131.80000000000001</v>
      </c>
      <c r="T36" s="177">
        <v>1.2000000000000004E-2</v>
      </c>
      <c r="U36" s="177">
        <v>1.1726272907933733E-2</v>
      </c>
      <c r="V36" s="177"/>
      <c r="W36" s="177"/>
      <c r="X36" s="177">
        <v>38.058</v>
      </c>
      <c r="Y36" s="177">
        <v>37.189874527511819</v>
      </c>
      <c r="Z36" s="177">
        <v>2.4060000000000001</v>
      </c>
      <c r="AA36" s="177">
        <v>2.3511177180407126</v>
      </c>
      <c r="AB36" s="177">
        <v>28.52</v>
      </c>
      <c r="AC36" s="177">
        <v>27.869441944522496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4"/>
      <c r="F37" s="55"/>
      <c r="G37" s="178">
        <v>34.6785</v>
      </c>
      <c r="H37" s="53">
        <v>500</v>
      </c>
      <c r="I37" s="173">
        <v>501</v>
      </c>
      <c r="J37" s="138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1.651</v>
      </c>
      <c r="Q37" s="138" t="s">
        <v>4</v>
      </c>
      <c r="R37" s="138" t="s">
        <v>4</v>
      </c>
      <c r="S37" s="60">
        <v>71.8</v>
      </c>
      <c r="T37" s="177">
        <v>2.4E-2</v>
      </c>
      <c r="U37" s="177">
        <v>2.3452545815867459E-2</v>
      </c>
      <c r="V37" s="177"/>
      <c r="W37" s="177"/>
      <c r="X37" s="177">
        <v>39.305999999999997</v>
      </c>
      <c r="Y37" s="177">
        <v>38.409406909936926</v>
      </c>
      <c r="Z37" s="177">
        <v>2.29</v>
      </c>
      <c r="AA37" s="177">
        <v>2.2377637465973534</v>
      </c>
      <c r="AB37" s="177">
        <v>19.45</v>
      </c>
      <c r="AC37" s="177">
        <v>19.006334004942584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4"/>
      <c r="F38" s="55"/>
      <c r="G38" s="178">
        <v>34.920499999999997</v>
      </c>
      <c r="H38" s="53">
        <v>300</v>
      </c>
      <c r="I38" s="173">
        <v>299</v>
      </c>
      <c r="J38" s="138" t="s">
        <v>146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1.903</v>
      </c>
      <c r="Q38" s="138" t="s">
        <v>146</v>
      </c>
      <c r="R38" s="138" t="s">
        <v>146</v>
      </c>
      <c r="S38" s="60">
        <v>82.8</v>
      </c>
      <c r="T38" s="177">
        <v>3.1E-2</v>
      </c>
      <c r="U38" s="177">
        <v>3.0292871678828798E-2</v>
      </c>
      <c r="V38" s="177"/>
      <c r="W38" s="177"/>
      <c r="X38" s="177">
        <v>32.369</v>
      </c>
      <c r="Y38" s="177">
        <v>31.630643979742239</v>
      </c>
      <c r="Z38" s="177">
        <v>1.8109999999999999</v>
      </c>
      <c r="AA38" s="177">
        <v>1.7696900196889984</v>
      </c>
      <c r="AB38" s="177">
        <v>12.52</v>
      </c>
      <c r="AC38" s="177">
        <v>12.234411400610856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4"/>
      <c r="F39" s="55"/>
      <c r="G39" s="178">
        <v>36.438899999999997</v>
      </c>
      <c r="H39" s="53">
        <v>100</v>
      </c>
      <c r="I39" s="173">
        <v>101</v>
      </c>
      <c r="J39" s="138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4.351</v>
      </c>
      <c r="Q39" s="138" t="s">
        <v>4</v>
      </c>
      <c r="R39" s="138" t="s">
        <v>4</v>
      </c>
      <c r="S39" s="60">
        <v>189.5</v>
      </c>
      <c r="T39" s="177">
        <v>0.317</v>
      </c>
      <c r="U39" s="177">
        <v>0.30976904265124933</v>
      </c>
      <c r="V39" s="177"/>
      <c r="W39" s="177"/>
      <c r="X39" s="177">
        <v>2.923</v>
      </c>
      <c r="Y39" s="177">
        <v>2.8563246424908573</v>
      </c>
      <c r="Z39" s="177">
        <v>0.28699999999999998</v>
      </c>
      <c r="AA39" s="177">
        <v>0.280453360381415</v>
      </c>
      <c r="AB39" s="177">
        <v>0.95</v>
      </c>
      <c r="AC39" s="177">
        <v>0.92832993854475354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4"/>
      <c r="F40" s="55"/>
      <c r="G40" s="178">
        <v>36.682400000000001</v>
      </c>
      <c r="H40" s="53">
        <v>80</v>
      </c>
      <c r="I40" s="173">
        <v>81</v>
      </c>
      <c r="J40" s="138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4.952</v>
      </c>
      <c r="Q40" s="138" t="s">
        <v>4</v>
      </c>
      <c r="R40" s="138" t="s">
        <v>4</v>
      </c>
      <c r="S40" s="60">
        <v>215.8</v>
      </c>
      <c r="T40" s="177">
        <v>1.9000000000000003E-2</v>
      </c>
      <c r="U40" s="177">
        <v>1.8566598770895074E-2</v>
      </c>
      <c r="V40" s="177"/>
      <c r="W40" s="177"/>
      <c r="X40" s="177">
        <v>0</v>
      </c>
      <c r="Y40" s="177">
        <v>0</v>
      </c>
      <c r="Z40" s="177">
        <v>5.1000000000000004E-2</v>
      </c>
      <c r="AA40" s="177">
        <v>4.9836659858718352E-2</v>
      </c>
      <c r="AB40" s="177">
        <v>0.28000000000000003</v>
      </c>
      <c r="AC40" s="177">
        <v>0.27361303451845359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4"/>
      <c r="F41" s="55"/>
      <c r="G41" s="178">
        <v>36.587299999999999</v>
      </c>
      <c r="H41" s="53">
        <v>60</v>
      </c>
      <c r="I41" s="173">
        <v>61</v>
      </c>
      <c r="J41" s="138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4.6779999999999999</v>
      </c>
      <c r="Q41" s="138" t="s">
        <v>4</v>
      </c>
      <c r="R41" s="138" t="s">
        <v>4</v>
      </c>
      <c r="S41" s="60">
        <v>203.9</v>
      </c>
      <c r="T41" s="177">
        <v>1.95E-2</v>
      </c>
      <c r="U41" s="177">
        <v>1.9055193475392307E-2</v>
      </c>
      <c r="V41" s="177"/>
      <c r="W41" s="177"/>
      <c r="X41" s="177">
        <v>0</v>
      </c>
      <c r="Y41" s="177">
        <v>0</v>
      </c>
      <c r="Z41" s="177">
        <v>3.5499999999999997E-2</v>
      </c>
      <c r="AA41" s="177">
        <v>3.4690224019303946E-2</v>
      </c>
      <c r="AB41" s="177">
        <v>0.28999999999999998</v>
      </c>
      <c r="AC41" s="177">
        <v>0.28338492860839837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4"/>
      <c r="F42" s="55"/>
      <c r="G42" s="178">
        <v>36.51</v>
      </c>
      <c r="H42" s="53">
        <v>40</v>
      </c>
      <c r="I42" s="173">
        <v>40</v>
      </c>
      <c r="J42" s="138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4.6779999999999999</v>
      </c>
      <c r="Q42" s="138" t="s">
        <v>4</v>
      </c>
      <c r="R42" s="138" t="s">
        <v>4</v>
      </c>
      <c r="S42" s="60">
        <v>203.9</v>
      </c>
      <c r="T42" s="177">
        <v>2.8999999999999998E-2</v>
      </c>
      <c r="U42" s="177">
        <v>2.8338492860839844E-2</v>
      </c>
      <c r="V42" s="177"/>
      <c r="W42" s="177"/>
      <c r="X42" s="177">
        <v>0</v>
      </c>
      <c r="Y42" s="177">
        <v>0</v>
      </c>
      <c r="Z42" s="177">
        <v>3.7999999999999992E-2</v>
      </c>
      <c r="AA42" s="177">
        <v>3.7133197541790133E-2</v>
      </c>
      <c r="AB42" s="177">
        <v>0.37</v>
      </c>
      <c r="AC42" s="177">
        <v>0.36156008132795664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4"/>
      <c r="F43" s="55"/>
      <c r="G43" s="178">
        <v>36.509799999999998</v>
      </c>
      <c r="H43" s="53">
        <v>20</v>
      </c>
      <c r="I43" s="173">
        <v>21</v>
      </c>
      <c r="J43" s="138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4.6929999999999996</v>
      </c>
      <c r="Q43" s="138" t="s">
        <v>4</v>
      </c>
      <c r="R43" s="138" t="s">
        <v>4</v>
      </c>
      <c r="S43" s="60">
        <v>204.6</v>
      </c>
      <c r="T43" s="177">
        <v>4.3000000000000003E-2</v>
      </c>
      <c r="U43" s="177">
        <v>4.2019144586762529E-2</v>
      </c>
      <c r="V43" s="177"/>
      <c r="W43" s="177"/>
      <c r="X43" s="177">
        <v>0</v>
      </c>
      <c r="Y43" s="177">
        <v>0</v>
      </c>
      <c r="Z43" s="177">
        <v>5.3000000000000005E-2</v>
      </c>
      <c r="AA43" s="177">
        <v>5.1791038676707306E-2</v>
      </c>
      <c r="AB43" s="177">
        <v>0.24</v>
      </c>
      <c r="AC43" s="177">
        <v>0.23452545815867457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4"/>
      <c r="F44" s="55"/>
      <c r="G44" s="178">
        <v>36.503999999999998</v>
      </c>
      <c r="H44" s="53">
        <v>10</v>
      </c>
      <c r="I44" s="173">
        <v>10</v>
      </c>
      <c r="J44" s="138" t="s">
        <v>146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39">
        <v>4.6840000000000002</v>
      </c>
      <c r="Q44" s="138" t="s">
        <v>146</v>
      </c>
      <c r="R44" s="138" t="s">
        <v>146</v>
      </c>
      <c r="S44" s="60">
        <v>204.2</v>
      </c>
      <c r="T44" s="177">
        <v>2.4E-2</v>
      </c>
      <c r="U44" s="177">
        <v>2.3452545815867459E-2</v>
      </c>
      <c r="V44" s="177"/>
      <c r="W44" s="177"/>
      <c r="X44" s="177">
        <v>0</v>
      </c>
      <c r="Y44" s="177">
        <v>0</v>
      </c>
      <c r="Z44" s="177">
        <v>6.3999999999999987E-2</v>
      </c>
      <c r="AA44" s="177">
        <v>6.2540122175646543E-2</v>
      </c>
      <c r="AB44" s="177">
        <v>0.26</v>
      </c>
      <c r="AC44" s="177">
        <v>0.25406924633856415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4"/>
      <c r="F45" s="55"/>
      <c r="G45" s="178">
        <v>36.503399999999999</v>
      </c>
      <c r="H45" s="53">
        <v>0</v>
      </c>
      <c r="I45" s="173">
        <v>0.5</v>
      </c>
      <c r="J45" s="138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39">
        <v>4.7149999999999999</v>
      </c>
      <c r="Q45" s="138" t="s">
        <v>4</v>
      </c>
      <c r="R45" s="138" t="s">
        <v>4</v>
      </c>
      <c r="S45" s="60">
        <v>205.6</v>
      </c>
      <c r="T45" s="177">
        <v>1.8000000000000002E-2</v>
      </c>
      <c r="U45" s="177">
        <v>1.7589409361900597E-2</v>
      </c>
      <c r="V45" s="177"/>
      <c r="W45" s="177"/>
      <c r="X45" s="177">
        <v>0</v>
      </c>
      <c r="Y45" s="177">
        <v>0</v>
      </c>
      <c r="Z45" s="177">
        <v>8.3000000000000004E-2</v>
      </c>
      <c r="AA45" s="177">
        <v>8.110672094654163E-2</v>
      </c>
      <c r="AB45" s="177">
        <v>0.27</v>
      </c>
      <c r="AC45" s="177">
        <v>0.26384114042850881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 t="s">
        <v>4</v>
      </c>
      <c r="K46" s="138" t="s">
        <v>4</v>
      </c>
      <c r="L46" s="138" t="s">
        <v>4</v>
      </c>
      <c r="M46" s="138" t="s">
        <v>4</v>
      </c>
      <c r="N46" s="138" t="s">
        <v>4</v>
      </c>
      <c r="O46" s="138" t="s">
        <v>4</v>
      </c>
      <c r="P46" s="138" t="s">
        <v>4</v>
      </c>
      <c r="R46" s="138" t="s">
        <v>4</v>
      </c>
      <c r="S46" s="138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 t="s">
        <v>4</v>
      </c>
      <c r="K47" s="138" t="s">
        <v>4</v>
      </c>
      <c r="L47" s="138" t="s">
        <v>4</v>
      </c>
      <c r="M47" s="138" t="s">
        <v>4</v>
      </c>
      <c r="N47" s="138" t="s">
        <v>4</v>
      </c>
      <c r="O47" s="138" t="s">
        <v>4</v>
      </c>
      <c r="P47" s="138" t="s">
        <v>4</v>
      </c>
      <c r="Q47" s="138" t="s">
        <v>4</v>
      </c>
      <c r="R47" s="138" t="s">
        <v>4</v>
      </c>
      <c r="S47" s="138" t="s">
        <v>4</v>
      </c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 t="s">
        <v>4</v>
      </c>
      <c r="K48" s="138" t="s">
        <v>4</v>
      </c>
      <c r="L48" s="138" t="s">
        <v>4</v>
      </c>
      <c r="M48" s="138" t="s">
        <v>4</v>
      </c>
      <c r="N48" s="138" t="s">
        <v>4</v>
      </c>
      <c r="O48" s="138" t="s">
        <v>4</v>
      </c>
      <c r="P48" s="138" t="s">
        <v>4</v>
      </c>
      <c r="Q48" s="138" t="s">
        <v>4</v>
      </c>
      <c r="R48" s="138" t="s">
        <v>4</v>
      </c>
      <c r="S48" s="138" t="s">
        <v>4</v>
      </c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 t="s">
        <v>4</v>
      </c>
      <c r="K49" s="138" t="s">
        <v>4</v>
      </c>
      <c r="L49" s="138" t="s">
        <v>4</v>
      </c>
      <c r="M49" s="138" t="s">
        <v>4</v>
      </c>
      <c r="N49" s="138" t="s">
        <v>4</v>
      </c>
      <c r="O49" s="138" t="s">
        <v>4</v>
      </c>
      <c r="P49" s="138" t="s">
        <v>4</v>
      </c>
      <c r="Q49" s="138" t="s">
        <v>4</v>
      </c>
      <c r="R49" s="138" t="s">
        <v>4</v>
      </c>
      <c r="S49" s="138" t="s">
        <v>4</v>
      </c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 t="s">
        <v>4</v>
      </c>
      <c r="K50" s="138" t="s">
        <v>4</v>
      </c>
      <c r="L50" s="138" t="s">
        <v>4</v>
      </c>
      <c r="M50" s="138" t="s">
        <v>4</v>
      </c>
      <c r="N50" s="138" t="s">
        <v>4</v>
      </c>
      <c r="O50" s="138" t="s">
        <v>4</v>
      </c>
      <c r="P50" s="138" t="s">
        <v>4</v>
      </c>
      <c r="Q50" s="138" t="s">
        <v>4</v>
      </c>
      <c r="R50" s="138" t="s">
        <v>4</v>
      </c>
      <c r="S50" s="138" t="s">
        <v>4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 t="s">
        <v>4</v>
      </c>
      <c r="K51" s="138" t="s">
        <v>4</v>
      </c>
      <c r="L51" s="138" t="s">
        <v>4</v>
      </c>
      <c r="M51" s="138" t="s">
        <v>4</v>
      </c>
      <c r="N51" s="138" t="s">
        <v>4</v>
      </c>
      <c r="O51" s="138" t="s">
        <v>4</v>
      </c>
      <c r="P51" s="138" t="s">
        <v>4</v>
      </c>
      <c r="Q51" s="138" t="s">
        <v>4</v>
      </c>
      <c r="R51" s="138" t="s">
        <v>4</v>
      </c>
      <c r="S51" s="138" t="s">
        <v>4</v>
      </c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 t="s">
        <v>4</v>
      </c>
      <c r="K52" s="138" t="s">
        <v>4</v>
      </c>
      <c r="L52" s="138" t="s">
        <v>4</v>
      </c>
      <c r="M52" s="138" t="s">
        <v>4</v>
      </c>
      <c r="N52" s="138" t="s">
        <v>4</v>
      </c>
      <c r="O52" s="138" t="s">
        <v>4</v>
      </c>
      <c r="P52" s="138" t="s">
        <v>4</v>
      </c>
      <c r="Q52" s="138" t="s">
        <v>4</v>
      </c>
      <c r="R52" s="138" t="s">
        <v>4</v>
      </c>
      <c r="S52" s="138" t="s">
        <v>4</v>
      </c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 t="s">
        <v>4</v>
      </c>
      <c r="K53" s="138" t="s">
        <v>4</v>
      </c>
      <c r="L53" s="138" t="s">
        <v>4</v>
      </c>
      <c r="M53" s="138" t="s">
        <v>4</v>
      </c>
      <c r="N53" s="138" t="s">
        <v>4</v>
      </c>
      <c r="O53" s="138" t="s">
        <v>4</v>
      </c>
      <c r="P53" s="138" t="s">
        <v>4</v>
      </c>
      <c r="Q53" s="138" t="s">
        <v>4</v>
      </c>
      <c r="R53" s="138" t="s">
        <v>4</v>
      </c>
      <c r="S53" s="138" t="s">
        <v>4</v>
      </c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 t="s">
        <v>4</v>
      </c>
      <c r="K54" s="138" t="s">
        <v>4</v>
      </c>
      <c r="L54" s="138" t="s">
        <v>4</v>
      </c>
      <c r="M54" s="138" t="s">
        <v>4</v>
      </c>
      <c r="N54" s="138" t="s">
        <v>4</v>
      </c>
      <c r="O54" s="138" t="s">
        <v>4</v>
      </c>
      <c r="P54" s="138" t="s">
        <v>4</v>
      </c>
      <c r="Q54" s="138" t="s">
        <v>4</v>
      </c>
      <c r="R54" s="138" t="s">
        <v>4</v>
      </c>
      <c r="S54" s="138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 t="s">
        <v>4</v>
      </c>
      <c r="K55" s="138" t="s">
        <v>4</v>
      </c>
      <c r="L55" s="138" t="s">
        <v>4</v>
      </c>
      <c r="M55" s="138" t="s">
        <v>4</v>
      </c>
      <c r="N55" s="138" t="s">
        <v>4</v>
      </c>
      <c r="O55" s="138" t="s">
        <v>4</v>
      </c>
      <c r="P55" s="138" t="s">
        <v>4</v>
      </c>
      <c r="Q55" s="138" t="s">
        <v>4</v>
      </c>
      <c r="R55" s="138" t="s">
        <v>4</v>
      </c>
      <c r="S55" s="138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 t="s">
        <v>4</v>
      </c>
      <c r="K56" s="138" t="s">
        <v>4</v>
      </c>
      <c r="L56" s="138" t="s">
        <v>4</v>
      </c>
      <c r="M56" s="138" t="s">
        <v>4</v>
      </c>
      <c r="N56" s="138" t="s">
        <v>4</v>
      </c>
      <c r="O56" s="138" t="s">
        <v>4</v>
      </c>
      <c r="P56" s="138" t="s">
        <v>4</v>
      </c>
      <c r="Q56" s="138" t="s">
        <v>4</v>
      </c>
      <c r="R56" s="138" t="s">
        <v>4</v>
      </c>
      <c r="S56" s="138" t="s">
        <v>4</v>
      </c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 t="s">
        <v>4</v>
      </c>
      <c r="K57" s="138" t="s">
        <v>4</v>
      </c>
      <c r="L57" s="138" t="s">
        <v>4</v>
      </c>
      <c r="M57" s="138" t="s">
        <v>4</v>
      </c>
      <c r="N57" s="138" t="s">
        <v>4</v>
      </c>
      <c r="O57" s="138" t="s">
        <v>4</v>
      </c>
      <c r="P57" s="138" t="s">
        <v>4</v>
      </c>
      <c r="Q57" s="138" t="s">
        <v>4</v>
      </c>
      <c r="R57" s="138" t="s">
        <v>4</v>
      </c>
      <c r="S57" s="138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6" zoomScaleNormal="100" workbookViewId="0">
      <selection activeCell="V11" sqref="V11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1.42578125" style="80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8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37056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18" t="s">
        <v>50</v>
      </c>
      <c r="J8" s="118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8</v>
      </c>
      <c r="J9" s="39">
        <v>29.92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-8°29,92</v>
      </c>
      <c r="P9" s="39" t="s">
        <v>53</v>
      </c>
      <c r="Q9" s="235">
        <f>IF(ISBLANK(I9),"",IF(ISBLANK(J9),"",IF(J9&gt;60,"ERREUR !!",O11*(I9+(J9/60)))))</f>
        <v>-8.4986666666666668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10</v>
      </c>
      <c r="J10" s="39">
        <v>0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</v>
      </c>
      <c r="P10" s="39" t="s">
        <v>55</v>
      </c>
      <c r="Q10" s="235">
        <f>IF(ISBLANK(I10),"",IF(ISBLANK(J10),"",IF(J10&gt;60,"ERREUR !!",O12*(I10+(J10/60)))))</f>
        <v>-10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37056</v>
      </c>
      <c r="K11" s="85"/>
      <c r="L11" s="85"/>
      <c r="M11" s="85"/>
      <c r="N11" s="86" t="str">
        <f>I9&amp;"°"&amp;J9</f>
        <v>8°29,92</v>
      </c>
      <c r="O11" s="87">
        <f>IF(P9=M10,-1,1)</f>
        <v>-1</v>
      </c>
      <c r="P11" s="241" t="str">
        <f>TEXT(J11,"aaaa-mm-jj")&amp;"T"&amp;TEXT(J12,"hh:mm:ss")&amp;"z"</f>
        <v>2005-06-15T07:20:00z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0.30555555555555552</v>
      </c>
      <c r="K12" s="88"/>
      <c r="L12" s="88"/>
      <c r="M12" s="88"/>
      <c r="N12" s="89" t="str">
        <f>I10&amp;"°"&amp;J10</f>
        <v>10°0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9"/>
      <c r="F30" s="119"/>
      <c r="G30" s="119"/>
      <c r="H30" s="119"/>
      <c r="I30" s="119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4"/>
      <c r="F35" s="55"/>
      <c r="G35" s="178">
        <v>34.548699999999997</v>
      </c>
      <c r="H35" s="153">
        <v>1000</v>
      </c>
      <c r="I35" s="173">
        <v>1000</v>
      </c>
      <c r="J35" s="154" t="s">
        <v>4</v>
      </c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81">
        <v>3.5680000000000001</v>
      </c>
      <c r="Q35" s="154" t="s">
        <v>4</v>
      </c>
      <c r="R35" s="154" t="s">
        <v>4</v>
      </c>
      <c r="S35" s="182">
        <v>155.1</v>
      </c>
      <c r="T35" s="180">
        <v>0</v>
      </c>
      <c r="U35" s="180">
        <v>0</v>
      </c>
      <c r="V35" s="180"/>
      <c r="W35" s="180"/>
      <c r="X35" s="180">
        <v>35.479999999999997</v>
      </c>
      <c r="Y35" s="180">
        <v>34.670680231124052</v>
      </c>
      <c r="Z35" s="180">
        <v>2.2799999999999998</v>
      </c>
      <c r="AA35" s="180">
        <v>2.2279918525074085</v>
      </c>
      <c r="AB35" s="180">
        <v>33.590000000000003</v>
      </c>
      <c r="AC35" s="180">
        <v>32.823792248124498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4"/>
      <c r="F36" s="55"/>
      <c r="G36" s="178">
        <v>34.498100000000001</v>
      </c>
      <c r="H36" s="53">
        <v>750</v>
      </c>
      <c r="I36" s="173">
        <v>750</v>
      </c>
      <c r="J36" s="138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81">
        <v>2.863</v>
      </c>
      <c r="Q36" s="138" t="s">
        <v>4</v>
      </c>
      <c r="R36" s="138" t="s">
        <v>4</v>
      </c>
      <c r="S36" s="182">
        <v>124.5</v>
      </c>
      <c r="T36" s="180">
        <v>0</v>
      </c>
      <c r="U36" s="180">
        <v>0</v>
      </c>
      <c r="V36" s="180"/>
      <c r="W36" s="180"/>
      <c r="X36" s="180">
        <v>38.25</v>
      </c>
      <c r="Y36" s="180">
        <v>37.377494894038762</v>
      </c>
      <c r="Z36" s="180">
        <v>2.4300000000000002</v>
      </c>
      <c r="AA36" s="180">
        <v>2.3745702638565804</v>
      </c>
      <c r="AB36" s="180">
        <v>28.45</v>
      </c>
      <c r="AC36" s="180">
        <v>27.801038685892884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4"/>
      <c r="F37" s="55"/>
      <c r="G37" s="178">
        <v>34.696300000000001</v>
      </c>
      <c r="H37" s="53">
        <v>500</v>
      </c>
      <c r="I37" s="173">
        <v>500</v>
      </c>
      <c r="J37" s="138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81">
        <v>1.5940000000000001</v>
      </c>
      <c r="Q37" s="138" t="s">
        <v>4</v>
      </c>
      <c r="R37" s="138" t="s">
        <v>4</v>
      </c>
      <c r="S37" s="182">
        <v>69.3</v>
      </c>
      <c r="T37" s="180">
        <v>0.01</v>
      </c>
      <c r="U37" s="180">
        <v>9.7718940899447753E-3</v>
      </c>
      <c r="V37" s="180"/>
      <c r="W37" s="180"/>
      <c r="X37" s="180">
        <v>38.659999999999997</v>
      </c>
      <c r="Y37" s="180">
        <v>37.778142551726503</v>
      </c>
      <c r="Z37" s="180">
        <v>2.3199999999999998</v>
      </c>
      <c r="AA37" s="180">
        <v>2.2670794288671874</v>
      </c>
      <c r="AB37" s="180">
        <v>19.059999999999999</v>
      </c>
      <c r="AC37" s="180">
        <v>18.625230135434741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4"/>
      <c r="F38" s="55"/>
      <c r="G38" s="178">
        <v>34.928199999999997</v>
      </c>
      <c r="H38" s="53">
        <v>300</v>
      </c>
      <c r="I38" s="173">
        <v>300</v>
      </c>
      <c r="J38" s="138" t="s">
        <v>146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81">
        <v>1.8080000000000001</v>
      </c>
      <c r="Q38" s="138" t="s">
        <v>146</v>
      </c>
      <c r="R38" s="138" t="s">
        <v>146</v>
      </c>
      <c r="S38" s="182">
        <v>78.599999999999994</v>
      </c>
      <c r="T38" s="180">
        <v>0</v>
      </c>
      <c r="U38" s="180">
        <v>0</v>
      </c>
      <c r="V38" s="180"/>
      <c r="W38" s="180"/>
      <c r="X38" s="180">
        <v>32.369999999999997</v>
      </c>
      <c r="Y38" s="180">
        <v>31.631621169151231</v>
      </c>
      <c r="Z38" s="180">
        <v>1.89</v>
      </c>
      <c r="AA38" s="180">
        <v>1.8468879829995621</v>
      </c>
      <c r="AB38" s="180">
        <v>12.99</v>
      </c>
      <c r="AC38" s="180">
        <v>12.693690422838262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4"/>
      <c r="F39" s="55"/>
      <c r="G39" s="178">
        <v>36.49</v>
      </c>
      <c r="H39" s="53">
        <v>100</v>
      </c>
      <c r="I39" s="173">
        <v>99</v>
      </c>
      <c r="J39" s="138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81">
        <v>4.5229999999999997</v>
      </c>
      <c r="Q39" s="138" t="s">
        <v>4</v>
      </c>
      <c r="R39" s="138" t="s">
        <v>4</v>
      </c>
      <c r="S39" s="182">
        <v>197</v>
      </c>
      <c r="T39" s="180">
        <v>0.21</v>
      </c>
      <c r="U39" s="180">
        <v>0.20520977588884023</v>
      </c>
      <c r="V39" s="180"/>
      <c r="W39" s="180"/>
      <c r="X39" s="180">
        <v>1.7</v>
      </c>
      <c r="Y39" s="180">
        <v>1.6612219952906115</v>
      </c>
      <c r="Z39" s="180">
        <v>0.27</v>
      </c>
      <c r="AA39" s="180">
        <v>0.26384114042850892</v>
      </c>
      <c r="AB39" s="180">
        <v>1.3</v>
      </c>
      <c r="AC39" s="180">
        <v>1.2703462316928207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4"/>
      <c r="F40" s="55"/>
      <c r="G40" s="178">
        <v>36.675199999999997</v>
      </c>
      <c r="H40" s="53">
        <v>80</v>
      </c>
      <c r="I40" s="173">
        <v>80</v>
      </c>
      <c r="J40" s="138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81">
        <v>4.9909999999999997</v>
      </c>
      <c r="Q40" s="138" t="s">
        <v>4</v>
      </c>
      <c r="R40" s="138" t="s">
        <v>4</v>
      </c>
      <c r="S40" s="182">
        <v>217.5</v>
      </c>
      <c r="T40" s="180">
        <v>0</v>
      </c>
      <c r="U40" s="180">
        <v>0</v>
      </c>
      <c r="V40" s="180"/>
      <c r="W40" s="180"/>
      <c r="X40" s="180">
        <v>0.01</v>
      </c>
      <c r="Y40" s="180">
        <v>9.7718940899447736E-3</v>
      </c>
      <c r="Z40" s="180">
        <v>0.1</v>
      </c>
      <c r="AA40" s="180">
        <v>9.7718940899447743E-2</v>
      </c>
      <c r="AB40" s="180">
        <v>0.77</v>
      </c>
      <c r="AC40" s="180">
        <v>0.75243584492574767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4"/>
      <c r="F41" s="55"/>
      <c r="G41" s="178">
        <v>36.427599999999998</v>
      </c>
      <c r="H41" s="53">
        <v>60</v>
      </c>
      <c r="I41" s="173">
        <v>60</v>
      </c>
      <c r="J41" s="138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81">
        <v>4.67</v>
      </c>
      <c r="Q41" s="138" t="s">
        <v>4</v>
      </c>
      <c r="R41" s="138" t="s">
        <v>4</v>
      </c>
      <c r="S41" s="182">
        <v>203.6</v>
      </c>
      <c r="T41" s="180">
        <v>0</v>
      </c>
      <c r="U41" s="180">
        <v>0</v>
      </c>
      <c r="V41" s="180"/>
      <c r="W41" s="180"/>
      <c r="X41" s="180">
        <v>0.01</v>
      </c>
      <c r="Y41" s="180">
        <v>9.7718940899447736E-3</v>
      </c>
      <c r="Z41" s="180">
        <v>0.06</v>
      </c>
      <c r="AA41" s="180">
        <v>5.8631364539668648E-2</v>
      </c>
      <c r="AB41" s="180">
        <v>0.87</v>
      </c>
      <c r="AC41" s="180">
        <v>0.85015478582519544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4"/>
      <c r="F42" s="55"/>
      <c r="G42" s="178">
        <v>36.420099999999998</v>
      </c>
      <c r="H42" s="53">
        <v>40</v>
      </c>
      <c r="I42" s="173">
        <v>40</v>
      </c>
      <c r="J42" s="138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81">
        <v>4.7009999999999996</v>
      </c>
      <c r="Q42" s="138" t="s">
        <v>4</v>
      </c>
      <c r="R42" s="138" t="s">
        <v>4</v>
      </c>
      <c r="S42" s="182">
        <v>205</v>
      </c>
      <c r="T42" s="180">
        <v>0.01</v>
      </c>
      <c r="U42" s="180">
        <v>9.7718940899447753E-3</v>
      </c>
      <c r="V42" s="180"/>
      <c r="W42" s="180"/>
      <c r="X42" s="180">
        <v>0.02</v>
      </c>
      <c r="Y42" s="180">
        <v>1.9543788179889544E-2</v>
      </c>
      <c r="Z42" s="180">
        <v>6.5000000000000002E-2</v>
      </c>
      <c r="AA42" s="180">
        <v>6.3517311584641037E-2</v>
      </c>
      <c r="AB42" s="180">
        <v>0.87</v>
      </c>
      <c r="AC42" s="180">
        <v>0.85015478582519544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4"/>
      <c r="F43" s="55"/>
      <c r="G43" s="178">
        <v>36.418999999999997</v>
      </c>
      <c r="H43" s="53">
        <v>20</v>
      </c>
      <c r="I43" s="173">
        <v>20</v>
      </c>
      <c r="J43" s="138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81">
        <v>4.5940000000000003</v>
      </c>
      <c r="Q43" s="138" t="s">
        <v>4</v>
      </c>
      <c r="R43" s="138" t="s">
        <v>4</v>
      </c>
      <c r="S43" s="182">
        <v>200.3</v>
      </c>
      <c r="T43" s="180">
        <v>0.03</v>
      </c>
      <c r="U43" s="180">
        <v>2.9315682269834321E-2</v>
      </c>
      <c r="V43" s="180"/>
      <c r="W43" s="180"/>
      <c r="X43" s="180">
        <v>0.03</v>
      </c>
      <c r="Y43" s="180">
        <v>2.9315682269834321E-2</v>
      </c>
      <c r="Z43" s="180">
        <v>7.0000000000000007E-2</v>
      </c>
      <c r="AA43" s="180">
        <v>6.8403258629613425E-2</v>
      </c>
      <c r="AB43" s="180">
        <v>0.9</v>
      </c>
      <c r="AC43" s="180">
        <v>0.87947046809502982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4"/>
      <c r="F44" s="55"/>
      <c r="G44" s="178">
        <v>36.4161</v>
      </c>
      <c r="H44" s="53">
        <v>10</v>
      </c>
      <c r="I44" s="173">
        <v>11</v>
      </c>
      <c r="J44" s="138" t="s">
        <v>146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81">
        <v>4.7009999999999996</v>
      </c>
      <c r="Q44" s="138" t="s">
        <v>146</v>
      </c>
      <c r="R44" s="138" t="s">
        <v>146</v>
      </c>
      <c r="S44" s="182">
        <v>205</v>
      </c>
      <c r="T44" s="180">
        <v>0.04</v>
      </c>
      <c r="U44" s="180">
        <v>3.9087576359779101E-2</v>
      </c>
      <c r="V44" s="180"/>
      <c r="W44" s="180"/>
      <c r="X44" s="180">
        <v>0.03</v>
      </c>
      <c r="Y44" s="180">
        <v>2.9315682269834321E-2</v>
      </c>
      <c r="Z44" s="180">
        <v>0.08</v>
      </c>
      <c r="AA44" s="180">
        <v>7.8175152719558175E-2</v>
      </c>
      <c r="AB44" s="180">
        <v>0.9</v>
      </c>
      <c r="AC44" s="180">
        <v>0.87947046809502982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4"/>
      <c r="F45" s="55"/>
      <c r="G45" s="178">
        <v>36.417299999999997</v>
      </c>
      <c r="H45" s="53">
        <v>0</v>
      </c>
      <c r="I45" s="173">
        <v>5</v>
      </c>
      <c r="J45" s="138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81">
        <v>4.6829999999999998</v>
      </c>
      <c r="Q45" s="138" t="s">
        <v>4</v>
      </c>
      <c r="R45" s="138" t="s">
        <v>4</v>
      </c>
      <c r="S45" s="182">
        <v>204.2</v>
      </c>
      <c r="T45" s="180">
        <v>0.01</v>
      </c>
      <c r="U45" s="180">
        <v>9.7718940899447753E-3</v>
      </c>
      <c r="V45" s="180"/>
      <c r="W45" s="180"/>
      <c r="X45" s="180">
        <v>0.04</v>
      </c>
      <c r="Y45" s="180">
        <v>3.9087576359779094E-2</v>
      </c>
      <c r="Z45" s="180">
        <v>0.08</v>
      </c>
      <c r="AA45" s="180">
        <v>7.8175152719558175E-2</v>
      </c>
      <c r="AB45" s="180">
        <v>0.89</v>
      </c>
      <c r="AC45" s="180">
        <v>0.86969857400508499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 t="s">
        <v>4</v>
      </c>
      <c r="K46" s="138" t="s">
        <v>4</v>
      </c>
      <c r="L46" s="138" t="s">
        <v>4</v>
      </c>
      <c r="M46" s="138" t="s">
        <v>4</v>
      </c>
      <c r="N46" s="138" t="s">
        <v>4</v>
      </c>
      <c r="O46" s="138" t="s">
        <v>4</v>
      </c>
      <c r="P46" s="138" t="s">
        <v>4</v>
      </c>
      <c r="R46" s="138" t="s">
        <v>4</v>
      </c>
      <c r="S46" s="138" t="s">
        <v>4</v>
      </c>
      <c r="T46" s="76"/>
      <c r="U46" s="76"/>
      <c r="V46" s="135"/>
      <c r="W46" s="135"/>
      <c r="X46" s="16"/>
      <c r="Y46" s="11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 t="s">
        <v>4</v>
      </c>
      <c r="K47" s="138" t="s">
        <v>4</v>
      </c>
      <c r="L47" s="138" t="s">
        <v>4</v>
      </c>
      <c r="M47" s="138" t="s">
        <v>4</v>
      </c>
      <c r="N47" s="138" t="s">
        <v>4</v>
      </c>
      <c r="O47" s="138" t="s">
        <v>4</v>
      </c>
      <c r="P47" s="138" t="s">
        <v>4</v>
      </c>
      <c r="Q47" s="138" t="s">
        <v>4</v>
      </c>
      <c r="R47" s="138" t="s">
        <v>4</v>
      </c>
      <c r="S47" s="138" t="s">
        <v>4</v>
      </c>
      <c r="T47" s="76"/>
      <c r="U47" s="76"/>
      <c r="V47" s="135"/>
      <c r="W47" s="135"/>
      <c r="X47" s="16"/>
      <c r="Y47" s="11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 t="s">
        <v>4</v>
      </c>
      <c r="K48" s="138" t="s">
        <v>4</v>
      </c>
      <c r="L48" s="138" t="s">
        <v>4</v>
      </c>
      <c r="M48" s="138" t="s">
        <v>4</v>
      </c>
      <c r="N48" s="138" t="s">
        <v>4</v>
      </c>
      <c r="O48" s="138" t="s">
        <v>4</v>
      </c>
      <c r="P48" s="138" t="s">
        <v>4</v>
      </c>
      <c r="Q48" s="138" t="s">
        <v>4</v>
      </c>
      <c r="R48" s="138" t="s">
        <v>4</v>
      </c>
      <c r="S48" s="138" t="s">
        <v>4</v>
      </c>
      <c r="T48" s="76"/>
      <c r="U48" s="76"/>
      <c r="V48" s="135"/>
      <c r="W48" s="135"/>
      <c r="X48" s="16"/>
      <c r="Y48" s="11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 t="s">
        <v>4</v>
      </c>
      <c r="K49" s="138" t="s">
        <v>4</v>
      </c>
      <c r="L49" s="138" t="s">
        <v>4</v>
      </c>
      <c r="M49" s="138" t="s">
        <v>4</v>
      </c>
      <c r="N49" s="138" t="s">
        <v>4</v>
      </c>
      <c r="O49" s="138" t="s">
        <v>4</v>
      </c>
      <c r="P49" s="138" t="s">
        <v>4</v>
      </c>
      <c r="Q49" s="138" t="s">
        <v>4</v>
      </c>
      <c r="R49" s="138" t="s">
        <v>4</v>
      </c>
      <c r="S49" s="138" t="s">
        <v>4</v>
      </c>
      <c r="T49" s="16"/>
      <c r="U49" s="16"/>
      <c r="V49" s="135"/>
      <c r="W49" s="135"/>
      <c r="X49" s="16"/>
      <c r="Y49" s="11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 t="s">
        <v>4</v>
      </c>
      <c r="K50" s="138" t="s">
        <v>4</v>
      </c>
      <c r="L50" s="138" t="s">
        <v>4</v>
      </c>
      <c r="M50" s="138" t="s">
        <v>4</v>
      </c>
      <c r="N50" s="138" t="s">
        <v>4</v>
      </c>
      <c r="O50" s="138" t="s">
        <v>4</v>
      </c>
      <c r="P50" s="138" t="s">
        <v>4</v>
      </c>
      <c r="Q50" s="138" t="s">
        <v>4</v>
      </c>
      <c r="R50" s="138" t="s">
        <v>4</v>
      </c>
      <c r="S50" s="138" t="s">
        <v>4</v>
      </c>
      <c r="T50" s="76"/>
      <c r="U50" s="76"/>
      <c r="V50" s="135"/>
      <c r="W50" s="135"/>
      <c r="X50" s="16"/>
      <c r="Y50" s="11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 t="s">
        <v>4</v>
      </c>
      <c r="K51" s="138" t="s">
        <v>4</v>
      </c>
      <c r="L51" s="138" t="s">
        <v>4</v>
      </c>
      <c r="M51" s="138" t="s">
        <v>4</v>
      </c>
      <c r="N51" s="138" t="s">
        <v>4</v>
      </c>
      <c r="O51" s="138" t="s">
        <v>4</v>
      </c>
      <c r="P51" s="138" t="s">
        <v>4</v>
      </c>
      <c r="Q51" s="138" t="s">
        <v>4</v>
      </c>
      <c r="R51" s="138" t="s">
        <v>4</v>
      </c>
      <c r="S51" s="138" t="s">
        <v>4</v>
      </c>
      <c r="T51" s="16"/>
      <c r="U51" s="16"/>
      <c r="V51" s="135"/>
      <c r="W51" s="135"/>
      <c r="X51" s="16"/>
      <c r="Y51" s="11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 t="s">
        <v>4</v>
      </c>
      <c r="K52" s="138" t="s">
        <v>4</v>
      </c>
      <c r="L52" s="138" t="s">
        <v>4</v>
      </c>
      <c r="M52" s="138" t="s">
        <v>4</v>
      </c>
      <c r="N52" s="138" t="s">
        <v>4</v>
      </c>
      <c r="O52" s="138" t="s">
        <v>4</v>
      </c>
      <c r="P52" s="138" t="s">
        <v>4</v>
      </c>
      <c r="Q52" s="138" t="s">
        <v>4</v>
      </c>
      <c r="R52" s="138" t="s">
        <v>4</v>
      </c>
      <c r="S52" s="138" t="s">
        <v>4</v>
      </c>
      <c r="T52" s="76"/>
      <c r="U52" s="76"/>
      <c r="V52" s="135"/>
      <c r="W52" s="135"/>
      <c r="X52" s="16"/>
      <c r="Y52" s="11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 t="s">
        <v>4</v>
      </c>
      <c r="K53" s="138" t="s">
        <v>4</v>
      </c>
      <c r="L53" s="138" t="s">
        <v>4</v>
      </c>
      <c r="M53" s="138" t="s">
        <v>4</v>
      </c>
      <c r="N53" s="138" t="s">
        <v>4</v>
      </c>
      <c r="O53" s="138" t="s">
        <v>4</v>
      </c>
      <c r="P53" s="138" t="s">
        <v>4</v>
      </c>
      <c r="Q53" s="138" t="s">
        <v>4</v>
      </c>
      <c r="R53" s="138" t="s">
        <v>4</v>
      </c>
      <c r="S53" s="138" t="s">
        <v>4</v>
      </c>
      <c r="T53" s="76"/>
      <c r="U53" s="76"/>
      <c r="V53" s="135"/>
      <c r="W53" s="135"/>
      <c r="X53" s="16"/>
      <c r="Y53" s="11"/>
      <c r="Z53" s="135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 t="s">
        <v>4</v>
      </c>
      <c r="K54" s="138" t="s">
        <v>4</v>
      </c>
      <c r="L54" s="138" t="s">
        <v>4</v>
      </c>
      <c r="M54" s="138" t="s">
        <v>4</v>
      </c>
      <c r="N54" s="138" t="s">
        <v>4</v>
      </c>
      <c r="O54" s="138" t="s">
        <v>4</v>
      </c>
      <c r="P54" s="138" t="s">
        <v>4</v>
      </c>
      <c r="Q54" s="138" t="s">
        <v>4</v>
      </c>
      <c r="R54" s="138" t="s">
        <v>4</v>
      </c>
      <c r="S54" s="138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 t="s">
        <v>4</v>
      </c>
      <c r="K55" s="138" t="s">
        <v>4</v>
      </c>
      <c r="L55" s="138" t="s">
        <v>4</v>
      </c>
      <c r="M55" s="138" t="s">
        <v>4</v>
      </c>
      <c r="N55" s="138" t="s">
        <v>4</v>
      </c>
      <c r="O55" s="138" t="s">
        <v>4</v>
      </c>
      <c r="P55" s="138" t="s">
        <v>4</v>
      </c>
      <c r="Q55" s="138" t="s">
        <v>4</v>
      </c>
      <c r="R55" s="138" t="s">
        <v>4</v>
      </c>
      <c r="S55" s="138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 t="s">
        <v>4</v>
      </c>
      <c r="K56" s="138" t="s">
        <v>4</v>
      </c>
      <c r="L56" s="138" t="s">
        <v>4</v>
      </c>
      <c r="M56" s="138" t="s">
        <v>4</v>
      </c>
      <c r="N56" s="138" t="s">
        <v>4</v>
      </c>
      <c r="O56" s="138" t="s">
        <v>4</v>
      </c>
      <c r="P56" s="138" t="s">
        <v>4</v>
      </c>
      <c r="Q56" s="138" t="s">
        <v>4</v>
      </c>
      <c r="R56" s="138" t="s">
        <v>4</v>
      </c>
      <c r="S56" s="138" t="s">
        <v>4</v>
      </c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 t="s">
        <v>4</v>
      </c>
      <c r="K57" s="138" t="s">
        <v>4</v>
      </c>
      <c r="L57" s="138" t="s">
        <v>4</v>
      </c>
      <c r="M57" s="138" t="s">
        <v>4</v>
      </c>
      <c r="N57" s="138" t="s">
        <v>4</v>
      </c>
      <c r="O57" s="138" t="s">
        <v>4</v>
      </c>
      <c r="P57" s="138" t="s">
        <v>4</v>
      </c>
      <c r="Q57" s="138" t="s">
        <v>4</v>
      </c>
      <c r="R57" s="138" t="s">
        <v>4</v>
      </c>
      <c r="S57" s="138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3" zoomScaleNormal="100" workbookViewId="0">
      <selection activeCell="G46" sqref="G4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9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37056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18" t="s">
        <v>50</v>
      </c>
      <c r="J8" s="118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7</v>
      </c>
      <c r="J9" s="39">
        <v>59.82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-7°59,82</v>
      </c>
      <c r="P9" s="39" t="s">
        <v>53</v>
      </c>
      <c r="Q9" s="235">
        <f>IF(ISBLANK(I9),"",IF(ISBLANK(J9),"",IF(J9&gt;60,"ERREUR !!",O11*(I9+(J9/60)))))</f>
        <v>-7.9969999999999999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9</v>
      </c>
      <c r="J10" s="39">
        <v>59.84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-9°59,84</v>
      </c>
      <c r="P10" s="39" t="s">
        <v>55</v>
      </c>
      <c r="Q10" s="235">
        <f>IF(ISBLANK(I10),"",IF(ISBLANK(J10),"",IF(J10&gt;60,"ERREUR !!",O12*(I10+(J10/60)))))</f>
        <v>-9.9973333333333336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37056</v>
      </c>
      <c r="K11" s="85"/>
      <c r="L11" s="85"/>
      <c r="M11" s="85"/>
      <c r="N11" s="86" t="str">
        <f>I9&amp;"°"&amp;J9</f>
        <v>7°59,82</v>
      </c>
      <c r="O11" s="87">
        <f>IF(P9=M10,-1,1)</f>
        <v>-1</v>
      </c>
      <c r="P11" s="241" t="str">
        <f>TEXT(J11,"aaaa-mm-jj")&amp;"T"&amp;TEXT(J12,"hh:mm:ss")&amp;"z"</f>
        <v>2005-06-15T11:30:00z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0.47916666666666669</v>
      </c>
      <c r="K12" s="88"/>
      <c r="L12" s="88"/>
      <c r="M12" s="88"/>
      <c r="N12" s="89" t="str">
        <f>I10&amp;"°"&amp;J10</f>
        <v>9°59,84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9"/>
      <c r="F30" s="119"/>
      <c r="G30" s="119"/>
      <c r="H30" s="119"/>
      <c r="I30" s="119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4"/>
      <c r="F35" s="55"/>
      <c r="G35" s="174">
        <v>34.566200000000002</v>
      </c>
      <c r="H35" s="153">
        <v>1000</v>
      </c>
      <c r="I35" s="173">
        <v>1004</v>
      </c>
      <c r="J35" s="154" t="s">
        <v>4</v>
      </c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3.5990000000000002</v>
      </c>
      <c r="Q35" s="154" t="s">
        <v>4</v>
      </c>
      <c r="R35" s="154" t="s">
        <v>4</v>
      </c>
      <c r="S35" s="159">
        <v>156.5</v>
      </c>
      <c r="T35" s="180">
        <v>0</v>
      </c>
      <c r="U35" s="180">
        <v>0</v>
      </c>
      <c r="V35" s="180"/>
      <c r="W35" s="180"/>
      <c r="X35" s="180">
        <v>35.43</v>
      </c>
      <c r="Y35" s="180">
        <v>34.621820760674332</v>
      </c>
      <c r="Z35" s="180">
        <v>2.25</v>
      </c>
      <c r="AA35" s="180">
        <v>2.1986761702375741</v>
      </c>
      <c r="AB35" s="180">
        <v>32.47</v>
      </c>
      <c r="AC35" s="180">
        <v>31.729340110050678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4"/>
      <c r="F36" s="55"/>
      <c r="G36" s="174">
        <v>34.507100000000001</v>
      </c>
      <c r="H36" s="53">
        <v>750</v>
      </c>
      <c r="I36" s="173">
        <v>753</v>
      </c>
      <c r="J36" s="138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39">
        <v>2.69</v>
      </c>
      <c r="Q36" s="138" t="s">
        <v>4</v>
      </c>
      <c r="R36" s="138" t="s">
        <v>4</v>
      </c>
      <c r="S36" s="60">
        <v>117</v>
      </c>
      <c r="T36" s="180">
        <v>0.02</v>
      </c>
      <c r="U36" s="180">
        <v>1.9543788179889551E-2</v>
      </c>
      <c r="V36" s="180"/>
      <c r="W36" s="180"/>
      <c r="X36" s="180">
        <v>39.200000000000003</v>
      </c>
      <c r="Y36" s="180">
        <v>38.305824832583511</v>
      </c>
      <c r="Z36" s="180">
        <v>2.46</v>
      </c>
      <c r="AA36" s="180">
        <v>2.4038859461264144</v>
      </c>
      <c r="AB36" s="180">
        <v>29.5</v>
      </c>
      <c r="AC36" s="180">
        <v>28.827087565337084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4"/>
      <c r="F37" s="55"/>
      <c r="G37" s="174">
        <v>34.6631</v>
      </c>
      <c r="H37" s="53">
        <v>500</v>
      </c>
      <c r="I37" s="173">
        <v>498</v>
      </c>
      <c r="J37" s="138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1.6739999999999999</v>
      </c>
      <c r="Q37" s="138" t="s">
        <v>4</v>
      </c>
      <c r="R37" s="138" t="s">
        <v>4</v>
      </c>
      <c r="S37" s="60">
        <v>72.8</v>
      </c>
      <c r="T37" s="180">
        <v>0.02</v>
      </c>
      <c r="U37" s="180">
        <v>1.9543788179889551E-2</v>
      </c>
      <c r="V37" s="180"/>
      <c r="W37" s="180"/>
      <c r="X37" s="180">
        <v>39.53</v>
      </c>
      <c r="Y37" s="180">
        <v>38.628297337551686</v>
      </c>
      <c r="Z37" s="180">
        <v>2.37</v>
      </c>
      <c r="AA37" s="180">
        <v>2.3159388993169117</v>
      </c>
      <c r="AB37" s="180">
        <v>20.91</v>
      </c>
      <c r="AC37" s="180">
        <v>20.433030542074523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4"/>
      <c r="F38" s="55"/>
      <c r="G38" s="174">
        <v>34.924599999999998</v>
      </c>
      <c r="H38" s="53">
        <v>300</v>
      </c>
      <c r="I38" s="173">
        <v>299</v>
      </c>
      <c r="J38" s="138" t="s">
        <v>146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1.859</v>
      </c>
      <c r="Q38" s="138" t="s">
        <v>146</v>
      </c>
      <c r="R38" s="138" t="s">
        <v>146</v>
      </c>
      <c r="S38" s="60">
        <v>80.900000000000006</v>
      </c>
      <c r="T38" s="180">
        <v>0.03</v>
      </c>
      <c r="U38" s="180">
        <v>2.9315682269834321E-2</v>
      </c>
      <c r="V38" s="180"/>
      <c r="W38" s="180"/>
      <c r="X38" s="180">
        <v>32.5</v>
      </c>
      <c r="Y38" s="180">
        <v>31.758655792320514</v>
      </c>
      <c r="Z38" s="180">
        <v>1.87</v>
      </c>
      <c r="AA38" s="180">
        <v>1.8273441948196727</v>
      </c>
      <c r="AB38" s="180">
        <v>13.36</v>
      </c>
      <c r="AC38" s="180">
        <v>13.055250504166217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4"/>
      <c r="F39" s="55"/>
      <c r="G39" s="174">
        <v>36.223399999999998</v>
      </c>
      <c r="H39" s="53">
        <v>100</v>
      </c>
      <c r="I39" s="173">
        <v>100</v>
      </c>
      <c r="J39" s="138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3.7959999999999998</v>
      </c>
      <c r="Q39" s="138" t="s">
        <v>4</v>
      </c>
      <c r="R39" s="138" t="s">
        <v>4</v>
      </c>
      <c r="S39" s="60">
        <v>165.3</v>
      </c>
      <c r="T39" s="180">
        <v>0.2</v>
      </c>
      <c r="U39" s="180">
        <v>0.19543788179889549</v>
      </c>
      <c r="V39" s="180"/>
      <c r="W39" s="180"/>
      <c r="X39" s="180">
        <v>7.87</v>
      </c>
      <c r="Y39" s="180">
        <v>7.6904806487865374</v>
      </c>
      <c r="Z39" s="180">
        <v>0.57999999999999996</v>
      </c>
      <c r="AA39" s="180">
        <v>0.56676985721679685</v>
      </c>
      <c r="AB39" s="180">
        <v>2.2999999999999998</v>
      </c>
      <c r="AC39" s="180">
        <v>2.2475356406872979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4"/>
      <c r="F40" s="55"/>
      <c r="G40" s="174">
        <v>36.590600000000002</v>
      </c>
      <c r="H40" s="53">
        <v>80</v>
      </c>
      <c r="I40" s="173">
        <v>80</v>
      </c>
      <c r="J40" s="138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4.8570000000000002</v>
      </c>
      <c r="Q40" s="138" t="s">
        <v>4</v>
      </c>
      <c r="R40" s="138" t="s">
        <v>4</v>
      </c>
      <c r="S40" s="60">
        <v>211.5</v>
      </c>
      <c r="T40" s="180">
        <v>0.06</v>
      </c>
      <c r="U40" s="180">
        <v>5.8631364539668641E-2</v>
      </c>
      <c r="V40" s="180"/>
      <c r="W40" s="180"/>
      <c r="X40" s="180">
        <v>0.56999999999999995</v>
      </c>
      <c r="Y40" s="180">
        <v>0.55699796312685224</v>
      </c>
      <c r="Z40" s="180">
        <v>0.2</v>
      </c>
      <c r="AA40" s="180">
        <v>0.19543788179889546</v>
      </c>
      <c r="AB40" s="180">
        <v>0.97</v>
      </c>
      <c r="AC40" s="180">
        <v>0.9478737267246431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4"/>
      <c r="F41" s="55"/>
      <c r="G41" s="174">
        <v>36.36</v>
      </c>
      <c r="H41" s="53">
        <v>60</v>
      </c>
      <c r="I41" s="173">
        <v>60</v>
      </c>
      <c r="J41" s="138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4.7009999999999996</v>
      </c>
      <c r="Q41" s="138" t="s">
        <v>4</v>
      </c>
      <c r="R41" s="138" t="s">
        <v>4</v>
      </c>
      <c r="S41" s="60">
        <v>205</v>
      </c>
      <c r="T41" s="180">
        <v>0</v>
      </c>
      <c r="U41" s="180">
        <v>0</v>
      </c>
      <c r="V41" s="180"/>
      <c r="W41" s="180"/>
      <c r="X41" s="180">
        <v>0.03</v>
      </c>
      <c r="Y41" s="180">
        <v>2.9315682269834321E-2</v>
      </c>
      <c r="Z41" s="180">
        <v>7.0000000000000007E-2</v>
      </c>
      <c r="AA41" s="180">
        <v>6.8403258629613425E-2</v>
      </c>
      <c r="AB41" s="180">
        <v>0.65</v>
      </c>
      <c r="AC41" s="180">
        <v>0.63517311584641034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4"/>
      <c r="F42" s="55"/>
      <c r="G42" s="174">
        <v>36.286099999999998</v>
      </c>
      <c r="H42" s="53">
        <v>40</v>
      </c>
      <c r="I42" s="173">
        <v>39</v>
      </c>
      <c r="J42" s="138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4.6589999999999998</v>
      </c>
      <c r="Q42" s="138" t="s">
        <v>4</v>
      </c>
      <c r="R42" s="138" t="s">
        <v>4</v>
      </c>
      <c r="S42" s="60">
        <v>203.2</v>
      </c>
      <c r="T42" s="180">
        <v>0.01</v>
      </c>
      <c r="U42" s="180">
        <v>9.7718940899447753E-3</v>
      </c>
      <c r="V42" s="180"/>
      <c r="W42" s="180"/>
      <c r="X42" s="180">
        <v>0.03</v>
      </c>
      <c r="Y42" s="180">
        <v>2.9315682269834321E-2</v>
      </c>
      <c r="Z42" s="180">
        <v>0.06</v>
      </c>
      <c r="AA42" s="180">
        <v>5.8631364539668648E-2</v>
      </c>
      <c r="AB42" s="180">
        <v>0.69</v>
      </c>
      <c r="AC42" s="180">
        <v>0.67426069220618945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4"/>
      <c r="F43" s="55"/>
      <c r="G43" s="174">
        <v>36.2746</v>
      </c>
      <c r="H43" s="53">
        <v>20</v>
      </c>
      <c r="I43" s="173">
        <v>19</v>
      </c>
      <c r="J43" s="138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4.6609999999999996</v>
      </c>
      <c r="Q43" s="138" t="s">
        <v>4</v>
      </c>
      <c r="R43" s="138" t="s">
        <v>4</v>
      </c>
      <c r="S43" s="60">
        <v>203.3</v>
      </c>
      <c r="T43" s="180">
        <v>0</v>
      </c>
      <c r="U43" s="180">
        <v>0</v>
      </c>
      <c r="V43" s="180"/>
      <c r="W43" s="180"/>
      <c r="X43" s="180">
        <v>0.03</v>
      </c>
      <c r="Y43" s="180">
        <v>2.9315682269834321E-2</v>
      </c>
      <c r="Z43" s="180">
        <v>5.5E-2</v>
      </c>
      <c r="AA43" s="180">
        <v>5.374541749469626E-2</v>
      </c>
      <c r="AB43" s="180">
        <v>0.67</v>
      </c>
      <c r="AC43" s="180">
        <v>0.6547169040262999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4"/>
      <c r="F44" s="55"/>
      <c r="G44" s="174">
        <v>36.273099999999999</v>
      </c>
      <c r="H44" s="53">
        <v>10</v>
      </c>
      <c r="I44" s="173">
        <v>10</v>
      </c>
      <c r="J44" s="138" t="s">
        <v>146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39">
        <v>4.6900000000000004</v>
      </c>
      <c r="Q44" s="138" t="s">
        <v>146</v>
      </c>
      <c r="R44" s="138" t="s">
        <v>146</v>
      </c>
      <c r="S44" s="60">
        <v>204.5</v>
      </c>
      <c r="T44" s="180">
        <v>0</v>
      </c>
      <c r="U44" s="180">
        <v>0</v>
      </c>
      <c r="V44" s="180"/>
      <c r="W44" s="180"/>
      <c r="X44" s="180">
        <v>0.01</v>
      </c>
      <c r="Y44" s="180">
        <v>9.7718940899447736E-3</v>
      </c>
      <c r="Z44" s="180">
        <v>0.06</v>
      </c>
      <c r="AA44" s="180">
        <v>5.8631364539668648E-2</v>
      </c>
      <c r="AB44" s="180">
        <v>0.64</v>
      </c>
      <c r="AC44" s="180">
        <v>0.62540122175646551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4"/>
      <c r="F45" s="55"/>
      <c r="G45" s="174">
        <v>36.277900000000002</v>
      </c>
      <c r="H45" s="53">
        <v>0</v>
      </c>
      <c r="I45" s="173">
        <v>0</v>
      </c>
      <c r="J45" s="138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39">
        <v>4.665</v>
      </c>
      <c r="Q45" s="138" t="s">
        <v>4</v>
      </c>
      <c r="R45" s="138" t="s">
        <v>4</v>
      </c>
      <c r="S45" s="60">
        <v>203.5</v>
      </c>
      <c r="T45" s="180">
        <v>0</v>
      </c>
      <c r="U45" s="180">
        <v>0</v>
      </c>
      <c r="V45" s="180"/>
      <c r="W45" s="180"/>
      <c r="X45" s="180">
        <v>0.03</v>
      </c>
      <c r="Y45" s="180">
        <v>2.9315682269834321E-2</v>
      </c>
      <c r="Z45" s="180">
        <v>0.06</v>
      </c>
      <c r="AA45" s="180">
        <v>5.8631364539668648E-2</v>
      </c>
      <c r="AB45" s="180">
        <v>0.71</v>
      </c>
      <c r="AC45" s="180">
        <v>0.693804480386079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 t="s">
        <v>4</v>
      </c>
      <c r="K46" s="138" t="s">
        <v>4</v>
      </c>
      <c r="L46" s="138" t="s">
        <v>4</v>
      </c>
      <c r="M46" s="138" t="s">
        <v>4</v>
      </c>
      <c r="N46" s="138" t="s">
        <v>4</v>
      </c>
      <c r="O46" s="138" t="s">
        <v>4</v>
      </c>
      <c r="P46" s="138" t="s">
        <v>4</v>
      </c>
      <c r="R46" s="138" t="s">
        <v>4</v>
      </c>
      <c r="S46" s="138" t="s">
        <v>4</v>
      </c>
      <c r="T46" s="16"/>
      <c r="U46" s="11"/>
      <c r="V46" s="135"/>
      <c r="W46" s="135"/>
      <c r="X46" s="16"/>
      <c r="Y46" s="11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 t="s">
        <v>4</v>
      </c>
      <c r="K47" s="138" t="s">
        <v>4</v>
      </c>
      <c r="L47" s="138" t="s">
        <v>4</v>
      </c>
      <c r="M47" s="138" t="s">
        <v>4</v>
      </c>
      <c r="N47" s="138" t="s">
        <v>4</v>
      </c>
      <c r="O47" s="138" t="s">
        <v>4</v>
      </c>
      <c r="P47" s="138" t="s">
        <v>4</v>
      </c>
      <c r="Q47" s="138" t="s">
        <v>4</v>
      </c>
      <c r="R47" s="138" t="s">
        <v>4</v>
      </c>
      <c r="S47" s="138" t="s">
        <v>4</v>
      </c>
      <c r="T47" s="16"/>
      <c r="U47" s="11"/>
      <c r="V47" s="135"/>
      <c r="W47" s="135"/>
      <c r="X47" s="16"/>
      <c r="Y47" s="11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 t="s">
        <v>4</v>
      </c>
      <c r="K48" s="138" t="s">
        <v>4</v>
      </c>
      <c r="L48" s="138" t="s">
        <v>4</v>
      </c>
      <c r="M48" s="138" t="s">
        <v>4</v>
      </c>
      <c r="N48" s="138" t="s">
        <v>4</v>
      </c>
      <c r="O48" s="138" t="s">
        <v>4</v>
      </c>
      <c r="P48" s="138" t="s">
        <v>4</v>
      </c>
      <c r="Q48" s="138" t="s">
        <v>4</v>
      </c>
      <c r="R48" s="138" t="s">
        <v>4</v>
      </c>
      <c r="S48" s="138" t="s">
        <v>4</v>
      </c>
      <c r="T48" s="16"/>
      <c r="U48" s="11"/>
      <c r="V48" s="135"/>
      <c r="W48" s="135"/>
      <c r="X48" s="16"/>
      <c r="Y48" s="11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 t="s">
        <v>4</v>
      </c>
      <c r="K49" s="138" t="s">
        <v>4</v>
      </c>
      <c r="L49" s="138" t="s">
        <v>4</v>
      </c>
      <c r="M49" s="138" t="s">
        <v>4</v>
      </c>
      <c r="N49" s="138" t="s">
        <v>4</v>
      </c>
      <c r="O49" s="138" t="s">
        <v>4</v>
      </c>
      <c r="P49" s="138" t="s">
        <v>4</v>
      </c>
      <c r="Q49" s="138" t="s">
        <v>4</v>
      </c>
      <c r="R49" s="138" t="s">
        <v>4</v>
      </c>
      <c r="S49" s="138" t="s">
        <v>4</v>
      </c>
      <c r="T49" s="16"/>
      <c r="U49" s="11"/>
      <c r="V49" s="135"/>
      <c r="W49" s="135"/>
      <c r="X49" s="16"/>
      <c r="Y49" s="11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 t="s">
        <v>4</v>
      </c>
      <c r="K50" s="138" t="s">
        <v>4</v>
      </c>
      <c r="L50" s="138" t="s">
        <v>4</v>
      </c>
      <c r="M50" s="138" t="s">
        <v>4</v>
      </c>
      <c r="N50" s="138" t="s">
        <v>4</v>
      </c>
      <c r="O50" s="138" t="s">
        <v>4</v>
      </c>
      <c r="P50" s="138" t="s">
        <v>4</v>
      </c>
      <c r="Q50" s="138" t="s">
        <v>4</v>
      </c>
      <c r="R50" s="138" t="s">
        <v>4</v>
      </c>
      <c r="S50" s="138" t="s">
        <v>4</v>
      </c>
      <c r="T50" s="16"/>
      <c r="U50" s="11"/>
      <c r="V50" s="135"/>
      <c r="W50" s="135"/>
      <c r="X50" s="16"/>
      <c r="Y50" s="11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 t="s">
        <v>4</v>
      </c>
      <c r="K51" s="138" t="s">
        <v>4</v>
      </c>
      <c r="L51" s="138" t="s">
        <v>4</v>
      </c>
      <c r="M51" s="138" t="s">
        <v>4</v>
      </c>
      <c r="N51" s="138" t="s">
        <v>4</v>
      </c>
      <c r="O51" s="138" t="s">
        <v>4</v>
      </c>
      <c r="P51" s="138" t="s">
        <v>4</v>
      </c>
      <c r="Q51" s="138" t="s">
        <v>4</v>
      </c>
      <c r="R51" s="138" t="s">
        <v>4</v>
      </c>
      <c r="S51" s="138" t="s">
        <v>4</v>
      </c>
      <c r="T51" s="16"/>
      <c r="U51" s="11"/>
      <c r="V51" s="135"/>
      <c r="W51" s="135"/>
      <c r="X51" s="16"/>
      <c r="Y51" s="11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 t="s">
        <v>4</v>
      </c>
      <c r="K52" s="138" t="s">
        <v>4</v>
      </c>
      <c r="L52" s="138" t="s">
        <v>4</v>
      </c>
      <c r="M52" s="138" t="s">
        <v>4</v>
      </c>
      <c r="N52" s="138" t="s">
        <v>4</v>
      </c>
      <c r="O52" s="138" t="s">
        <v>4</v>
      </c>
      <c r="P52" s="138" t="s">
        <v>4</v>
      </c>
      <c r="Q52" s="138" t="s">
        <v>4</v>
      </c>
      <c r="R52" s="138" t="s">
        <v>4</v>
      </c>
      <c r="S52" s="138" t="s">
        <v>4</v>
      </c>
      <c r="T52" s="16"/>
      <c r="U52" s="11"/>
      <c r="V52" s="135"/>
      <c r="W52" s="135"/>
      <c r="X52" s="16"/>
      <c r="Y52" s="11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 t="s">
        <v>4</v>
      </c>
      <c r="K53" s="138" t="s">
        <v>4</v>
      </c>
      <c r="L53" s="138" t="s">
        <v>4</v>
      </c>
      <c r="M53" s="138" t="s">
        <v>4</v>
      </c>
      <c r="N53" s="138" t="s">
        <v>4</v>
      </c>
      <c r="O53" s="138" t="s">
        <v>4</v>
      </c>
      <c r="P53" s="138" t="s">
        <v>4</v>
      </c>
      <c r="Q53" s="138" t="s">
        <v>4</v>
      </c>
      <c r="R53" s="138" t="s">
        <v>4</v>
      </c>
      <c r="S53" s="138" t="s">
        <v>4</v>
      </c>
      <c r="T53" s="16"/>
      <c r="U53" s="11"/>
      <c r="V53" s="135"/>
      <c r="W53" s="135"/>
      <c r="X53" s="16"/>
      <c r="Y53" s="11"/>
      <c r="Z53" s="135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 t="s">
        <v>4</v>
      </c>
      <c r="K54" s="138" t="s">
        <v>4</v>
      </c>
      <c r="L54" s="138" t="s">
        <v>4</v>
      </c>
      <c r="M54" s="138" t="s">
        <v>4</v>
      </c>
      <c r="N54" s="138" t="s">
        <v>4</v>
      </c>
      <c r="O54" s="138" t="s">
        <v>4</v>
      </c>
      <c r="P54" s="138" t="s">
        <v>4</v>
      </c>
      <c r="Q54" s="138" t="s">
        <v>4</v>
      </c>
      <c r="R54" s="138" t="s">
        <v>4</v>
      </c>
      <c r="S54" s="138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 t="s">
        <v>4</v>
      </c>
      <c r="K55" s="138" t="s">
        <v>4</v>
      </c>
      <c r="L55" s="138" t="s">
        <v>4</v>
      </c>
      <c r="M55" s="138" t="s">
        <v>4</v>
      </c>
      <c r="N55" s="138" t="s">
        <v>4</v>
      </c>
      <c r="O55" s="138" t="s">
        <v>4</v>
      </c>
      <c r="P55" s="138" t="s">
        <v>4</v>
      </c>
      <c r="Q55" s="138" t="s">
        <v>4</v>
      </c>
      <c r="R55" s="138" t="s">
        <v>4</v>
      </c>
      <c r="S55" s="138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 t="s">
        <v>4</v>
      </c>
      <c r="K56" s="138" t="s">
        <v>4</v>
      </c>
      <c r="L56" s="138" t="s">
        <v>4</v>
      </c>
      <c r="M56" s="138" t="s">
        <v>4</v>
      </c>
      <c r="N56" s="138" t="s">
        <v>4</v>
      </c>
      <c r="O56" s="138" t="s">
        <v>4</v>
      </c>
      <c r="P56" s="138" t="s">
        <v>4</v>
      </c>
      <c r="Q56" s="138" t="s">
        <v>4</v>
      </c>
      <c r="R56" s="138" t="s">
        <v>4</v>
      </c>
      <c r="S56" s="138" t="s">
        <v>4</v>
      </c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 t="s">
        <v>4</v>
      </c>
      <c r="K57" s="138" t="s">
        <v>4</v>
      </c>
      <c r="L57" s="138" t="s">
        <v>4</v>
      </c>
      <c r="M57" s="138" t="s">
        <v>4</v>
      </c>
      <c r="N57" s="138" t="s">
        <v>4</v>
      </c>
      <c r="O57" s="138" t="s">
        <v>4</v>
      </c>
      <c r="P57" s="138" t="s">
        <v>4</v>
      </c>
      <c r="Q57" s="138" t="s">
        <v>4</v>
      </c>
      <c r="R57" s="138" t="s">
        <v>4</v>
      </c>
      <c r="S57" s="138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28" zoomScaleNormal="100" workbookViewId="0">
      <selection activeCell="R14" sqref="R14:R17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1.42578125" style="80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10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37056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18" t="s">
        <v>50</v>
      </c>
      <c r="J8" s="118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7</v>
      </c>
      <c r="J9" s="39">
        <v>29.89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-7°29,89</v>
      </c>
      <c r="P9" s="39" t="s">
        <v>53</v>
      </c>
      <c r="Q9" s="235">
        <f>IF(ISBLANK(I9),"",IF(ISBLANK(J9),"",IF(J9&gt;60,"ERREUR !!",O11*(I9+(J9/60)))))</f>
        <v>-7.4981666666666671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9</v>
      </c>
      <c r="J10" s="39">
        <v>59.92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-9°59,92</v>
      </c>
      <c r="P10" s="39" t="s">
        <v>55</v>
      </c>
      <c r="Q10" s="235">
        <f>IF(ISBLANK(I10),"",IF(ISBLANK(J10),"",IF(J10&gt;60,"ERREUR !!",O12*(I10+(J10/60)))))</f>
        <v>-9.9986666666666668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37056</v>
      </c>
      <c r="K11" s="85"/>
      <c r="L11" s="85"/>
      <c r="M11" s="85"/>
      <c r="N11" s="86" t="str">
        <f>I9&amp;"°"&amp;J9</f>
        <v>7°29,89</v>
      </c>
      <c r="O11" s="87">
        <f>IF(P9=M10,-1,1)</f>
        <v>-1</v>
      </c>
      <c r="P11" s="241" t="str">
        <f>TEXT(J11,"aaaa-mm-jj")&amp;"T"&amp;TEXT(J12,"hh:mm:ss")&amp;"z"</f>
        <v>2005-06-15T16:00:00z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0.66666666666666663</v>
      </c>
      <c r="K12" s="88"/>
      <c r="L12" s="88"/>
      <c r="M12" s="88"/>
      <c r="N12" s="89" t="str">
        <f>I10&amp;"°"&amp;J10</f>
        <v>9°59,92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9"/>
      <c r="F30" s="119"/>
      <c r="G30" s="119"/>
      <c r="H30" s="119"/>
      <c r="I30" s="119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4"/>
      <c r="G35" s="178">
        <v>34.582700000000003</v>
      </c>
      <c r="H35" s="153">
        <v>1000</v>
      </c>
      <c r="I35" s="173">
        <v>1003</v>
      </c>
      <c r="J35" s="154" t="s">
        <v>4</v>
      </c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3.5920000000000001</v>
      </c>
      <c r="Q35" s="154" t="s">
        <v>4</v>
      </c>
      <c r="R35" s="154" t="s">
        <v>4</v>
      </c>
      <c r="S35" s="159">
        <v>156.1</v>
      </c>
      <c r="T35" s="180">
        <v>0</v>
      </c>
      <c r="U35" s="180">
        <v>0</v>
      </c>
      <c r="V35" s="180"/>
      <c r="W35" s="180"/>
      <c r="X35" s="180">
        <v>35.159999999999997</v>
      </c>
      <c r="Y35" s="180">
        <v>34.357979620245821</v>
      </c>
      <c r="Z35" s="180">
        <v>2.3380000000000001</v>
      </c>
      <c r="AA35" s="180">
        <v>2.2846688382290883</v>
      </c>
      <c r="AB35" s="180">
        <v>33.75</v>
      </c>
      <c r="AC35" s="180">
        <v>32.98014255356361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4"/>
      <c r="G36" s="178">
        <v>34.493899999999996</v>
      </c>
      <c r="H36" s="53">
        <v>750</v>
      </c>
      <c r="I36" s="173">
        <v>748</v>
      </c>
      <c r="J36" s="138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39">
        <v>2.9449999999999998</v>
      </c>
      <c r="Q36" s="138" t="s">
        <v>4</v>
      </c>
      <c r="R36" s="138" t="s">
        <v>4</v>
      </c>
      <c r="S36" s="60">
        <v>128</v>
      </c>
      <c r="T36" s="180">
        <v>0</v>
      </c>
      <c r="U36" s="180">
        <v>0</v>
      </c>
      <c r="V36" s="180"/>
      <c r="W36" s="180"/>
      <c r="X36" s="180">
        <v>38.049999999999997</v>
      </c>
      <c r="Y36" s="180">
        <v>37.182057012239859</v>
      </c>
      <c r="Z36" s="180">
        <v>2.4460000000000002</v>
      </c>
      <c r="AA36" s="180">
        <v>2.3902052944004919</v>
      </c>
      <c r="AB36" s="180">
        <v>29.88</v>
      </c>
      <c r="AC36" s="180">
        <v>29.198419540754987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4"/>
      <c r="G37" s="178">
        <v>34.656100000000002</v>
      </c>
      <c r="H37" s="53">
        <v>500</v>
      </c>
      <c r="I37" s="173">
        <v>409</v>
      </c>
      <c r="J37" s="138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1.595</v>
      </c>
      <c r="Q37" s="138" t="s">
        <v>4</v>
      </c>
      <c r="R37" s="138" t="s">
        <v>4</v>
      </c>
      <c r="S37" s="60">
        <v>69.400000000000006</v>
      </c>
      <c r="T37" s="180">
        <v>1.3999999999999999E-2</v>
      </c>
      <c r="U37" s="180">
        <v>1.3680651725922682E-2</v>
      </c>
      <c r="V37" s="180"/>
      <c r="W37" s="180"/>
      <c r="X37" s="180">
        <v>39.895999999999994</v>
      </c>
      <c r="Y37" s="180">
        <v>38.985948661243661</v>
      </c>
      <c r="Z37" s="180">
        <v>2.456</v>
      </c>
      <c r="AA37" s="180">
        <v>2.3999771884904364</v>
      </c>
      <c r="AB37" s="180">
        <v>21.1</v>
      </c>
      <c r="AC37" s="180">
        <v>20.618696529783474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4"/>
      <c r="G38" s="178">
        <v>34.901800000000001</v>
      </c>
      <c r="H38" s="53">
        <v>300</v>
      </c>
      <c r="I38" s="173">
        <v>300</v>
      </c>
      <c r="J38" s="138" t="s">
        <v>146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1.7909999999999999</v>
      </c>
      <c r="Q38" s="138" t="s">
        <v>146</v>
      </c>
      <c r="R38" s="138" t="s">
        <v>146</v>
      </c>
      <c r="S38" s="60">
        <v>77.900000000000006</v>
      </c>
      <c r="T38" s="180">
        <v>1.0000000000000009E-3</v>
      </c>
      <c r="U38" s="180">
        <v>9.7718940899447831E-4</v>
      </c>
      <c r="V38" s="180"/>
      <c r="W38" s="180"/>
      <c r="X38" s="180">
        <v>33.169000000000004</v>
      </c>
      <c r="Y38" s="180">
        <v>32.412395506937827</v>
      </c>
      <c r="Z38" s="180">
        <v>1.964</v>
      </c>
      <c r="AA38" s="180">
        <v>1.9191999992651536</v>
      </c>
      <c r="AB38" s="180">
        <v>13.84</v>
      </c>
      <c r="AC38" s="180">
        <v>13.524301420483567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4"/>
      <c r="G39" s="178">
        <v>35.731200000000001</v>
      </c>
      <c r="H39" s="53">
        <v>100</v>
      </c>
      <c r="I39" s="173">
        <v>100</v>
      </c>
      <c r="J39" s="138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2.5179999999999998</v>
      </c>
      <c r="Q39" s="138" t="s">
        <v>4</v>
      </c>
      <c r="R39" s="138" t="s">
        <v>4</v>
      </c>
      <c r="S39" s="60">
        <v>109.6</v>
      </c>
      <c r="T39" s="180">
        <v>0.05</v>
      </c>
      <c r="U39" s="180">
        <v>4.8859470449723871E-2</v>
      </c>
      <c r="V39" s="180"/>
      <c r="W39" s="180"/>
      <c r="X39" s="180">
        <v>18.22</v>
      </c>
      <c r="Y39" s="180">
        <v>17.804391031879376</v>
      </c>
      <c r="Z39" s="180">
        <v>1.115</v>
      </c>
      <c r="AA39" s="180">
        <v>1.0895661910288423</v>
      </c>
      <c r="AB39" s="180">
        <v>4.97</v>
      </c>
      <c r="AC39" s="180">
        <v>4.8566313627025526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4"/>
      <c r="G40" s="178">
        <v>36.056699999999999</v>
      </c>
      <c r="H40" s="53">
        <v>80</v>
      </c>
      <c r="I40" s="173">
        <v>81</v>
      </c>
      <c r="J40" s="138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3.6120000000000001</v>
      </c>
      <c r="Q40" s="138" t="s">
        <v>4</v>
      </c>
      <c r="R40" s="138" t="s">
        <v>4</v>
      </c>
      <c r="S40" s="60">
        <v>157.30000000000001</v>
      </c>
      <c r="T40" s="180">
        <v>0.46599999999999997</v>
      </c>
      <c r="U40" s="180">
        <v>0.45537026459142643</v>
      </c>
      <c r="V40" s="180"/>
      <c r="W40" s="180"/>
      <c r="X40" s="180">
        <v>7.774</v>
      </c>
      <c r="Y40" s="180">
        <v>7.5966704655230677</v>
      </c>
      <c r="Z40" s="180">
        <v>0.59299999999999997</v>
      </c>
      <c r="AA40" s="180">
        <v>0.57947331953372505</v>
      </c>
      <c r="AB40" s="180">
        <v>2.82</v>
      </c>
      <c r="AC40" s="180">
        <v>2.7556741333644266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4"/>
      <c r="G41" s="178">
        <v>36.292700000000004</v>
      </c>
      <c r="H41" s="53">
        <v>60</v>
      </c>
      <c r="I41" s="173">
        <v>59</v>
      </c>
      <c r="J41" s="138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4.7539999999999996</v>
      </c>
      <c r="Q41" s="138" t="s">
        <v>4</v>
      </c>
      <c r="R41" s="138" t="s">
        <v>4</v>
      </c>
      <c r="S41" s="60">
        <v>207.3</v>
      </c>
      <c r="T41" s="180">
        <v>2.0000000000000018E-3</v>
      </c>
      <c r="U41" s="180">
        <v>1.9543788179889566E-3</v>
      </c>
      <c r="V41" s="180"/>
      <c r="W41" s="180"/>
      <c r="X41" s="180">
        <v>5.7999999999999996E-2</v>
      </c>
      <c r="Y41" s="180">
        <v>5.6676985721679687E-2</v>
      </c>
      <c r="Z41" s="180">
        <v>0.09</v>
      </c>
      <c r="AA41" s="180">
        <v>8.7947046809502966E-2</v>
      </c>
      <c r="AB41" s="180">
        <v>1.02</v>
      </c>
      <c r="AC41" s="180">
        <v>0.99673319717436692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4"/>
      <c r="G42" s="178">
        <v>36.239100000000001</v>
      </c>
      <c r="H42" s="53">
        <v>40</v>
      </c>
      <c r="I42" s="173">
        <v>41</v>
      </c>
      <c r="J42" s="138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4.6859999999999999</v>
      </c>
      <c r="Q42" s="138" t="s">
        <v>4</v>
      </c>
      <c r="R42" s="138" t="s">
        <v>4</v>
      </c>
      <c r="S42" s="60">
        <v>204.4</v>
      </c>
      <c r="T42" s="180">
        <v>0</v>
      </c>
      <c r="U42" s="180">
        <v>0</v>
      </c>
      <c r="V42" s="180"/>
      <c r="W42" s="180"/>
      <c r="X42" s="180">
        <v>0.01</v>
      </c>
      <c r="Y42" s="180">
        <v>9.7718940899447736E-3</v>
      </c>
      <c r="Z42" s="180">
        <v>5.5E-2</v>
      </c>
      <c r="AA42" s="180">
        <v>5.374541749469626E-2</v>
      </c>
      <c r="AB42" s="180">
        <v>0.82</v>
      </c>
      <c r="AC42" s="180">
        <v>0.80129531537547138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4"/>
      <c r="G43" s="178">
        <v>36.223599999999998</v>
      </c>
      <c r="H43" s="53">
        <v>20</v>
      </c>
      <c r="I43" s="173">
        <v>20</v>
      </c>
      <c r="J43" s="138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4.7169999999999996</v>
      </c>
      <c r="Q43" s="138" t="s">
        <v>4</v>
      </c>
      <c r="R43" s="138" t="s">
        <v>4</v>
      </c>
      <c r="S43" s="60">
        <v>205.7</v>
      </c>
      <c r="T43" s="180">
        <v>0</v>
      </c>
      <c r="U43" s="180">
        <v>0</v>
      </c>
      <c r="V43" s="180"/>
      <c r="W43" s="180"/>
      <c r="X43" s="180">
        <v>0.02</v>
      </c>
      <c r="Y43" s="180">
        <v>1.9543788179889547E-2</v>
      </c>
      <c r="Z43" s="180">
        <v>5.2999999999999999E-2</v>
      </c>
      <c r="AA43" s="180">
        <v>5.1791038676707299E-2</v>
      </c>
      <c r="AB43" s="180">
        <v>0.85</v>
      </c>
      <c r="AC43" s="180">
        <v>0.83061099764530577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4"/>
      <c r="G44" s="178">
        <v>36.223799999999997</v>
      </c>
      <c r="H44" s="53">
        <v>10</v>
      </c>
      <c r="I44" s="173">
        <v>10</v>
      </c>
      <c r="J44" s="138" t="s">
        <v>146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39">
        <v>4.7050000000000001</v>
      </c>
      <c r="Q44" s="138" t="s">
        <v>146</v>
      </c>
      <c r="R44" s="138" t="s">
        <v>146</v>
      </c>
      <c r="S44" s="60">
        <v>205.2</v>
      </c>
      <c r="T44" s="180">
        <v>0</v>
      </c>
      <c r="U44" s="180">
        <v>0</v>
      </c>
      <c r="V44" s="180"/>
      <c r="W44" s="180"/>
      <c r="X44" s="180">
        <v>1.4999999999999999E-2</v>
      </c>
      <c r="Y44" s="180">
        <v>1.465784113491716E-2</v>
      </c>
      <c r="Z44" s="180">
        <v>6.0499999999999998E-2</v>
      </c>
      <c r="AA44" s="180">
        <v>5.9119959244165882E-2</v>
      </c>
      <c r="AB44" s="180">
        <v>0.84</v>
      </c>
      <c r="AC44" s="180">
        <v>0.82083910355536105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4"/>
      <c r="G45" s="178">
        <v>36.223999999999997</v>
      </c>
      <c r="H45" s="53">
        <v>0</v>
      </c>
      <c r="I45" s="173">
        <v>0</v>
      </c>
      <c r="J45" s="138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39">
        <v>4.5780000000000003</v>
      </c>
      <c r="Q45" s="138" t="s">
        <v>4</v>
      </c>
      <c r="R45" s="138" t="s">
        <v>4</v>
      </c>
      <c r="S45" s="60">
        <v>199.7</v>
      </c>
      <c r="T45" s="180">
        <v>0</v>
      </c>
      <c r="U45" s="180">
        <v>0</v>
      </c>
      <c r="V45" s="180"/>
      <c r="W45" s="180"/>
      <c r="X45" s="180">
        <v>0.01</v>
      </c>
      <c r="Y45" s="180">
        <v>9.7718940899447736E-3</v>
      </c>
      <c r="Z45" s="180">
        <v>7.4999999999999997E-2</v>
      </c>
      <c r="AA45" s="180">
        <v>7.3289205674585814E-2</v>
      </c>
      <c r="AB45" s="180">
        <v>0.88</v>
      </c>
      <c r="AC45" s="180">
        <v>0.85992667991514016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 t="s">
        <v>4</v>
      </c>
      <c r="K46" s="138" t="s">
        <v>4</v>
      </c>
      <c r="L46" s="138" t="s">
        <v>4</v>
      </c>
      <c r="M46" s="138" t="s">
        <v>4</v>
      </c>
      <c r="N46" s="138" t="s">
        <v>4</v>
      </c>
      <c r="O46" s="138" t="s">
        <v>4</v>
      </c>
      <c r="P46" s="138" t="s">
        <v>4</v>
      </c>
      <c r="R46" s="138" t="s">
        <v>4</v>
      </c>
      <c r="S46" s="138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 t="s">
        <v>4</v>
      </c>
      <c r="K47" s="138" t="s">
        <v>4</v>
      </c>
      <c r="L47" s="138" t="s">
        <v>4</v>
      </c>
      <c r="M47" s="138" t="s">
        <v>4</v>
      </c>
      <c r="N47" s="138" t="s">
        <v>4</v>
      </c>
      <c r="O47" s="138" t="s">
        <v>4</v>
      </c>
      <c r="P47" s="138" t="s">
        <v>4</v>
      </c>
      <c r="Q47" s="138" t="s">
        <v>4</v>
      </c>
      <c r="R47" s="138" t="s">
        <v>4</v>
      </c>
      <c r="S47" s="138" t="s">
        <v>4</v>
      </c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 t="s">
        <v>4</v>
      </c>
      <c r="K48" s="138" t="s">
        <v>4</v>
      </c>
      <c r="L48" s="138" t="s">
        <v>4</v>
      </c>
      <c r="M48" s="138" t="s">
        <v>4</v>
      </c>
      <c r="N48" s="138" t="s">
        <v>4</v>
      </c>
      <c r="O48" s="138" t="s">
        <v>4</v>
      </c>
      <c r="P48" s="138" t="s">
        <v>4</v>
      </c>
      <c r="Q48" s="138" t="s">
        <v>4</v>
      </c>
      <c r="R48" s="138" t="s">
        <v>4</v>
      </c>
      <c r="S48" s="138" t="s">
        <v>4</v>
      </c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 t="s">
        <v>4</v>
      </c>
      <c r="K49" s="138" t="s">
        <v>4</v>
      </c>
      <c r="L49" s="138" t="s">
        <v>4</v>
      </c>
      <c r="M49" s="138" t="s">
        <v>4</v>
      </c>
      <c r="N49" s="138" t="s">
        <v>4</v>
      </c>
      <c r="O49" s="138" t="s">
        <v>4</v>
      </c>
      <c r="P49" s="138" t="s">
        <v>4</v>
      </c>
      <c r="Q49" s="138" t="s">
        <v>4</v>
      </c>
      <c r="R49" s="138" t="s">
        <v>4</v>
      </c>
      <c r="S49" s="138" t="s">
        <v>4</v>
      </c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 t="s">
        <v>4</v>
      </c>
      <c r="K50" s="138" t="s">
        <v>4</v>
      </c>
      <c r="L50" s="138" t="s">
        <v>4</v>
      </c>
      <c r="M50" s="138" t="s">
        <v>4</v>
      </c>
      <c r="N50" s="138" t="s">
        <v>4</v>
      </c>
      <c r="O50" s="138" t="s">
        <v>4</v>
      </c>
      <c r="P50" s="138" t="s">
        <v>4</v>
      </c>
      <c r="Q50" s="138" t="s">
        <v>4</v>
      </c>
      <c r="R50" s="138" t="s">
        <v>4</v>
      </c>
      <c r="S50" s="138" t="s">
        <v>4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 t="s">
        <v>4</v>
      </c>
      <c r="K51" s="138" t="s">
        <v>4</v>
      </c>
      <c r="L51" s="138" t="s">
        <v>4</v>
      </c>
      <c r="M51" s="138" t="s">
        <v>4</v>
      </c>
      <c r="N51" s="138" t="s">
        <v>4</v>
      </c>
      <c r="O51" s="138" t="s">
        <v>4</v>
      </c>
      <c r="P51" s="138" t="s">
        <v>4</v>
      </c>
      <c r="Q51" s="138" t="s">
        <v>4</v>
      </c>
      <c r="R51" s="138" t="s">
        <v>4</v>
      </c>
      <c r="S51" s="138" t="s">
        <v>4</v>
      </c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 t="s">
        <v>4</v>
      </c>
      <c r="K52" s="138" t="s">
        <v>4</v>
      </c>
      <c r="L52" s="138" t="s">
        <v>4</v>
      </c>
      <c r="M52" s="138" t="s">
        <v>4</v>
      </c>
      <c r="N52" s="138" t="s">
        <v>4</v>
      </c>
      <c r="O52" s="138" t="s">
        <v>4</v>
      </c>
      <c r="P52" s="138" t="s">
        <v>4</v>
      </c>
      <c r="Q52" s="138" t="s">
        <v>4</v>
      </c>
      <c r="R52" s="138" t="s">
        <v>4</v>
      </c>
      <c r="S52" s="138" t="s">
        <v>4</v>
      </c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 t="s">
        <v>4</v>
      </c>
      <c r="K53" s="138" t="s">
        <v>4</v>
      </c>
      <c r="L53" s="138" t="s">
        <v>4</v>
      </c>
      <c r="M53" s="138" t="s">
        <v>4</v>
      </c>
      <c r="N53" s="138" t="s">
        <v>4</v>
      </c>
      <c r="O53" s="138" t="s">
        <v>4</v>
      </c>
      <c r="P53" s="138" t="s">
        <v>4</v>
      </c>
      <c r="Q53" s="138" t="s">
        <v>4</v>
      </c>
      <c r="R53" s="138" t="s">
        <v>4</v>
      </c>
      <c r="S53" s="138" t="s">
        <v>4</v>
      </c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 t="s">
        <v>4</v>
      </c>
      <c r="K54" s="138" t="s">
        <v>4</v>
      </c>
      <c r="L54" s="138" t="s">
        <v>4</v>
      </c>
      <c r="M54" s="138" t="s">
        <v>4</v>
      </c>
      <c r="N54" s="138" t="s">
        <v>4</v>
      </c>
      <c r="O54" s="138" t="s">
        <v>4</v>
      </c>
      <c r="P54" s="138" t="s">
        <v>4</v>
      </c>
      <c r="Q54" s="138" t="s">
        <v>4</v>
      </c>
      <c r="R54" s="138" t="s">
        <v>4</v>
      </c>
      <c r="S54" s="138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 t="s">
        <v>4</v>
      </c>
      <c r="K55" s="138" t="s">
        <v>4</v>
      </c>
      <c r="L55" s="138" t="s">
        <v>4</v>
      </c>
      <c r="M55" s="138" t="s">
        <v>4</v>
      </c>
      <c r="N55" s="138" t="s">
        <v>4</v>
      </c>
      <c r="O55" s="138" t="s">
        <v>4</v>
      </c>
      <c r="P55" s="138" t="s">
        <v>4</v>
      </c>
      <c r="Q55" s="138" t="s">
        <v>4</v>
      </c>
      <c r="R55" s="138" t="s">
        <v>4</v>
      </c>
      <c r="S55" s="138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 t="s">
        <v>4</v>
      </c>
      <c r="K56" s="138" t="s">
        <v>4</v>
      </c>
      <c r="L56" s="138" t="s">
        <v>4</v>
      </c>
      <c r="M56" s="138" t="s">
        <v>4</v>
      </c>
      <c r="N56" s="138" t="s">
        <v>4</v>
      </c>
      <c r="O56" s="138" t="s">
        <v>4</v>
      </c>
      <c r="P56" s="138" t="s">
        <v>4</v>
      </c>
      <c r="Q56" s="138" t="s">
        <v>4</v>
      </c>
      <c r="R56" s="138" t="s">
        <v>4</v>
      </c>
      <c r="S56" s="138" t="s">
        <v>4</v>
      </c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 t="s">
        <v>4</v>
      </c>
      <c r="K57" s="138" t="s">
        <v>4</v>
      </c>
      <c r="L57" s="138" t="s">
        <v>4</v>
      </c>
      <c r="M57" s="138" t="s">
        <v>4</v>
      </c>
      <c r="N57" s="138" t="s">
        <v>4</v>
      </c>
      <c r="O57" s="138" t="s">
        <v>4</v>
      </c>
      <c r="P57" s="138" t="s">
        <v>4</v>
      </c>
      <c r="Q57" s="138" t="s">
        <v>4</v>
      </c>
      <c r="R57" s="138" t="s">
        <v>4</v>
      </c>
      <c r="S57" s="138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H35" sqref="H35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11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37057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1" t="s">
        <v>50</v>
      </c>
      <c r="J8" s="121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6</v>
      </c>
      <c r="J9" s="39">
        <v>59.95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-6°59,95</v>
      </c>
      <c r="P9" s="39" t="s">
        <v>53</v>
      </c>
      <c r="Q9" s="235">
        <f>IF(ISBLANK(I9),"",IF(ISBLANK(J9),"",IF(J9&gt;60,"ERREUR !!",O11*(I9+(J9/60)))))</f>
        <v>-6.9991666666666665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9</v>
      </c>
      <c r="J10" s="39">
        <v>59.92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-9°59,92</v>
      </c>
      <c r="P10" s="39" t="s">
        <v>55</v>
      </c>
      <c r="Q10" s="235">
        <f>IF(ISBLANK(I10),"",IF(ISBLANK(J10),"",IF(J10&gt;60,"ERREUR !!",O12*(I10+(J10/60)))))</f>
        <v>-9.9986666666666668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37056</v>
      </c>
      <c r="K11" s="85"/>
      <c r="L11" s="85"/>
      <c r="M11" s="85"/>
      <c r="N11" s="86" t="str">
        <f>I9&amp;"°"&amp;J9</f>
        <v>6°59,95</v>
      </c>
      <c r="O11" s="87">
        <f>IF(P9=M10,-1,1)</f>
        <v>-1</v>
      </c>
      <c r="P11" s="241" t="str">
        <f>TEXT(J11,"aaaa-mm-jj")&amp;"T"&amp;TEXT(J12,"hh:mm:ss")&amp;"z"</f>
        <v>2005-06-15T20:30:00z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0.85416666666666663</v>
      </c>
      <c r="K12" s="88"/>
      <c r="L12" s="88"/>
      <c r="M12" s="88"/>
      <c r="N12" s="89" t="str">
        <f>I10&amp;"°"&amp;J10</f>
        <v>9°59,92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2"/>
      <c r="F30" s="122"/>
      <c r="G30" s="122"/>
      <c r="H30" s="122"/>
      <c r="I30" s="122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4"/>
      <c r="G35" s="178">
        <v>34.586500000000001</v>
      </c>
      <c r="H35" s="153">
        <v>1000</v>
      </c>
      <c r="I35" s="173">
        <v>1004</v>
      </c>
      <c r="J35" s="154" t="s">
        <v>4</v>
      </c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3.6269999999999998</v>
      </c>
      <c r="Q35" s="154" t="s">
        <v>4</v>
      </c>
      <c r="R35" s="154" t="s">
        <v>4</v>
      </c>
      <c r="S35" s="159">
        <v>157.69999999999999</v>
      </c>
      <c r="T35" s="180">
        <v>0</v>
      </c>
      <c r="U35" s="180">
        <v>0</v>
      </c>
      <c r="V35" s="180"/>
      <c r="W35" s="180"/>
      <c r="X35" s="180">
        <v>34.909999999999997</v>
      </c>
      <c r="Y35" s="180">
        <v>34.113682267997206</v>
      </c>
      <c r="Z35" s="180">
        <v>2.2679999999999998</v>
      </c>
      <c r="AA35" s="180">
        <v>2.2162655795994746</v>
      </c>
      <c r="AB35" s="180">
        <v>32.08</v>
      </c>
      <c r="AC35" s="180">
        <v>31.348236240542832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4"/>
      <c r="G36" s="178">
        <v>34.493200000000002</v>
      </c>
      <c r="H36" s="53">
        <v>750</v>
      </c>
      <c r="I36" s="173">
        <v>752</v>
      </c>
      <c r="J36" s="138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39">
        <v>3.0640000000000001</v>
      </c>
      <c r="Q36" s="138" t="s">
        <v>4</v>
      </c>
      <c r="R36" s="138" t="s">
        <v>4</v>
      </c>
      <c r="S36" s="60">
        <v>133.19999999999999</v>
      </c>
      <c r="T36" s="180">
        <v>0</v>
      </c>
      <c r="U36" s="180">
        <v>0</v>
      </c>
      <c r="V36" s="180"/>
      <c r="W36" s="180"/>
      <c r="X36" s="180">
        <v>37.93</v>
      </c>
      <c r="Y36" s="180">
        <v>37.064794283160531</v>
      </c>
      <c r="Z36" s="180">
        <v>2.431</v>
      </c>
      <c r="AA36" s="180">
        <v>2.3755474532655745</v>
      </c>
      <c r="AB36" s="180">
        <v>28.28</v>
      </c>
      <c r="AC36" s="180">
        <v>27.634916486363821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4"/>
      <c r="G37" s="178">
        <v>34.665100000000002</v>
      </c>
      <c r="H37" s="53">
        <v>500</v>
      </c>
      <c r="I37" s="173">
        <v>501</v>
      </c>
      <c r="J37" s="138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2.0529999999999999</v>
      </c>
      <c r="Q37" s="138" t="s">
        <v>4</v>
      </c>
      <c r="R37" s="138" t="s">
        <v>4</v>
      </c>
      <c r="S37" s="60">
        <v>89.3</v>
      </c>
      <c r="T37" s="180">
        <v>0</v>
      </c>
      <c r="U37" s="180">
        <v>0</v>
      </c>
      <c r="V37" s="180"/>
      <c r="W37" s="180"/>
      <c r="X37" s="180">
        <v>37.69</v>
      </c>
      <c r="Y37" s="180">
        <v>36.830268825001852</v>
      </c>
      <c r="Z37" s="180">
        <v>2.27</v>
      </c>
      <c r="AA37" s="180">
        <v>2.2182199584174636</v>
      </c>
      <c r="AB37" s="180">
        <v>19.670000000000002</v>
      </c>
      <c r="AC37" s="180">
        <v>19.221315674921371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4"/>
      <c r="G38" s="178">
        <v>34.882899999999999</v>
      </c>
      <c r="H38" s="53">
        <v>300</v>
      </c>
      <c r="I38" s="173">
        <v>299</v>
      </c>
      <c r="J38" s="138" t="s">
        <v>146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1.5549999999999999</v>
      </c>
      <c r="Q38" s="138" t="s">
        <v>146</v>
      </c>
      <c r="R38" s="138" t="s">
        <v>146</v>
      </c>
      <c r="S38" s="60">
        <v>67.599999999999994</v>
      </c>
      <c r="T38" s="180">
        <v>3.0000000000000027E-3</v>
      </c>
      <c r="U38" s="180">
        <v>2.9315682269834349E-3</v>
      </c>
      <c r="V38" s="180"/>
      <c r="W38" s="180"/>
      <c r="X38" s="180">
        <v>34.896999999999998</v>
      </c>
      <c r="Y38" s="180">
        <v>34.100978805680278</v>
      </c>
      <c r="Z38" s="180">
        <v>2.0390000000000001</v>
      </c>
      <c r="AA38" s="180">
        <v>1.9924892049397396</v>
      </c>
      <c r="AB38" s="180">
        <v>14.23</v>
      </c>
      <c r="AC38" s="180">
        <v>13.905405289991414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4"/>
      <c r="G39" s="178">
        <v>35.586599999999997</v>
      </c>
      <c r="H39" s="53">
        <v>100</v>
      </c>
      <c r="I39" s="173">
        <v>99</v>
      </c>
      <c r="J39" s="138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2.2000000000000002</v>
      </c>
      <c r="Q39" s="138" t="s">
        <v>4</v>
      </c>
      <c r="R39" s="138" t="s">
        <v>4</v>
      </c>
      <c r="S39" s="60">
        <v>95.8</v>
      </c>
      <c r="T39" s="180">
        <v>0.02</v>
      </c>
      <c r="U39" s="180">
        <v>1.9543788179889551E-2</v>
      </c>
      <c r="V39" s="180"/>
      <c r="W39" s="180"/>
      <c r="X39" s="180">
        <v>21.37</v>
      </c>
      <c r="Y39" s="180">
        <v>20.882537670211985</v>
      </c>
      <c r="Z39" s="180">
        <v>1.2789999999999999</v>
      </c>
      <c r="AA39" s="180">
        <v>1.2498252541039365</v>
      </c>
      <c r="AB39" s="180">
        <v>5.77</v>
      </c>
      <c r="AC39" s="180">
        <v>5.6383828898981339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4"/>
      <c r="G40" s="178">
        <v>35.749000000000002</v>
      </c>
      <c r="H40" s="53">
        <v>80</v>
      </c>
      <c r="I40" s="173">
        <v>79</v>
      </c>
      <c r="J40" s="138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2.6139999999999999</v>
      </c>
      <c r="Q40" s="138" t="s">
        <v>4</v>
      </c>
      <c r="R40" s="138" t="s">
        <v>4</v>
      </c>
      <c r="S40" s="60">
        <v>113.8</v>
      </c>
      <c r="T40" s="180">
        <v>0.27200000000000002</v>
      </c>
      <c r="U40" s="180">
        <v>0.26579551924649786</v>
      </c>
      <c r="V40" s="180"/>
      <c r="W40" s="180"/>
      <c r="X40" s="180">
        <v>17.088000000000001</v>
      </c>
      <c r="Y40" s="180">
        <v>16.698212620897632</v>
      </c>
      <c r="Z40" s="180">
        <v>1.0409999999999999</v>
      </c>
      <c r="AA40" s="180">
        <v>1.0172541747632509</v>
      </c>
      <c r="AB40" s="180">
        <v>4.34</v>
      </c>
      <c r="AC40" s="180">
        <v>4.2410020350360318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4"/>
      <c r="G41" s="178">
        <v>36.448399999999999</v>
      </c>
      <c r="H41" s="53">
        <v>60</v>
      </c>
      <c r="I41" s="173">
        <v>60</v>
      </c>
      <c r="J41" s="138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4.7949999999999999</v>
      </c>
      <c r="Q41" s="138" t="s">
        <v>4</v>
      </c>
      <c r="R41" s="138" t="s">
        <v>4</v>
      </c>
      <c r="S41" s="60">
        <v>209</v>
      </c>
      <c r="T41" s="180">
        <v>3.1E-2</v>
      </c>
      <c r="U41" s="180">
        <v>3.0292871678828798E-2</v>
      </c>
      <c r="V41" s="180"/>
      <c r="W41" s="180"/>
      <c r="X41" s="180">
        <v>0.53899999999999992</v>
      </c>
      <c r="Y41" s="180">
        <v>0.52670509144802324</v>
      </c>
      <c r="Z41" s="180">
        <v>0.11599999999999999</v>
      </c>
      <c r="AA41" s="180">
        <v>0.11335397144335937</v>
      </c>
      <c r="AB41" s="180">
        <v>0.92</v>
      </c>
      <c r="AC41" s="180">
        <v>0.89901425627491927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4"/>
      <c r="G42" s="178">
        <v>36.284300000000002</v>
      </c>
      <c r="H42" s="53">
        <v>40</v>
      </c>
      <c r="I42" s="173">
        <v>40</v>
      </c>
      <c r="J42" s="138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4.6909999999999998</v>
      </c>
      <c r="Q42" s="138" t="s">
        <v>4</v>
      </c>
      <c r="R42" s="138" t="s">
        <v>4</v>
      </c>
      <c r="S42" s="60">
        <v>204.6</v>
      </c>
      <c r="T42" s="180">
        <v>0</v>
      </c>
      <c r="U42" s="180">
        <v>0</v>
      </c>
      <c r="V42" s="180"/>
      <c r="W42" s="180"/>
      <c r="X42" s="180">
        <v>0</v>
      </c>
      <c r="Y42" s="180">
        <v>0</v>
      </c>
      <c r="Z42" s="180">
        <v>5.8000000000000003E-2</v>
      </c>
      <c r="AA42" s="180">
        <v>5.6676985721679694E-2</v>
      </c>
      <c r="AB42" s="180">
        <v>0.71</v>
      </c>
      <c r="AC42" s="180">
        <v>0.69380448038607889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4"/>
      <c r="G43" s="178">
        <v>35.979500000000002</v>
      </c>
      <c r="H43" s="53">
        <v>20</v>
      </c>
      <c r="I43" s="173">
        <v>19</v>
      </c>
      <c r="J43" s="138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4.7030000000000003</v>
      </c>
      <c r="Q43" s="138" t="s">
        <v>4</v>
      </c>
      <c r="R43" s="138" t="s">
        <v>4</v>
      </c>
      <c r="S43" s="60">
        <v>205.1</v>
      </c>
      <c r="T43" s="180">
        <v>1.0000000000000009E-3</v>
      </c>
      <c r="U43" s="180">
        <v>9.7718940899447831E-4</v>
      </c>
      <c r="V43" s="180"/>
      <c r="W43" s="180"/>
      <c r="X43" s="180">
        <v>0</v>
      </c>
      <c r="Y43" s="180">
        <v>0</v>
      </c>
      <c r="Z43" s="180">
        <v>4.6999999999999993E-2</v>
      </c>
      <c r="AA43" s="180">
        <v>4.592790222274043E-2</v>
      </c>
      <c r="AB43" s="180">
        <v>0.77</v>
      </c>
      <c r="AC43" s="180">
        <v>0.75243584492574767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4"/>
      <c r="G44" s="178">
        <v>35.821399999999997</v>
      </c>
      <c r="H44" s="53">
        <v>10</v>
      </c>
      <c r="I44" s="173">
        <v>10</v>
      </c>
      <c r="J44" s="138" t="s">
        <v>146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39">
        <v>4.6859999999999999</v>
      </c>
      <c r="Q44" s="138" t="s">
        <v>146</v>
      </c>
      <c r="R44" s="138" t="s">
        <v>146</v>
      </c>
      <c r="S44" s="60">
        <v>204.5</v>
      </c>
      <c r="T44" s="180">
        <v>1.0000000000000009E-3</v>
      </c>
      <c r="U44" s="180">
        <v>9.7718940899447831E-4</v>
      </c>
      <c r="V44" s="180"/>
      <c r="W44" s="180"/>
      <c r="X44" s="180">
        <v>0</v>
      </c>
      <c r="Y44" s="180">
        <v>0</v>
      </c>
      <c r="Z44" s="180">
        <v>4.8999999999999995E-2</v>
      </c>
      <c r="AA44" s="180">
        <v>4.7882281040729391E-2</v>
      </c>
      <c r="AB44" s="180">
        <v>0.85</v>
      </c>
      <c r="AC44" s="180">
        <v>0.83061099764530577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4"/>
      <c r="G45" s="115" t="s">
        <v>4</v>
      </c>
      <c r="H45" s="53" t="s">
        <v>4</v>
      </c>
      <c r="I45" s="53" t="s">
        <v>4</v>
      </c>
      <c r="J45" s="138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 t="s">
        <v>4</v>
      </c>
      <c r="Q45" s="138" t="s">
        <v>4</v>
      </c>
      <c r="R45" s="138" t="s">
        <v>4</v>
      </c>
      <c r="S45" s="60" t="s">
        <v>4</v>
      </c>
      <c r="T45" s="60" t="s">
        <v>4</v>
      </c>
      <c r="U45" s="60" t="s">
        <v>4</v>
      </c>
      <c r="V45" s="60" t="s">
        <v>4</v>
      </c>
      <c r="W45" s="60" t="s">
        <v>4</v>
      </c>
      <c r="X45" s="60" t="s">
        <v>4</v>
      </c>
      <c r="Y45" s="60" t="s">
        <v>4</v>
      </c>
      <c r="Z45" s="60" t="s">
        <v>4</v>
      </c>
      <c r="AA45" s="60" t="s">
        <v>4</v>
      </c>
      <c r="AB45" s="60" t="s">
        <v>4</v>
      </c>
      <c r="AC45" s="60" t="s">
        <v>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 t="s">
        <v>4</v>
      </c>
      <c r="K46" s="138" t="s">
        <v>4</v>
      </c>
      <c r="L46" s="138" t="s">
        <v>4</v>
      </c>
      <c r="M46" s="138" t="s">
        <v>4</v>
      </c>
      <c r="N46" s="138" t="s">
        <v>4</v>
      </c>
      <c r="O46" s="138" t="s">
        <v>4</v>
      </c>
      <c r="P46" s="138" t="s">
        <v>4</v>
      </c>
      <c r="R46" s="138" t="s">
        <v>4</v>
      </c>
      <c r="S46" s="138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 t="s">
        <v>4</v>
      </c>
      <c r="K47" s="138" t="s">
        <v>4</v>
      </c>
      <c r="L47" s="138" t="s">
        <v>4</v>
      </c>
      <c r="M47" s="138" t="s">
        <v>4</v>
      </c>
      <c r="N47" s="138" t="s">
        <v>4</v>
      </c>
      <c r="O47" s="138" t="s">
        <v>4</v>
      </c>
      <c r="P47" s="138" t="s">
        <v>4</v>
      </c>
      <c r="Q47" s="138" t="s">
        <v>4</v>
      </c>
      <c r="R47" s="138" t="s">
        <v>4</v>
      </c>
      <c r="S47" s="138" t="s">
        <v>4</v>
      </c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 t="s">
        <v>4</v>
      </c>
      <c r="K48" s="138" t="s">
        <v>4</v>
      </c>
      <c r="L48" s="138" t="s">
        <v>4</v>
      </c>
      <c r="M48" s="138" t="s">
        <v>4</v>
      </c>
      <c r="N48" s="138" t="s">
        <v>4</v>
      </c>
      <c r="O48" s="138" t="s">
        <v>4</v>
      </c>
      <c r="P48" s="138" t="s">
        <v>4</v>
      </c>
      <c r="Q48" s="138" t="s">
        <v>4</v>
      </c>
      <c r="R48" s="138" t="s">
        <v>4</v>
      </c>
      <c r="S48" s="138" t="s">
        <v>4</v>
      </c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 t="s">
        <v>4</v>
      </c>
      <c r="K49" s="138" t="s">
        <v>4</v>
      </c>
      <c r="L49" s="138" t="s">
        <v>4</v>
      </c>
      <c r="M49" s="138" t="s">
        <v>4</v>
      </c>
      <c r="N49" s="138" t="s">
        <v>4</v>
      </c>
      <c r="O49" s="138" t="s">
        <v>4</v>
      </c>
      <c r="P49" s="138" t="s">
        <v>4</v>
      </c>
      <c r="Q49" s="138" t="s">
        <v>4</v>
      </c>
      <c r="R49" s="138" t="s">
        <v>4</v>
      </c>
      <c r="S49" s="138" t="s">
        <v>4</v>
      </c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 t="s">
        <v>4</v>
      </c>
      <c r="K50" s="138" t="s">
        <v>4</v>
      </c>
      <c r="L50" s="138" t="s">
        <v>4</v>
      </c>
      <c r="M50" s="138" t="s">
        <v>4</v>
      </c>
      <c r="N50" s="138" t="s">
        <v>4</v>
      </c>
      <c r="O50" s="138" t="s">
        <v>4</v>
      </c>
      <c r="P50" s="138" t="s">
        <v>4</v>
      </c>
      <c r="Q50" s="138" t="s">
        <v>4</v>
      </c>
      <c r="R50" s="138" t="s">
        <v>4</v>
      </c>
      <c r="S50" s="138" t="s">
        <v>4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 t="s">
        <v>4</v>
      </c>
      <c r="K51" s="138" t="s">
        <v>4</v>
      </c>
      <c r="L51" s="138" t="s">
        <v>4</v>
      </c>
      <c r="M51" s="138" t="s">
        <v>4</v>
      </c>
      <c r="N51" s="138" t="s">
        <v>4</v>
      </c>
      <c r="O51" s="138" t="s">
        <v>4</v>
      </c>
      <c r="P51" s="138" t="s">
        <v>4</v>
      </c>
      <c r="Q51" s="138" t="s">
        <v>4</v>
      </c>
      <c r="R51" s="138" t="s">
        <v>4</v>
      </c>
      <c r="S51" s="138" t="s">
        <v>4</v>
      </c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 t="s">
        <v>4</v>
      </c>
      <c r="K52" s="138" t="s">
        <v>4</v>
      </c>
      <c r="L52" s="138" t="s">
        <v>4</v>
      </c>
      <c r="M52" s="138" t="s">
        <v>4</v>
      </c>
      <c r="N52" s="138" t="s">
        <v>4</v>
      </c>
      <c r="O52" s="138" t="s">
        <v>4</v>
      </c>
      <c r="P52" s="138" t="s">
        <v>4</v>
      </c>
      <c r="Q52" s="138" t="s">
        <v>4</v>
      </c>
      <c r="R52" s="138" t="s">
        <v>4</v>
      </c>
      <c r="S52" s="138" t="s">
        <v>4</v>
      </c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 t="s">
        <v>4</v>
      </c>
      <c r="K53" s="138" t="s">
        <v>4</v>
      </c>
      <c r="L53" s="138" t="s">
        <v>4</v>
      </c>
      <c r="M53" s="138" t="s">
        <v>4</v>
      </c>
      <c r="N53" s="138" t="s">
        <v>4</v>
      </c>
      <c r="O53" s="138" t="s">
        <v>4</v>
      </c>
      <c r="P53" s="138" t="s">
        <v>4</v>
      </c>
      <c r="Q53" s="138" t="s">
        <v>4</v>
      </c>
      <c r="R53" s="138" t="s">
        <v>4</v>
      </c>
      <c r="S53" s="138" t="s">
        <v>4</v>
      </c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 t="s">
        <v>4</v>
      </c>
      <c r="K54" s="138" t="s">
        <v>4</v>
      </c>
      <c r="L54" s="138" t="s">
        <v>4</v>
      </c>
      <c r="M54" s="138" t="s">
        <v>4</v>
      </c>
      <c r="N54" s="138" t="s">
        <v>4</v>
      </c>
      <c r="O54" s="138" t="s">
        <v>4</v>
      </c>
      <c r="P54" s="138" t="s">
        <v>4</v>
      </c>
      <c r="Q54" s="138" t="s">
        <v>4</v>
      </c>
      <c r="R54" s="138" t="s">
        <v>4</v>
      </c>
      <c r="S54" s="138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 t="s">
        <v>4</v>
      </c>
      <c r="K55" s="138" t="s">
        <v>4</v>
      </c>
      <c r="L55" s="138" t="s">
        <v>4</v>
      </c>
      <c r="M55" s="138" t="s">
        <v>4</v>
      </c>
      <c r="N55" s="138" t="s">
        <v>4</v>
      </c>
      <c r="O55" s="138" t="s">
        <v>4</v>
      </c>
      <c r="P55" s="138" t="s">
        <v>4</v>
      </c>
      <c r="Q55" s="138" t="s">
        <v>4</v>
      </c>
      <c r="R55" s="138" t="s">
        <v>4</v>
      </c>
      <c r="S55" s="138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 t="s">
        <v>4</v>
      </c>
      <c r="K56" s="138" t="s">
        <v>4</v>
      </c>
      <c r="L56" s="138" t="s">
        <v>4</v>
      </c>
      <c r="M56" s="138" t="s">
        <v>4</v>
      </c>
      <c r="N56" s="138" t="s">
        <v>4</v>
      </c>
      <c r="O56" s="138" t="s">
        <v>4</v>
      </c>
      <c r="P56" s="138" t="s">
        <v>4</v>
      </c>
      <c r="Q56" s="138" t="s">
        <v>4</v>
      </c>
      <c r="R56" s="138" t="s">
        <v>4</v>
      </c>
      <c r="S56" s="138" t="s">
        <v>4</v>
      </c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 t="s">
        <v>4</v>
      </c>
      <c r="K57" s="138" t="s">
        <v>4</v>
      </c>
      <c r="L57" s="138" t="s">
        <v>4</v>
      </c>
      <c r="M57" s="138" t="s">
        <v>4</v>
      </c>
      <c r="N57" s="138" t="s">
        <v>4</v>
      </c>
      <c r="O57" s="138" t="s">
        <v>4</v>
      </c>
      <c r="P57" s="138" t="s">
        <v>4</v>
      </c>
      <c r="Q57" s="138" t="s">
        <v>4</v>
      </c>
      <c r="R57" s="138" t="s">
        <v>4</v>
      </c>
      <c r="S57" s="138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H35" sqref="H35:H45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12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37057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1" t="s">
        <v>50</v>
      </c>
      <c r="J8" s="121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6</v>
      </c>
      <c r="J9" s="39">
        <v>29.91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-6°29,91</v>
      </c>
      <c r="P9" s="39" t="s">
        <v>53</v>
      </c>
      <c r="Q9" s="235">
        <f>IF(ISBLANK(I9),"",IF(ISBLANK(J9),"",IF(J9&gt;60,"ERREUR !!",O11*(I9+(J9/60)))))</f>
        <v>-6.4984999999999999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10</v>
      </c>
      <c r="J10" s="39">
        <v>0.08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-10°0,08</v>
      </c>
      <c r="P10" s="39" t="s">
        <v>55</v>
      </c>
      <c r="Q10" s="235">
        <f>IF(ISBLANK(I10),"",IF(ISBLANK(J10),"",IF(J10&gt;60,"ERREUR !!",O12*(I10+(J10/60)))))</f>
        <v>-10.001333333333333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37057</v>
      </c>
      <c r="K11" s="85"/>
      <c r="L11" s="85"/>
      <c r="M11" s="85"/>
      <c r="N11" s="86" t="str">
        <f>I9&amp;"°"&amp;J9</f>
        <v>6°29,91</v>
      </c>
      <c r="O11" s="87">
        <f>IF(P9=M10,-1,1)</f>
        <v>-1</v>
      </c>
      <c r="P11" s="241" t="str">
        <f>TEXT(J11,"aaaa-mm-jj")&amp;"T"&amp;TEXT(J12,"hh:mm:ss")&amp;"z"</f>
        <v>2005-06-16T01:30:00z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6.25E-2</v>
      </c>
      <c r="K12" s="88"/>
      <c r="L12" s="88"/>
      <c r="M12" s="88"/>
      <c r="N12" s="89" t="str">
        <f>I10&amp;"°"&amp;J10</f>
        <v>10°0,08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2"/>
      <c r="F30" s="122"/>
      <c r="G30" s="122"/>
      <c r="H30" s="122"/>
      <c r="I30" s="122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4"/>
      <c r="G35" s="178">
        <v>34.5822</v>
      </c>
      <c r="H35" s="153">
        <v>1000</v>
      </c>
      <c r="I35" s="173">
        <v>1000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83">
        <v>3.6087578066404675</v>
      </c>
      <c r="Q35" s="160"/>
      <c r="R35" s="184"/>
      <c r="S35" s="185">
        <v>156.89405580537274</v>
      </c>
      <c r="T35" s="180">
        <v>1.0499999999999999E-2</v>
      </c>
      <c r="U35" s="180">
        <v>1.0260488794442012E-2</v>
      </c>
      <c r="V35" s="180"/>
      <c r="W35" s="180"/>
      <c r="X35" s="180">
        <v>35.279499999999999</v>
      </c>
      <c r="Y35" s="180">
        <v>34.474753754620664</v>
      </c>
      <c r="Z35" s="180">
        <v>2.278</v>
      </c>
      <c r="AA35" s="180">
        <v>2.2260374736894195</v>
      </c>
      <c r="AB35" s="180">
        <v>33.255000000000003</v>
      </c>
      <c r="AC35" s="180">
        <v>32.496433796111347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4"/>
      <c r="G36" s="178">
        <v>34.494999999999997</v>
      </c>
      <c r="H36" s="53">
        <v>750</v>
      </c>
      <c r="I36" s="173">
        <v>750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86">
        <v>3.0312854763565631</v>
      </c>
      <c r="Q36" s="48"/>
      <c r="R36" s="187"/>
      <c r="S36" s="188">
        <v>131.81014404707463</v>
      </c>
      <c r="T36" s="180">
        <v>2.0000000000000018E-3</v>
      </c>
      <c r="U36" s="180">
        <v>1.9543788179889566E-3</v>
      </c>
      <c r="V36" s="180"/>
      <c r="W36" s="180"/>
      <c r="X36" s="180">
        <v>37.787999999999997</v>
      </c>
      <c r="Y36" s="180">
        <v>36.926033387083308</v>
      </c>
      <c r="Z36" s="180">
        <v>2.419</v>
      </c>
      <c r="AA36" s="180">
        <v>2.363821180357641</v>
      </c>
      <c r="AB36" s="180">
        <v>29.88</v>
      </c>
      <c r="AC36" s="180">
        <v>29.198419540754987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4"/>
      <c r="G37" s="178">
        <v>34.6355</v>
      </c>
      <c r="H37" s="53">
        <v>500</v>
      </c>
      <c r="I37" s="173">
        <v>496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86">
        <v>2.121176818581346</v>
      </c>
      <c r="Q37" s="48"/>
      <c r="R37" s="187"/>
      <c r="S37" s="188">
        <v>92.256240367993442</v>
      </c>
      <c r="T37" s="180">
        <v>6.9999999999999993E-3</v>
      </c>
      <c r="U37" s="180">
        <v>6.8403258629613408E-3</v>
      </c>
      <c r="V37" s="180"/>
      <c r="W37" s="180"/>
      <c r="X37" s="180">
        <v>37.773000000000003</v>
      </c>
      <c r="Y37" s="180">
        <v>36.911375545948395</v>
      </c>
      <c r="Z37" s="180">
        <v>2.2970000000000002</v>
      </c>
      <c r="AA37" s="180">
        <v>2.2446040724603149</v>
      </c>
      <c r="AB37" s="180">
        <v>20.52</v>
      </c>
      <c r="AC37" s="180">
        <v>20.05192667256668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4"/>
      <c r="G38" s="178" t="s">
        <v>4</v>
      </c>
      <c r="H38" s="53">
        <v>300</v>
      </c>
      <c r="I38" s="173">
        <v>301</v>
      </c>
      <c r="J38" s="48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86">
        <v>1.7194676762440071</v>
      </c>
      <c r="Q38" s="48"/>
      <c r="R38" s="187"/>
      <c r="S38" s="188">
        <v>74.794219869644294</v>
      </c>
      <c r="T38" s="180">
        <v>2.0000000000000018E-3</v>
      </c>
      <c r="U38" s="180">
        <v>1.9543788179889566E-3</v>
      </c>
      <c r="V38" s="180"/>
      <c r="W38" s="180"/>
      <c r="X38" s="180">
        <v>34.088000000000001</v>
      </c>
      <c r="Y38" s="180">
        <v>33.310432573803745</v>
      </c>
      <c r="Z38" s="180">
        <v>1.9889999999999999</v>
      </c>
      <c r="AA38" s="180">
        <v>1.9436297344900155</v>
      </c>
      <c r="AB38" s="180">
        <v>14.37</v>
      </c>
      <c r="AC38" s="180">
        <v>14.04221180725064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4"/>
      <c r="G39" s="178">
        <v>35.725200000000001</v>
      </c>
      <c r="H39" s="53">
        <v>100</v>
      </c>
      <c r="I39" s="173">
        <v>93</v>
      </c>
      <c r="J39" s="48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86">
        <v>2.5183140420825612</v>
      </c>
      <c r="Q39" s="48"/>
      <c r="R39" s="187"/>
      <c r="S39" s="188">
        <v>109.65219219659458</v>
      </c>
      <c r="T39" s="180">
        <v>1.8000000000000002E-2</v>
      </c>
      <c r="U39" s="180">
        <v>1.7589409361900597E-2</v>
      </c>
      <c r="V39" s="180"/>
      <c r="W39" s="180"/>
      <c r="X39" s="180">
        <v>18.332000000000001</v>
      </c>
      <c r="Y39" s="180">
        <v>17.91383624568676</v>
      </c>
      <c r="Z39" s="180">
        <v>1.1119999999999999</v>
      </c>
      <c r="AA39" s="180">
        <v>1.0866346228018589</v>
      </c>
      <c r="AB39" s="180">
        <v>4.8899999999999997</v>
      </c>
      <c r="AC39" s="180">
        <v>4.7784562099829939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4"/>
      <c r="G40" s="178">
        <v>35.997999999999998</v>
      </c>
      <c r="H40" s="53">
        <v>80</v>
      </c>
      <c r="I40" s="173">
        <v>78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89">
        <v>3.9143140726210377</v>
      </c>
      <c r="Q40" s="16"/>
      <c r="R40" s="190"/>
      <c r="S40" s="191">
        <v>170.54853414722399</v>
      </c>
      <c r="T40" s="180">
        <v>0.36199999999999999</v>
      </c>
      <c r="U40" s="180">
        <v>0.3537425660560008</v>
      </c>
      <c r="V40" s="180"/>
      <c r="W40" s="180"/>
      <c r="X40" s="180">
        <v>5.6280000000000001</v>
      </c>
      <c r="Y40" s="180">
        <v>5.4996219938209192</v>
      </c>
      <c r="Z40" s="180">
        <v>0.48200000000000004</v>
      </c>
      <c r="AA40" s="180">
        <v>0.47100529513533812</v>
      </c>
      <c r="AB40" s="180">
        <v>2.5299999999999998</v>
      </c>
      <c r="AC40" s="180">
        <v>2.4722892047560281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4"/>
      <c r="G41" s="178">
        <v>36.452199999999998</v>
      </c>
      <c r="H41" s="53">
        <v>60</v>
      </c>
      <c r="I41" s="173">
        <v>60</v>
      </c>
      <c r="J41" s="48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86">
        <v>4.6786497217223264</v>
      </c>
      <c r="Q41" s="48"/>
      <c r="R41" s="187"/>
      <c r="S41" s="188">
        <v>204.01884844584131</v>
      </c>
      <c r="T41" s="180">
        <v>0</v>
      </c>
      <c r="U41" s="180">
        <v>0</v>
      </c>
      <c r="V41" s="180"/>
      <c r="W41" s="180"/>
      <c r="X41" s="180">
        <v>0.02</v>
      </c>
      <c r="Y41" s="180">
        <v>1.9543788179889547E-2</v>
      </c>
      <c r="Z41" s="180">
        <v>8.299999999999999E-2</v>
      </c>
      <c r="AA41" s="180">
        <v>8.1106720946541616E-2</v>
      </c>
      <c r="AB41" s="180">
        <v>0.78</v>
      </c>
      <c r="AC41" s="180">
        <v>0.76220773901569239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4"/>
      <c r="G42" s="178">
        <v>36.136000000000003</v>
      </c>
      <c r="H42" s="53">
        <v>40</v>
      </c>
      <c r="I42" s="173">
        <v>40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89">
        <v>4.6701197685235547</v>
      </c>
      <c r="Q42" s="16"/>
      <c r="R42" s="190"/>
      <c r="S42" s="191">
        <v>203.70060121174035</v>
      </c>
      <c r="T42" s="180">
        <v>0</v>
      </c>
      <c r="U42" s="180">
        <v>0</v>
      </c>
      <c r="V42" s="180"/>
      <c r="W42" s="180"/>
      <c r="X42" s="180">
        <v>0</v>
      </c>
      <c r="Y42" s="180">
        <v>0</v>
      </c>
      <c r="Z42" s="180">
        <v>4.8999999999999995E-2</v>
      </c>
      <c r="AA42" s="180">
        <v>4.7882281040729391E-2</v>
      </c>
      <c r="AB42" s="180">
        <v>0.8</v>
      </c>
      <c r="AC42" s="180">
        <v>0.78175152719558183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4"/>
      <c r="G43" s="178">
        <v>35.664099999999998</v>
      </c>
      <c r="H43" s="53">
        <v>20</v>
      </c>
      <c r="I43" s="173">
        <v>20</v>
      </c>
      <c r="J43" s="7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89">
        <v>4.6895993952181119</v>
      </c>
      <c r="Q43" s="76"/>
      <c r="R43" s="195"/>
      <c r="S43" s="191">
        <v>204.62145162416618</v>
      </c>
      <c r="T43" s="180">
        <v>1.2000000000000004E-2</v>
      </c>
      <c r="U43" s="180">
        <v>1.1726272907933733E-2</v>
      </c>
      <c r="V43" s="180"/>
      <c r="W43" s="180"/>
      <c r="X43" s="180">
        <v>2.7999999999999997E-2</v>
      </c>
      <c r="Y43" s="180">
        <v>2.7361303451845363E-2</v>
      </c>
      <c r="Z43" s="180">
        <v>3.9E-2</v>
      </c>
      <c r="AA43" s="180">
        <v>3.8110386950784621E-2</v>
      </c>
      <c r="AB43" s="180">
        <v>0.88</v>
      </c>
      <c r="AC43" s="180">
        <v>0.85992667991514016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4"/>
      <c r="G44" s="178">
        <v>35.655299999999997</v>
      </c>
      <c r="H44" s="53">
        <v>10</v>
      </c>
      <c r="I44" s="173">
        <v>10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89">
        <v>4.654088048176737</v>
      </c>
      <c r="Q44" s="16"/>
      <c r="R44" s="190"/>
      <c r="S44" s="191">
        <v>203.0795087291761</v>
      </c>
      <c r="T44" s="180">
        <v>0</v>
      </c>
      <c r="U44" s="180">
        <v>0</v>
      </c>
      <c r="V44" s="180"/>
      <c r="W44" s="180"/>
      <c r="X44" s="180">
        <v>0.01</v>
      </c>
      <c r="Y44" s="180">
        <v>9.7718940899447736E-3</v>
      </c>
      <c r="Z44" s="180">
        <v>5.9000000000000004E-2</v>
      </c>
      <c r="AA44" s="180">
        <v>5.7654175130674168E-2</v>
      </c>
      <c r="AB44" s="180">
        <v>0.92</v>
      </c>
      <c r="AC44" s="180">
        <v>0.89901425627491927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4" t="s">
        <v>4</v>
      </c>
      <c r="F45" s="55" t="s">
        <v>4</v>
      </c>
      <c r="G45" s="178">
        <v>35.655299999999997</v>
      </c>
      <c r="H45" s="53">
        <v>0</v>
      </c>
      <c r="I45" s="173">
        <v>1.5</v>
      </c>
      <c r="J45" s="138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192">
        <v>4.7095145908511693</v>
      </c>
      <c r="Q45" s="138" t="s">
        <v>4</v>
      </c>
      <c r="R45" s="193" t="s">
        <v>4</v>
      </c>
      <c r="S45" s="194">
        <v>205.4980265871032</v>
      </c>
      <c r="T45" s="180">
        <v>3.0000000000000027E-3</v>
      </c>
      <c r="U45" s="180">
        <v>2.9315682269834349E-3</v>
      </c>
      <c r="V45" s="180"/>
      <c r="W45" s="180"/>
      <c r="X45" s="180">
        <v>2.6999999999999996E-2</v>
      </c>
      <c r="Y45" s="180">
        <v>2.6384114042850886E-2</v>
      </c>
      <c r="Z45" s="180">
        <v>4.8999999999999995E-2</v>
      </c>
      <c r="AA45" s="180">
        <v>4.7882281040729391E-2</v>
      </c>
      <c r="AB45" s="180">
        <v>0.87</v>
      </c>
      <c r="AC45" s="180">
        <v>0.85015478582519532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 t="s">
        <v>4</v>
      </c>
      <c r="K46" s="138" t="s">
        <v>4</v>
      </c>
      <c r="L46" s="138" t="s">
        <v>4</v>
      </c>
      <c r="M46" s="138" t="s">
        <v>4</v>
      </c>
      <c r="N46" s="138" t="s">
        <v>4</v>
      </c>
      <c r="O46" s="138" t="s">
        <v>4</v>
      </c>
      <c r="P46" s="192" t="s">
        <v>4</v>
      </c>
      <c r="Q46" s="138" t="s">
        <v>4</v>
      </c>
      <c r="R46" s="193" t="s">
        <v>4</v>
      </c>
      <c r="S46" s="196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 t="s">
        <v>4</v>
      </c>
      <c r="K47" s="138" t="s">
        <v>4</v>
      </c>
      <c r="L47" s="138" t="s">
        <v>4</v>
      </c>
      <c r="M47" s="138" t="s">
        <v>4</v>
      </c>
      <c r="N47" s="138" t="s">
        <v>4</v>
      </c>
      <c r="O47" s="138" t="s">
        <v>4</v>
      </c>
      <c r="P47" s="138" t="s">
        <v>4</v>
      </c>
      <c r="Q47" s="138" t="s">
        <v>4</v>
      </c>
      <c r="R47" s="138" t="s">
        <v>4</v>
      </c>
      <c r="S47" s="138" t="s">
        <v>4</v>
      </c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 t="s">
        <v>4</v>
      </c>
      <c r="K48" s="138" t="s">
        <v>4</v>
      </c>
      <c r="L48" s="138" t="s">
        <v>4</v>
      </c>
      <c r="M48" s="138" t="s">
        <v>4</v>
      </c>
      <c r="N48" s="138" t="s">
        <v>4</v>
      </c>
      <c r="O48" s="138" t="s">
        <v>4</v>
      </c>
      <c r="P48" s="138" t="s">
        <v>4</v>
      </c>
      <c r="Q48" s="138" t="s">
        <v>4</v>
      </c>
      <c r="R48" s="138" t="s">
        <v>4</v>
      </c>
      <c r="S48" s="138" t="s">
        <v>4</v>
      </c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 t="s">
        <v>4</v>
      </c>
      <c r="K49" s="138" t="s">
        <v>4</v>
      </c>
      <c r="L49" s="138" t="s">
        <v>4</v>
      </c>
      <c r="M49" s="138" t="s">
        <v>4</v>
      </c>
      <c r="N49" s="138" t="s">
        <v>4</v>
      </c>
      <c r="O49" s="138" t="s">
        <v>4</v>
      </c>
      <c r="P49" s="138" t="s">
        <v>4</v>
      </c>
      <c r="Q49" s="138" t="s">
        <v>4</v>
      </c>
      <c r="R49" s="138" t="s">
        <v>4</v>
      </c>
      <c r="S49" s="138" t="s">
        <v>4</v>
      </c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 t="s">
        <v>4</v>
      </c>
      <c r="K50" s="138" t="s">
        <v>4</v>
      </c>
      <c r="L50" s="138" t="s">
        <v>4</v>
      </c>
      <c r="M50" s="138" t="s">
        <v>4</v>
      </c>
      <c r="N50" s="138" t="s">
        <v>4</v>
      </c>
      <c r="O50" s="138" t="s">
        <v>4</v>
      </c>
      <c r="P50" s="138" t="s">
        <v>4</v>
      </c>
      <c r="Q50" s="138" t="s">
        <v>4</v>
      </c>
      <c r="R50" s="138" t="s">
        <v>4</v>
      </c>
      <c r="S50" s="138" t="s">
        <v>4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 t="s">
        <v>4</v>
      </c>
      <c r="K51" s="138" t="s">
        <v>4</v>
      </c>
      <c r="L51" s="138" t="s">
        <v>4</v>
      </c>
      <c r="M51" s="138" t="s">
        <v>4</v>
      </c>
      <c r="N51" s="138" t="s">
        <v>4</v>
      </c>
      <c r="O51" s="138" t="s">
        <v>4</v>
      </c>
      <c r="P51" s="138" t="s">
        <v>4</v>
      </c>
      <c r="Q51" s="138" t="s">
        <v>4</v>
      </c>
      <c r="R51" s="138" t="s">
        <v>4</v>
      </c>
      <c r="S51" s="138" t="s">
        <v>4</v>
      </c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 t="s">
        <v>4</v>
      </c>
      <c r="K52" s="138" t="s">
        <v>4</v>
      </c>
      <c r="L52" s="138" t="s">
        <v>4</v>
      </c>
      <c r="M52" s="138" t="s">
        <v>4</v>
      </c>
      <c r="N52" s="138" t="s">
        <v>4</v>
      </c>
      <c r="O52" s="138" t="s">
        <v>4</v>
      </c>
      <c r="P52" s="138" t="s">
        <v>4</v>
      </c>
      <c r="Q52" s="138" t="s">
        <v>4</v>
      </c>
      <c r="R52" s="138" t="s">
        <v>4</v>
      </c>
      <c r="S52" s="138" t="s">
        <v>4</v>
      </c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 t="s">
        <v>4</v>
      </c>
      <c r="K53" s="138" t="s">
        <v>4</v>
      </c>
      <c r="L53" s="138" t="s">
        <v>4</v>
      </c>
      <c r="M53" s="138" t="s">
        <v>4</v>
      </c>
      <c r="N53" s="138" t="s">
        <v>4</v>
      </c>
      <c r="O53" s="138" t="s">
        <v>4</v>
      </c>
      <c r="P53" s="138" t="s">
        <v>4</v>
      </c>
      <c r="Q53" s="138" t="s">
        <v>4</v>
      </c>
      <c r="R53" s="138" t="s">
        <v>4</v>
      </c>
      <c r="S53" s="138" t="s">
        <v>4</v>
      </c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 t="s">
        <v>4</v>
      </c>
      <c r="K54" s="138" t="s">
        <v>4</v>
      </c>
      <c r="L54" s="138" t="s">
        <v>4</v>
      </c>
      <c r="M54" s="138" t="s">
        <v>4</v>
      </c>
      <c r="N54" s="138" t="s">
        <v>4</v>
      </c>
      <c r="O54" s="138" t="s">
        <v>4</v>
      </c>
      <c r="P54" s="138" t="s">
        <v>4</v>
      </c>
      <c r="Q54" s="138" t="s">
        <v>4</v>
      </c>
      <c r="R54" s="138" t="s">
        <v>4</v>
      </c>
      <c r="S54" s="138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 t="s">
        <v>4</v>
      </c>
      <c r="K55" s="138" t="s">
        <v>4</v>
      </c>
      <c r="L55" s="138" t="s">
        <v>4</v>
      </c>
      <c r="M55" s="138" t="s">
        <v>4</v>
      </c>
      <c r="N55" s="138" t="s">
        <v>4</v>
      </c>
      <c r="O55" s="138" t="s">
        <v>4</v>
      </c>
      <c r="P55" s="138" t="s">
        <v>4</v>
      </c>
      <c r="Q55" s="138" t="s">
        <v>4</v>
      </c>
      <c r="R55" s="138" t="s">
        <v>4</v>
      </c>
      <c r="S55" s="138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 t="s">
        <v>4</v>
      </c>
      <c r="K56" s="138" t="s">
        <v>4</v>
      </c>
      <c r="L56" s="138" t="s">
        <v>4</v>
      </c>
      <c r="M56" s="138" t="s">
        <v>4</v>
      </c>
      <c r="N56" s="138" t="s">
        <v>4</v>
      </c>
      <c r="O56" s="138" t="s">
        <v>4</v>
      </c>
      <c r="P56" s="138" t="s">
        <v>4</v>
      </c>
      <c r="Q56" s="138" t="s">
        <v>4</v>
      </c>
      <c r="R56" s="138" t="s">
        <v>4</v>
      </c>
      <c r="S56" s="138" t="s">
        <v>4</v>
      </c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 t="s">
        <v>4</v>
      </c>
      <c r="K57" s="138" t="s">
        <v>4</v>
      </c>
      <c r="L57" s="138" t="s">
        <v>4</v>
      </c>
      <c r="M57" s="138" t="s">
        <v>4</v>
      </c>
      <c r="N57" s="138" t="s">
        <v>4</v>
      </c>
      <c r="O57" s="138" t="s">
        <v>4</v>
      </c>
      <c r="P57" s="138" t="s">
        <v>4</v>
      </c>
      <c r="Q57" s="138" t="s">
        <v>4</v>
      </c>
      <c r="R57" s="138" t="s">
        <v>4</v>
      </c>
      <c r="S57" s="138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disablePrompts="1"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H35" sqref="H35:H45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13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37057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1" t="s">
        <v>50</v>
      </c>
      <c r="J8" s="121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6</v>
      </c>
      <c r="J9" s="39">
        <v>0.53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-6°0,53</v>
      </c>
      <c r="P9" s="39" t="s">
        <v>53</v>
      </c>
      <c r="Q9" s="235">
        <f>IF(ISBLANK(I9),"",IF(ISBLANK(J9),"",IF(J9&gt;60,"ERREUR !!",O11*(I9+(J9/60)))))</f>
        <v>-6.0088333333333335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10</v>
      </c>
      <c r="J10" s="39">
        <v>0.02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-10°0,02</v>
      </c>
      <c r="P10" s="39" t="s">
        <v>55</v>
      </c>
      <c r="Q10" s="235">
        <f>IF(ISBLANK(I10),"",IF(ISBLANK(J10),"",IF(J10&gt;60,"ERREUR !!",O12*(I10+(J10/60)))))</f>
        <v>-10.000333333333334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37057</v>
      </c>
      <c r="K11" s="85"/>
      <c r="L11" s="85"/>
      <c r="M11" s="85"/>
      <c r="N11" s="86" t="str">
        <f>I9&amp;"°"&amp;J9</f>
        <v>6°0,53</v>
      </c>
      <c r="O11" s="87">
        <f>IF(P9=M10,-1,1)</f>
        <v>-1</v>
      </c>
      <c r="P11" s="241" t="str">
        <f>TEXT(J11,"aaaa-mm-jj")&amp;"T"&amp;TEXT(J12,"hh:mm:ss")&amp;"z"</f>
        <v>2005-06-16T08:00:00z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0.33333333333333331</v>
      </c>
      <c r="K12" s="88"/>
      <c r="L12" s="88"/>
      <c r="M12" s="88"/>
      <c r="N12" s="89" t="str">
        <f>I10&amp;"°"&amp;J10</f>
        <v>10°0,02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2"/>
      <c r="F30" s="122"/>
      <c r="G30" s="122"/>
      <c r="H30" s="122"/>
      <c r="I30" s="122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4"/>
      <c r="G35" s="178">
        <v>34.595300000000002</v>
      </c>
      <c r="H35" s="153">
        <v>1000</v>
      </c>
      <c r="I35" s="173">
        <v>1002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3.645</v>
      </c>
      <c r="Q35" s="160"/>
      <c r="R35" s="160"/>
      <c r="S35" s="159">
        <v>158.5</v>
      </c>
      <c r="T35" s="180">
        <v>1.3999999999999999E-2</v>
      </c>
      <c r="U35" s="180">
        <v>1.3680651725922682E-2</v>
      </c>
      <c r="V35" s="180"/>
      <c r="W35" s="180"/>
      <c r="X35" s="180">
        <v>34.076000000000001</v>
      </c>
      <c r="Y35" s="180">
        <v>33.298706300895816</v>
      </c>
      <c r="Z35" s="180">
        <v>2.2970000000000002</v>
      </c>
      <c r="AA35" s="180">
        <v>2.2446040724603149</v>
      </c>
      <c r="AB35" s="180">
        <v>32.78</v>
      </c>
      <c r="AC35" s="180">
        <v>32.032268826838973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4"/>
      <c r="G36" s="178">
        <v>34.4803</v>
      </c>
      <c r="H36" s="53">
        <v>750</v>
      </c>
      <c r="I36" s="173">
        <v>749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39">
        <v>3.3610000000000002</v>
      </c>
      <c r="Q36" s="48"/>
      <c r="R36" s="48"/>
      <c r="S36" s="60">
        <v>146.19999999999999</v>
      </c>
      <c r="T36" s="180">
        <v>9.499999999999998E-3</v>
      </c>
      <c r="U36" s="180">
        <v>9.2832993854475333E-3</v>
      </c>
      <c r="V36" s="180"/>
      <c r="W36" s="180"/>
      <c r="X36" s="180">
        <v>37.105500000000006</v>
      </c>
      <c r="Y36" s="180">
        <v>36.259101615444585</v>
      </c>
      <c r="Z36" s="180">
        <v>2.4015000000000004</v>
      </c>
      <c r="AA36" s="180">
        <v>2.3467203657002376</v>
      </c>
      <c r="AB36" s="180">
        <v>30.41</v>
      </c>
      <c r="AC36" s="180">
        <v>29.716329927522054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4"/>
      <c r="G37" s="178">
        <v>34.6158</v>
      </c>
      <c r="H37" s="53">
        <v>500</v>
      </c>
      <c r="I37" s="173">
        <v>501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2.2170000000000001</v>
      </c>
      <c r="Q37" s="48"/>
      <c r="R37" s="48"/>
      <c r="S37" s="60">
        <v>96.5</v>
      </c>
      <c r="T37" s="180">
        <v>1.3999999999999999E-2</v>
      </c>
      <c r="U37" s="180">
        <v>1.3680651725922682E-2</v>
      </c>
      <c r="V37" s="180"/>
      <c r="W37" s="180"/>
      <c r="X37" s="180">
        <v>38.045999999999999</v>
      </c>
      <c r="Y37" s="180">
        <v>37.17814825460389</v>
      </c>
      <c r="Z37" s="180">
        <v>2.3530000000000002</v>
      </c>
      <c r="AA37" s="180">
        <v>2.2993266793640057</v>
      </c>
      <c r="AB37" s="180">
        <v>22.22</v>
      </c>
      <c r="AC37" s="180">
        <v>21.713148667857286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4"/>
      <c r="G38" s="178">
        <v>34.871099999999998</v>
      </c>
      <c r="H38" s="53">
        <v>300</v>
      </c>
      <c r="I38" s="173">
        <v>301</v>
      </c>
      <c r="J38" s="48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1.6220000000000001</v>
      </c>
      <c r="Q38" s="48"/>
      <c r="R38" s="48"/>
      <c r="S38" s="60">
        <v>70.599999999999994</v>
      </c>
      <c r="T38" s="180">
        <v>1.4999999999999999E-2</v>
      </c>
      <c r="U38" s="180">
        <v>1.465784113491716E-2</v>
      </c>
      <c r="V38" s="180"/>
      <c r="W38" s="180"/>
      <c r="X38" s="180">
        <v>34.975000000000001</v>
      </c>
      <c r="Y38" s="180">
        <v>34.177199579581846</v>
      </c>
      <c r="Z38" s="180">
        <v>2.036</v>
      </c>
      <c r="AA38" s="180">
        <v>1.9895576367127561</v>
      </c>
      <c r="AB38" s="180">
        <v>15.53</v>
      </c>
      <c r="AC38" s="180">
        <v>15.175751521684234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4"/>
      <c r="G39" s="178">
        <v>35.817799999999998</v>
      </c>
      <c r="H39" s="53">
        <v>100</v>
      </c>
      <c r="I39" s="173">
        <v>100</v>
      </c>
      <c r="J39" s="48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2.831</v>
      </c>
      <c r="Q39" s="48"/>
      <c r="R39" s="48"/>
      <c r="S39" s="60">
        <v>123.3</v>
      </c>
      <c r="T39" s="180">
        <v>0.10199999999999999</v>
      </c>
      <c r="U39" s="180">
        <v>9.967331971743669E-2</v>
      </c>
      <c r="V39" s="180"/>
      <c r="W39" s="180"/>
      <c r="X39" s="180">
        <v>15.378</v>
      </c>
      <c r="Y39" s="180">
        <v>15.027218731517074</v>
      </c>
      <c r="Z39" s="180">
        <v>0.96599999999999997</v>
      </c>
      <c r="AA39" s="180">
        <v>0.94396496908866512</v>
      </c>
      <c r="AB39" s="180">
        <v>4.6500000000000004</v>
      </c>
      <c r="AC39" s="180">
        <v>4.5439307518243206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4"/>
      <c r="G40" s="178">
        <v>36.023699999999998</v>
      </c>
      <c r="H40" s="53">
        <v>80</v>
      </c>
      <c r="I40" s="173">
        <v>80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4.0999999999999996</v>
      </c>
      <c r="Q40" s="16"/>
      <c r="R40" s="16"/>
      <c r="S40" s="60">
        <v>178.7</v>
      </c>
      <c r="T40" s="180">
        <v>0.378</v>
      </c>
      <c r="U40" s="180">
        <v>0.36937759659991248</v>
      </c>
      <c r="V40" s="180"/>
      <c r="W40" s="180"/>
      <c r="X40" s="180">
        <v>4.1120000000000001</v>
      </c>
      <c r="Y40" s="180">
        <v>4.0182028497852915</v>
      </c>
      <c r="Z40" s="180">
        <v>0.42599999999999999</v>
      </c>
      <c r="AA40" s="180">
        <v>0.41628268823164738</v>
      </c>
      <c r="AB40" s="180">
        <v>2.36</v>
      </c>
      <c r="AC40" s="180">
        <v>2.3061670052269672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4"/>
      <c r="G41" s="178">
        <v>36.353999999999999</v>
      </c>
      <c r="H41" s="53">
        <v>60</v>
      </c>
      <c r="I41" s="173">
        <v>60</v>
      </c>
      <c r="J41" s="48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4.6289999999999996</v>
      </c>
      <c r="Q41" s="48"/>
      <c r="R41" s="48"/>
      <c r="S41" s="60">
        <v>201.9</v>
      </c>
      <c r="T41" s="180">
        <v>1.0999999999999999E-2</v>
      </c>
      <c r="U41" s="180">
        <v>1.0749083498939251E-2</v>
      </c>
      <c r="V41" s="180"/>
      <c r="W41" s="180"/>
      <c r="X41" s="180">
        <v>0</v>
      </c>
      <c r="Y41" s="180">
        <v>0</v>
      </c>
      <c r="Z41" s="180">
        <v>8.3000000000000004E-2</v>
      </c>
      <c r="AA41" s="180">
        <v>8.110672094654163E-2</v>
      </c>
      <c r="AB41" s="180">
        <v>1.03</v>
      </c>
      <c r="AC41" s="180">
        <v>1.0065050912643116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4"/>
      <c r="G42" s="178">
        <v>35.671599999999998</v>
      </c>
      <c r="H42" s="53">
        <v>40</v>
      </c>
      <c r="I42" s="173">
        <v>39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4.718</v>
      </c>
      <c r="Q42" s="16"/>
      <c r="R42" s="16"/>
      <c r="S42" s="60">
        <v>205.9</v>
      </c>
      <c r="T42" s="180">
        <v>8.9999999999999976E-3</v>
      </c>
      <c r="U42" s="180">
        <v>8.7947046809502948E-3</v>
      </c>
      <c r="V42" s="180"/>
      <c r="W42" s="180"/>
      <c r="X42" s="180">
        <v>0</v>
      </c>
      <c r="Y42" s="180">
        <v>0</v>
      </c>
      <c r="Z42" s="180">
        <v>6.8999999999999992E-2</v>
      </c>
      <c r="AA42" s="180">
        <v>6.7426069220618931E-2</v>
      </c>
      <c r="AB42" s="180">
        <v>1.0900000000000001</v>
      </c>
      <c r="AC42" s="180">
        <v>1.0651364558039802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4"/>
      <c r="G43" s="178">
        <v>35.666400000000003</v>
      </c>
      <c r="H43" s="53">
        <v>20</v>
      </c>
      <c r="I43" s="173">
        <v>19</v>
      </c>
      <c r="J43" s="7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4.6790000000000003</v>
      </c>
      <c r="Q43" s="76"/>
      <c r="R43" s="76"/>
      <c r="S43" s="60">
        <v>204.2</v>
      </c>
      <c r="T43" s="180">
        <v>1.2E-2</v>
      </c>
      <c r="U43" s="180">
        <v>1.1726272907933729E-2</v>
      </c>
      <c r="V43" s="180"/>
      <c r="W43" s="180"/>
      <c r="X43" s="180">
        <v>0</v>
      </c>
      <c r="Y43" s="180">
        <v>0</v>
      </c>
      <c r="Z43" s="180">
        <v>6.6000000000000003E-2</v>
      </c>
      <c r="AA43" s="180">
        <v>6.4494500993635517E-2</v>
      </c>
      <c r="AB43" s="180">
        <v>1.0900000000000001</v>
      </c>
      <c r="AC43" s="180">
        <v>1.0651364558039802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4"/>
      <c r="G44" s="178" t="s">
        <v>4</v>
      </c>
      <c r="H44" s="53">
        <v>10</v>
      </c>
      <c r="I44" s="173" t="s">
        <v>4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39"/>
      <c r="Q44" s="16"/>
      <c r="R44" s="16"/>
      <c r="S44" s="60"/>
      <c r="T44" s="180" t="s">
        <v>4</v>
      </c>
      <c r="U44" s="180" t="s">
        <v>4</v>
      </c>
      <c r="V44" s="180"/>
      <c r="W44" s="180"/>
      <c r="X44" s="180" t="s">
        <v>4</v>
      </c>
      <c r="Y44" s="180" t="s">
        <v>4</v>
      </c>
      <c r="Z44" s="180" t="s">
        <v>4</v>
      </c>
      <c r="AA44" s="180" t="s">
        <v>4</v>
      </c>
      <c r="AB44" s="180" t="s">
        <v>4</v>
      </c>
      <c r="AC44" s="180" t="s">
        <v>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4" t="s">
        <v>4</v>
      </c>
      <c r="F45" s="55" t="s">
        <v>4</v>
      </c>
      <c r="G45" s="178">
        <v>35.667200000000001</v>
      </c>
      <c r="H45" s="53">
        <v>0</v>
      </c>
      <c r="I45" s="173">
        <v>0</v>
      </c>
      <c r="J45" s="138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139">
        <v>4.6749999999999998</v>
      </c>
      <c r="Q45" s="138" t="s">
        <v>4</v>
      </c>
      <c r="R45" s="138" t="s">
        <v>4</v>
      </c>
      <c r="S45" s="60">
        <v>204</v>
      </c>
      <c r="T45" s="180">
        <v>8.0000000000000002E-3</v>
      </c>
      <c r="U45" s="180">
        <v>7.8175152719558196E-3</v>
      </c>
      <c r="V45" s="180"/>
      <c r="W45" s="180"/>
      <c r="X45" s="180">
        <v>0</v>
      </c>
      <c r="Y45" s="180">
        <v>0</v>
      </c>
      <c r="Z45" s="180">
        <v>6.7999999999999991E-2</v>
      </c>
      <c r="AA45" s="180">
        <v>6.6448879811624451E-2</v>
      </c>
      <c r="AB45" s="180">
        <v>1.1200000000000001</v>
      </c>
      <c r="AC45" s="180">
        <v>1.0944521380738146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 t="s">
        <v>4</v>
      </c>
      <c r="K46" s="138" t="s">
        <v>4</v>
      </c>
      <c r="L46" s="138" t="s">
        <v>4</v>
      </c>
      <c r="M46" s="138" t="s">
        <v>4</v>
      </c>
      <c r="N46" s="138" t="s">
        <v>4</v>
      </c>
      <c r="O46" s="138" t="s">
        <v>4</v>
      </c>
      <c r="P46" s="192" t="s">
        <v>4</v>
      </c>
      <c r="Q46" s="138" t="s">
        <v>4</v>
      </c>
      <c r="R46" s="193" t="s">
        <v>4</v>
      </c>
      <c r="S46" s="196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 t="s">
        <v>4</v>
      </c>
      <c r="K47" s="138" t="s">
        <v>4</v>
      </c>
      <c r="L47" s="138" t="s">
        <v>4</v>
      </c>
      <c r="M47" s="138" t="s">
        <v>4</v>
      </c>
      <c r="N47" s="138" t="s">
        <v>4</v>
      </c>
      <c r="O47" s="138" t="s">
        <v>4</v>
      </c>
      <c r="P47" s="138" t="s">
        <v>4</v>
      </c>
      <c r="Q47" s="138" t="s">
        <v>4</v>
      </c>
      <c r="R47" s="138" t="s">
        <v>4</v>
      </c>
      <c r="S47" s="138" t="s">
        <v>4</v>
      </c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 t="s">
        <v>4</v>
      </c>
      <c r="K48" s="138" t="s">
        <v>4</v>
      </c>
      <c r="L48" s="138" t="s">
        <v>4</v>
      </c>
      <c r="M48" s="138" t="s">
        <v>4</v>
      </c>
      <c r="N48" s="138" t="s">
        <v>4</v>
      </c>
      <c r="O48" s="138" t="s">
        <v>4</v>
      </c>
      <c r="P48" s="138" t="s">
        <v>4</v>
      </c>
      <c r="Q48" s="138" t="s">
        <v>4</v>
      </c>
      <c r="R48" s="138" t="s">
        <v>4</v>
      </c>
      <c r="S48" s="138" t="s">
        <v>4</v>
      </c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 t="s">
        <v>4</v>
      </c>
      <c r="K49" s="138" t="s">
        <v>4</v>
      </c>
      <c r="L49" s="138" t="s">
        <v>4</v>
      </c>
      <c r="M49" s="138" t="s">
        <v>4</v>
      </c>
      <c r="N49" s="138" t="s">
        <v>4</v>
      </c>
      <c r="O49" s="138" t="s">
        <v>4</v>
      </c>
      <c r="P49" s="138" t="s">
        <v>4</v>
      </c>
      <c r="Q49" s="138" t="s">
        <v>4</v>
      </c>
      <c r="R49" s="138" t="s">
        <v>4</v>
      </c>
      <c r="S49" s="138" t="s">
        <v>4</v>
      </c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 t="s">
        <v>4</v>
      </c>
      <c r="K50" s="138" t="s">
        <v>4</v>
      </c>
      <c r="L50" s="138" t="s">
        <v>4</v>
      </c>
      <c r="M50" s="138" t="s">
        <v>4</v>
      </c>
      <c r="N50" s="138" t="s">
        <v>4</v>
      </c>
      <c r="O50" s="138" t="s">
        <v>4</v>
      </c>
      <c r="P50" s="138" t="s">
        <v>4</v>
      </c>
      <c r="Q50" s="138" t="s">
        <v>4</v>
      </c>
      <c r="R50" s="138" t="s">
        <v>4</v>
      </c>
      <c r="S50" s="138" t="s">
        <v>4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 t="s">
        <v>4</v>
      </c>
      <c r="K51" s="138" t="s">
        <v>4</v>
      </c>
      <c r="L51" s="138" t="s">
        <v>4</v>
      </c>
      <c r="M51" s="138" t="s">
        <v>4</v>
      </c>
      <c r="N51" s="138" t="s">
        <v>4</v>
      </c>
      <c r="O51" s="138" t="s">
        <v>4</v>
      </c>
      <c r="P51" s="138" t="s">
        <v>4</v>
      </c>
      <c r="Q51" s="138" t="s">
        <v>4</v>
      </c>
      <c r="R51" s="138" t="s">
        <v>4</v>
      </c>
      <c r="S51" s="138" t="s">
        <v>4</v>
      </c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 t="s">
        <v>4</v>
      </c>
      <c r="K52" s="138" t="s">
        <v>4</v>
      </c>
      <c r="L52" s="138" t="s">
        <v>4</v>
      </c>
      <c r="M52" s="138" t="s">
        <v>4</v>
      </c>
      <c r="N52" s="138" t="s">
        <v>4</v>
      </c>
      <c r="O52" s="138" t="s">
        <v>4</v>
      </c>
      <c r="P52" s="138" t="s">
        <v>4</v>
      </c>
      <c r="Q52" s="138" t="s">
        <v>4</v>
      </c>
      <c r="R52" s="138" t="s">
        <v>4</v>
      </c>
      <c r="S52" s="138" t="s">
        <v>4</v>
      </c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 t="s">
        <v>4</v>
      </c>
      <c r="K53" s="138" t="s">
        <v>4</v>
      </c>
      <c r="L53" s="138" t="s">
        <v>4</v>
      </c>
      <c r="M53" s="138" t="s">
        <v>4</v>
      </c>
      <c r="N53" s="138" t="s">
        <v>4</v>
      </c>
      <c r="O53" s="138" t="s">
        <v>4</v>
      </c>
      <c r="P53" s="138" t="s">
        <v>4</v>
      </c>
      <c r="Q53" s="138" t="s">
        <v>4</v>
      </c>
      <c r="R53" s="138" t="s">
        <v>4</v>
      </c>
      <c r="S53" s="138" t="s">
        <v>4</v>
      </c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 t="s">
        <v>4</v>
      </c>
      <c r="K54" s="138" t="s">
        <v>4</v>
      </c>
      <c r="L54" s="138" t="s">
        <v>4</v>
      </c>
      <c r="M54" s="138" t="s">
        <v>4</v>
      </c>
      <c r="N54" s="138" t="s">
        <v>4</v>
      </c>
      <c r="O54" s="138" t="s">
        <v>4</v>
      </c>
      <c r="P54" s="138" t="s">
        <v>4</v>
      </c>
      <c r="Q54" s="138" t="s">
        <v>4</v>
      </c>
      <c r="R54" s="138" t="s">
        <v>4</v>
      </c>
      <c r="S54" s="138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 t="s">
        <v>4</v>
      </c>
      <c r="K55" s="138" t="s">
        <v>4</v>
      </c>
      <c r="L55" s="138" t="s">
        <v>4</v>
      </c>
      <c r="M55" s="138" t="s">
        <v>4</v>
      </c>
      <c r="N55" s="138" t="s">
        <v>4</v>
      </c>
      <c r="O55" s="138" t="s">
        <v>4</v>
      </c>
      <c r="P55" s="138" t="s">
        <v>4</v>
      </c>
      <c r="Q55" s="138" t="s">
        <v>4</v>
      </c>
      <c r="R55" s="138" t="s">
        <v>4</v>
      </c>
      <c r="S55" s="138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 t="s">
        <v>4</v>
      </c>
      <c r="K56" s="138" t="s">
        <v>4</v>
      </c>
      <c r="L56" s="138" t="s">
        <v>4</v>
      </c>
      <c r="M56" s="138" t="s">
        <v>4</v>
      </c>
      <c r="N56" s="138" t="s">
        <v>4</v>
      </c>
      <c r="O56" s="138" t="s">
        <v>4</v>
      </c>
      <c r="P56" s="138" t="s">
        <v>4</v>
      </c>
      <c r="Q56" s="138" t="s">
        <v>4</v>
      </c>
      <c r="R56" s="138" t="s">
        <v>4</v>
      </c>
      <c r="S56" s="138" t="s">
        <v>4</v>
      </c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 t="s">
        <v>4</v>
      </c>
      <c r="K57" s="138" t="s">
        <v>4</v>
      </c>
      <c r="L57" s="138" t="s">
        <v>4</v>
      </c>
      <c r="M57" s="138" t="s">
        <v>4</v>
      </c>
      <c r="N57" s="138" t="s">
        <v>4</v>
      </c>
      <c r="O57" s="138" t="s">
        <v>4</v>
      </c>
      <c r="P57" s="138" t="s">
        <v>4</v>
      </c>
      <c r="Q57" s="138" t="s">
        <v>4</v>
      </c>
      <c r="R57" s="138" t="s">
        <v>4</v>
      </c>
      <c r="S57" s="138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R50" sqref="R50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14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37058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1" t="s">
        <v>50</v>
      </c>
      <c r="J8" s="121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5</v>
      </c>
      <c r="J9" s="39">
        <v>29.75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-5°29,75</v>
      </c>
      <c r="P9" s="39" t="s">
        <v>53</v>
      </c>
      <c r="Q9" s="235">
        <f>IF(ISBLANK(I9),"",IF(ISBLANK(J9),"",IF(J9&gt;60,"ERREUR !!",O11*(I9+(J9/60)))))</f>
        <v>-5.4958333333333336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9</v>
      </c>
      <c r="J10" s="39">
        <v>59.94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-9°59,94</v>
      </c>
      <c r="P10" s="39" t="s">
        <v>55</v>
      </c>
      <c r="Q10" s="235">
        <f>IF(ISBLANK(I10),"",IF(ISBLANK(J10),"",IF(J10&gt;60,"ERREUR !!",O12*(I10+(J10/60)))))</f>
        <v>-9.9990000000000006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37057</v>
      </c>
      <c r="K11" s="85"/>
      <c r="L11" s="85"/>
      <c r="M11" s="85"/>
      <c r="N11" s="86" t="str">
        <f>I9&amp;"°"&amp;J9</f>
        <v>5°29,75</v>
      </c>
      <c r="O11" s="87">
        <f>IF(P9=M10,-1,1)</f>
        <v>-1</v>
      </c>
      <c r="P11" s="241" t="str">
        <f>TEXT(J11,"aaaa-mm-jj")&amp;"T"&amp;TEXT(J12,"hh:mm:ss")&amp;"z"</f>
        <v>2005-06-16T21:30:00z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0.89583333333333337</v>
      </c>
      <c r="K12" s="88"/>
      <c r="L12" s="88"/>
      <c r="M12" s="88"/>
      <c r="N12" s="89" t="str">
        <f>I10&amp;"°"&amp;J10</f>
        <v>9°59,94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 t="s">
        <v>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 t="s">
        <v>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 t="e">
        <f>(0.999842594+(0.00006793952*$R$14)-(0.00000909529*$R$14^2)+(0.0000001001685*$R$14^3)-(0.000000001120083*$R$14^4)+(0.000000000006536332*$R$14^5))</f>
        <v>#VALUE!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2"/>
      <c r="F30" s="122"/>
      <c r="G30" s="122"/>
      <c r="H30" s="122"/>
      <c r="I30" s="122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35.726100000000002</v>
      </c>
      <c r="H35" s="53">
        <v>0</v>
      </c>
      <c r="I35" s="153">
        <v>0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60"/>
      <c r="Q35" s="160"/>
      <c r="R35" s="160"/>
      <c r="S35" s="160"/>
      <c r="T35" s="197">
        <v>1.0999999999999999E-2</v>
      </c>
      <c r="U35" s="197">
        <v>1.0749083498939251E-2</v>
      </c>
      <c r="V35" s="161"/>
      <c r="W35" s="161"/>
      <c r="X35" s="197">
        <v>1.9E-2</v>
      </c>
      <c r="Y35" s="197">
        <v>1.856659877089507E-2</v>
      </c>
      <c r="Z35" s="197">
        <v>6.0999999999999999E-2</v>
      </c>
      <c r="AA35" s="197">
        <v>5.9608553948663122E-2</v>
      </c>
      <c r="AB35" s="197">
        <v>0.97</v>
      </c>
      <c r="AC35" s="197">
        <v>0.9478737267246431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54"/>
      <c r="H36" s="54"/>
      <c r="I36" s="54"/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48"/>
      <c r="Q36" s="48"/>
      <c r="R36" s="48"/>
      <c r="S36" s="48"/>
      <c r="T36" s="48"/>
      <c r="U36" s="48"/>
      <c r="V36" s="102"/>
      <c r="W36" s="102"/>
      <c r="X36" s="102"/>
      <c r="Y36" s="102"/>
      <c r="Z36" s="48"/>
      <c r="AA36" s="102"/>
      <c r="AB36" s="102"/>
      <c r="AC36" s="102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54"/>
      <c r="H37" s="54"/>
      <c r="I37" s="54"/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48"/>
      <c r="Q37" s="48"/>
      <c r="R37" s="48"/>
      <c r="S37" s="48"/>
      <c r="T37" s="48"/>
      <c r="U37" s="48"/>
      <c r="V37" s="102"/>
      <c r="W37" s="102"/>
      <c r="X37" s="102"/>
      <c r="Y37" s="102"/>
      <c r="Z37" s="48"/>
      <c r="AA37" s="102"/>
      <c r="AB37" s="102"/>
      <c r="AC37" s="102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54"/>
      <c r="H38" s="54"/>
      <c r="I38" s="54"/>
      <c r="J38" s="48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48"/>
      <c r="Q38" s="48"/>
      <c r="R38" s="48"/>
      <c r="S38" s="48"/>
      <c r="T38" s="48"/>
      <c r="U38" s="48"/>
      <c r="V38" s="102"/>
      <c r="W38" s="102"/>
      <c r="X38" s="102"/>
      <c r="Y38" s="102"/>
      <c r="Z38" s="48"/>
      <c r="AA38" s="102"/>
      <c r="AB38" s="102"/>
      <c r="AC38" s="102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54"/>
      <c r="H39" s="54"/>
      <c r="I39" s="54"/>
      <c r="J39" s="48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48"/>
      <c r="Q39" s="48"/>
      <c r="R39" s="48"/>
      <c r="S39" s="48"/>
      <c r="T39" s="48"/>
      <c r="U39" s="48"/>
      <c r="V39" s="102"/>
      <c r="W39" s="102"/>
      <c r="X39" s="102"/>
      <c r="Y39" s="102"/>
      <c r="Z39" s="48"/>
      <c r="AA39" s="102"/>
      <c r="AB39" s="102"/>
      <c r="AC39" s="102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54"/>
      <c r="H40" s="54"/>
      <c r="I40" s="54"/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6"/>
      <c r="Q40" s="16"/>
      <c r="R40" s="16"/>
      <c r="S40" s="16"/>
      <c r="T40" s="16"/>
      <c r="U40" s="48"/>
      <c r="V40" s="135"/>
      <c r="W40" s="102"/>
      <c r="X40" s="135"/>
      <c r="Y40" s="102"/>
      <c r="Z40" s="16"/>
      <c r="AA40" s="102"/>
      <c r="AB40" s="135"/>
      <c r="AC40" s="102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54"/>
      <c r="H41" s="54"/>
      <c r="I41" s="54"/>
      <c r="J41" s="48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48"/>
      <c r="Q41" s="48"/>
      <c r="R41" s="48"/>
      <c r="S41" s="48"/>
      <c r="T41" s="48"/>
      <c r="U41" s="48"/>
      <c r="V41" s="102"/>
      <c r="W41" s="102"/>
      <c r="X41" s="102"/>
      <c r="Y41" s="102"/>
      <c r="Z41" s="48"/>
      <c r="AA41" s="102"/>
      <c r="AB41" s="102"/>
      <c r="AC41" s="102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54"/>
      <c r="H42" s="54"/>
      <c r="I42" s="54"/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6"/>
      <c r="Q42" s="16"/>
      <c r="R42" s="16"/>
      <c r="S42" s="16"/>
      <c r="T42" s="16"/>
      <c r="U42" s="48"/>
      <c r="V42" s="135"/>
      <c r="W42" s="102"/>
      <c r="X42" s="135"/>
      <c r="Y42" s="102"/>
      <c r="Z42" s="16"/>
      <c r="AA42" s="102"/>
      <c r="AB42" s="135"/>
      <c r="AC42" s="102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54"/>
      <c r="H43" s="54"/>
      <c r="I43" s="54"/>
      <c r="J43" s="7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76"/>
      <c r="Q43" s="76"/>
      <c r="R43" s="76"/>
      <c r="S43" s="76"/>
      <c r="T43" s="76"/>
      <c r="U43" s="48"/>
      <c r="V43" s="76"/>
      <c r="W43" s="102"/>
      <c r="X43" s="76"/>
      <c r="Y43" s="102"/>
      <c r="Z43" s="76"/>
      <c r="AA43" s="102"/>
      <c r="AB43" s="76"/>
      <c r="AC43" s="102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54"/>
      <c r="H44" s="54"/>
      <c r="I44" s="54"/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6"/>
      <c r="Q44" s="16"/>
      <c r="R44" s="16"/>
      <c r="S44" s="16"/>
      <c r="T44" s="16"/>
      <c r="U44" s="48"/>
      <c r="V44" s="135"/>
      <c r="W44" s="102"/>
      <c r="X44" s="135"/>
      <c r="Y44" s="102"/>
      <c r="Z44" s="16"/>
      <c r="AA44" s="102"/>
      <c r="AB44" s="135"/>
      <c r="AC44" s="102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55" t="s">
        <v>4</v>
      </c>
      <c r="H45" s="55" t="s">
        <v>4</v>
      </c>
      <c r="I45" s="55" t="s">
        <v>4</v>
      </c>
      <c r="J45" s="138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138" t="s">
        <v>4</v>
      </c>
      <c r="Q45" s="138" t="s">
        <v>4</v>
      </c>
      <c r="R45" s="138" t="s">
        <v>4</v>
      </c>
      <c r="S45" s="138" t="s">
        <v>4</v>
      </c>
      <c r="T45" s="76"/>
      <c r="U45" s="48"/>
      <c r="V45" s="76"/>
      <c r="W45" s="102"/>
      <c r="X45" s="76"/>
      <c r="Y45" s="102"/>
      <c r="Z45" s="76"/>
      <c r="AA45" s="102"/>
      <c r="AB45" s="76"/>
      <c r="AC45" s="102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 t="s">
        <v>4</v>
      </c>
      <c r="K46" s="138" t="s">
        <v>4</v>
      </c>
      <c r="L46" s="138" t="s">
        <v>4</v>
      </c>
      <c r="M46" s="138" t="s">
        <v>4</v>
      </c>
      <c r="N46" s="138" t="s">
        <v>4</v>
      </c>
      <c r="O46" s="138" t="s">
        <v>4</v>
      </c>
      <c r="P46" s="192" t="s">
        <v>4</v>
      </c>
      <c r="Q46" s="138" t="s">
        <v>4</v>
      </c>
      <c r="R46" s="193" t="s">
        <v>4</v>
      </c>
      <c r="S46" s="196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 t="s">
        <v>4</v>
      </c>
      <c r="K47" s="138" t="s">
        <v>4</v>
      </c>
      <c r="L47" s="138" t="s">
        <v>4</v>
      </c>
      <c r="M47" s="138" t="s">
        <v>4</v>
      </c>
      <c r="N47" s="138" t="s">
        <v>4</v>
      </c>
      <c r="O47" s="138" t="s">
        <v>4</v>
      </c>
      <c r="P47" s="138" t="s">
        <v>4</v>
      </c>
      <c r="Q47" s="138" t="s">
        <v>4</v>
      </c>
      <c r="R47" s="138" t="s">
        <v>4</v>
      </c>
      <c r="S47" s="138" t="s">
        <v>4</v>
      </c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 t="s">
        <v>4</v>
      </c>
      <c r="K48" s="138" t="s">
        <v>4</v>
      </c>
      <c r="L48" s="138" t="s">
        <v>4</v>
      </c>
      <c r="M48" s="138" t="s">
        <v>4</v>
      </c>
      <c r="N48" s="138" t="s">
        <v>4</v>
      </c>
      <c r="O48" s="138" t="s">
        <v>4</v>
      </c>
      <c r="P48" s="138" t="s">
        <v>4</v>
      </c>
      <c r="Q48" s="138" t="s">
        <v>4</v>
      </c>
      <c r="R48" s="138" t="s">
        <v>4</v>
      </c>
      <c r="S48" s="138" t="s">
        <v>4</v>
      </c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 t="s">
        <v>4</v>
      </c>
      <c r="K49" s="138" t="s">
        <v>4</v>
      </c>
      <c r="L49" s="138" t="s">
        <v>4</v>
      </c>
      <c r="M49" s="138" t="s">
        <v>4</v>
      </c>
      <c r="N49" s="138" t="s">
        <v>4</v>
      </c>
      <c r="O49" s="138" t="s">
        <v>4</v>
      </c>
      <c r="P49" s="138" t="s">
        <v>4</v>
      </c>
      <c r="Q49" s="138" t="s">
        <v>4</v>
      </c>
      <c r="R49" s="138" t="s">
        <v>4</v>
      </c>
      <c r="S49" s="138" t="s">
        <v>4</v>
      </c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 t="s">
        <v>4</v>
      </c>
      <c r="K50" s="138" t="s">
        <v>4</v>
      </c>
      <c r="L50" s="138" t="s">
        <v>4</v>
      </c>
      <c r="M50" s="138" t="s">
        <v>4</v>
      </c>
      <c r="N50" s="138" t="s">
        <v>4</v>
      </c>
      <c r="O50" s="138" t="s">
        <v>4</v>
      </c>
      <c r="P50" s="138" t="s">
        <v>4</v>
      </c>
      <c r="Q50" s="138" t="s">
        <v>4</v>
      </c>
      <c r="R50" s="138" t="s">
        <v>4</v>
      </c>
      <c r="S50" s="138" t="s">
        <v>4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 t="s">
        <v>4</v>
      </c>
      <c r="K51" s="138" t="s">
        <v>4</v>
      </c>
      <c r="L51" s="138" t="s">
        <v>4</v>
      </c>
      <c r="M51" s="138" t="s">
        <v>4</v>
      </c>
      <c r="N51" s="138" t="s">
        <v>4</v>
      </c>
      <c r="O51" s="138" t="s">
        <v>4</v>
      </c>
      <c r="P51" s="138" t="s">
        <v>4</v>
      </c>
      <c r="Q51" s="138" t="s">
        <v>4</v>
      </c>
      <c r="R51" s="138" t="s">
        <v>4</v>
      </c>
      <c r="S51" s="138" t="s">
        <v>4</v>
      </c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 t="s">
        <v>4</v>
      </c>
      <c r="K52" s="138" t="s">
        <v>4</v>
      </c>
      <c r="L52" s="138" t="s">
        <v>4</v>
      </c>
      <c r="M52" s="138" t="s">
        <v>4</v>
      </c>
      <c r="N52" s="138" t="s">
        <v>4</v>
      </c>
      <c r="O52" s="138" t="s">
        <v>4</v>
      </c>
      <c r="P52" s="138" t="s">
        <v>4</v>
      </c>
      <c r="Q52" s="138" t="s">
        <v>4</v>
      </c>
      <c r="R52" s="138" t="s">
        <v>4</v>
      </c>
      <c r="S52" s="138" t="s">
        <v>4</v>
      </c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 t="s">
        <v>4</v>
      </c>
      <c r="K53" s="138" t="s">
        <v>4</v>
      </c>
      <c r="L53" s="138" t="s">
        <v>4</v>
      </c>
      <c r="M53" s="138" t="s">
        <v>4</v>
      </c>
      <c r="N53" s="138" t="s">
        <v>4</v>
      </c>
      <c r="O53" s="138" t="s">
        <v>4</v>
      </c>
      <c r="P53" s="138" t="s">
        <v>4</v>
      </c>
      <c r="Q53" s="138" t="s">
        <v>4</v>
      </c>
      <c r="R53" s="138" t="s">
        <v>4</v>
      </c>
      <c r="S53" s="138" t="s">
        <v>4</v>
      </c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 t="s">
        <v>4</v>
      </c>
      <c r="K54" s="138" t="s">
        <v>4</v>
      </c>
      <c r="L54" s="138" t="s">
        <v>4</v>
      </c>
      <c r="M54" s="138" t="s">
        <v>4</v>
      </c>
      <c r="N54" s="138" t="s">
        <v>4</v>
      </c>
      <c r="O54" s="138" t="s">
        <v>4</v>
      </c>
      <c r="P54" s="138" t="s">
        <v>4</v>
      </c>
      <c r="Q54" s="138" t="s">
        <v>4</v>
      </c>
      <c r="R54" s="138" t="s">
        <v>4</v>
      </c>
      <c r="S54" s="138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 t="s">
        <v>4</v>
      </c>
      <c r="K55" s="138" t="s">
        <v>4</v>
      </c>
      <c r="L55" s="138" t="s">
        <v>4</v>
      </c>
      <c r="M55" s="138" t="s">
        <v>4</v>
      </c>
      <c r="N55" s="138" t="s">
        <v>4</v>
      </c>
      <c r="O55" s="138" t="s">
        <v>4</v>
      </c>
      <c r="P55" s="138" t="s">
        <v>4</v>
      </c>
      <c r="Q55" s="138" t="s">
        <v>4</v>
      </c>
      <c r="R55" s="138" t="s">
        <v>4</v>
      </c>
      <c r="S55" s="138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 t="s">
        <v>4</v>
      </c>
      <c r="K56" s="138" t="s">
        <v>4</v>
      </c>
      <c r="L56" s="138" t="s">
        <v>4</v>
      </c>
      <c r="M56" s="138" t="s">
        <v>4</v>
      </c>
      <c r="N56" s="138" t="s">
        <v>4</v>
      </c>
      <c r="O56" s="138" t="s">
        <v>4</v>
      </c>
      <c r="P56" s="138" t="s">
        <v>4</v>
      </c>
      <c r="Q56" s="138" t="s">
        <v>4</v>
      </c>
      <c r="R56" s="138" t="s">
        <v>4</v>
      </c>
      <c r="S56" s="138" t="s">
        <v>4</v>
      </c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 t="s">
        <v>4</v>
      </c>
      <c r="K57" s="138" t="s">
        <v>4</v>
      </c>
      <c r="L57" s="138" t="s">
        <v>4</v>
      </c>
      <c r="M57" s="138" t="s">
        <v>4</v>
      </c>
      <c r="N57" s="138" t="s">
        <v>4</v>
      </c>
      <c r="O57" s="138" t="s">
        <v>4</v>
      </c>
      <c r="P57" s="138" t="s">
        <v>4</v>
      </c>
      <c r="Q57" s="138" t="s">
        <v>4</v>
      </c>
      <c r="R57" s="138" t="s">
        <v>4</v>
      </c>
      <c r="S57" s="138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abSelected="1" zoomScaleNormal="100" workbookViewId="0">
      <selection activeCell="AD43" sqref="AD43:BB45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15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37058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4" t="s">
        <v>50</v>
      </c>
      <c r="J8" s="124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4</v>
      </c>
      <c r="J9" s="39">
        <v>59.99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-4°59,99</v>
      </c>
      <c r="P9" s="39" t="s">
        <v>53</v>
      </c>
      <c r="Q9" s="235">
        <f>IF(ISBLANK(I9),"",IF(ISBLANK(J9),"",IF(J9&gt;60,"ERREUR !!",O11*(I9+(J9/60)))))</f>
        <v>-4.9998333333333331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10</v>
      </c>
      <c r="J10" s="39">
        <v>0.09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-10°0,09</v>
      </c>
      <c r="P10" s="39" t="s">
        <v>55</v>
      </c>
      <c r="Q10" s="235">
        <f>IF(ISBLANK(I10),"",IF(ISBLANK(J10),"",IF(J10&gt;60,"ERREUR !!",O12*(I10+(J10/60)))))</f>
        <v>-10.0015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37058</v>
      </c>
      <c r="K11" s="85"/>
      <c r="L11" s="85"/>
      <c r="M11" s="85"/>
      <c r="N11" s="86" t="str">
        <f>I9&amp;"°"&amp;J9</f>
        <v>4°59,99</v>
      </c>
      <c r="O11" s="87">
        <f>IF(P9=M10,-1,1)</f>
        <v>-1</v>
      </c>
      <c r="P11" s="241" t="str">
        <f>TEXT(J11,"aaaa-mm-jj")&amp;"T"&amp;TEXT(J12,"hh:mm:ss")&amp;"z"</f>
        <v>2005-06-17T01:30:00z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6.25E-2</v>
      </c>
      <c r="K12" s="88"/>
      <c r="L12" s="88"/>
      <c r="M12" s="88"/>
      <c r="N12" s="89" t="str">
        <f>I10&amp;"°"&amp;J10</f>
        <v>10°0,09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 t="s">
        <v>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 t="s">
        <v>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 t="e">
        <f>(0.999842594+(0.00006793952*$R$14)-(0.00000909529*$R$14^2)+(0.0000001001685*$R$14^3)-(0.000000001120083*$R$14^4)+(0.000000000006536332*$R$14^5))</f>
        <v>#VALUE!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3"/>
      <c r="F30" s="123"/>
      <c r="G30" s="123"/>
      <c r="H30" s="123"/>
      <c r="I30" s="12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35.847900000000003</v>
      </c>
      <c r="H35" s="53">
        <v>0</v>
      </c>
      <c r="I35" s="153">
        <v>0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60"/>
      <c r="Q35" s="160"/>
      <c r="R35" s="160"/>
      <c r="S35" s="160"/>
      <c r="T35" s="197">
        <v>1.0999999999999999E-2</v>
      </c>
      <c r="U35" s="197">
        <v>1.0749083498939251E-2</v>
      </c>
      <c r="V35" s="161"/>
      <c r="W35" s="161"/>
      <c r="X35" s="197">
        <v>4.5999999999999999E-2</v>
      </c>
      <c r="Y35" s="197">
        <v>4.4950712813745956E-2</v>
      </c>
      <c r="Z35" s="197">
        <v>6.7999999999999991E-2</v>
      </c>
      <c r="AA35" s="197">
        <v>6.6448879811624451E-2</v>
      </c>
      <c r="AB35" s="197">
        <v>1.03</v>
      </c>
      <c r="AC35" s="197">
        <v>1.0065050912643116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54"/>
      <c r="H36" s="54"/>
      <c r="I36" s="54"/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48"/>
      <c r="Q36" s="48"/>
      <c r="R36" s="48"/>
      <c r="S36" s="48"/>
      <c r="T36" s="48"/>
      <c r="U36" s="48"/>
      <c r="V36" s="102"/>
      <c r="W36" s="102"/>
      <c r="X36" s="102"/>
      <c r="Y36" s="102"/>
      <c r="Z36" s="48"/>
      <c r="AA36" s="102"/>
      <c r="AB36" s="102"/>
      <c r="AC36" s="102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54"/>
      <c r="H37" s="54"/>
      <c r="I37" s="54"/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48"/>
      <c r="Q37" s="48"/>
      <c r="R37" s="48"/>
      <c r="S37" s="48"/>
      <c r="T37" s="48"/>
      <c r="U37" s="48"/>
      <c r="V37" s="102"/>
      <c r="W37" s="102"/>
      <c r="X37" s="102"/>
      <c r="Y37" s="102"/>
      <c r="Z37" s="48"/>
      <c r="AA37" s="102"/>
      <c r="AB37" s="102"/>
      <c r="AC37" s="102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54"/>
      <c r="H38" s="54"/>
      <c r="I38" s="54"/>
      <c r="J38" s="48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48"/>
      <c r="Q38" s="48"/>
      <c r="R38" s="48"/>
      <c r="S38" s="48"/>
      <c r="T38" s="48"/>
      <c r="U38" s="48"/>
      <c r="V38" s="102"/>
      <c r="W38" s="102"/>
      <c r="X38" s="102"/>
      <c r="Y38" s="102"/>
      <c r="Z38" s="48"/>
      <c r="AA38" s="102"/>
      <c r="AB38" s="102"/>
      <c r="AC38" s="102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54"/>
      <c r="H39" s="54"/>
      <c r="I39" s="54"/>
      <c r="J39" s="48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48"/>
      <c r="Q39" s="48"/>
      <c r="R39" s="48"/>
      <c r="S39" s="48"/>
      <c r="T39" s="48"/>
      <c r="U39" s="48"/>
      <c r="V39" s="102"/>
      <c r="W39" s="102"/>
      <c r="X39" s="102"/>
      <c r="Y39" s="102"/>
      <c r="Z39" s="48"/>
      <c r="AA39" s="102"/>
      <c r="AB39" s="102"/>
      <c r="AC39" s="102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54"/>
      <c r="H40" s="54"/>
      <c r="I40" s="54"/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6"/>
      <c r="Q40" s="16"/>
      <c r="R40" s="16"/>
      <c r="S40" s="16"/>
      <c r="T40" s="16"/>
      <c r="U40" s="48"/>
      <c r="V40" s="135"/>
      <c r="W40" s="102"/>
      <c r="X40" s="135"/>
      <c r="Y40" s="102"/>
      <c r="Z40" s="16"/>
      <c r="AA40" s="102"/>
      <c r="AB40" s="135"/>
      <c r="AC40" s="102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54"/>
      <c r="H41" s="54"/>
      <c r="I41" s="54"/>
      <c r="J41" s="48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48"/>
      <c r="Q41" s="48"/>
      <c r="R41" s="48"/>
      <c r="S41" s="48"/>
      <c r="T41" s="48"/>
      <c r="U41" s="48"/>
      <c r="V41" s="102"/>
      <c r="W41" s="102"/>
      <c r="X41" s="102"/>
      <c r="Y41" s="102"/>
      <c r="Z41" s="48"/>
      <c r="AA41" s="102"/>
      <c r="AB41" s="102"/>
      <c r="AC41" s="102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54"/>
      <c r="H42" s="54"/>
      <c r="I42" s="54"/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6"/>
      <c r="Q42" s="16"/>
      <c r="R42" s="16"/>
      <c r="S42" s="16"/>
      <c r="T42" s="16"/>
      <c r="U42" s="48"/>
      <c r="V42" s="135"/>
      <c r="W42" s="102"/>
      <c r="X42" s="135"/>
      <c r="Y42" s="102"/>
      <c r="Z42" s="16"/>
      <c r="AA42" s="102"/>
      <c r="AB42" s="135"/>
      <c r="AC42" s="102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54"/>
      <c r="H43" s="54"/>
      <c r="I43" s="54"/>
      <c r="J43" s="7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76"/>
      <c r="Q43" s="76"/>
      <c r="R43" s="76"/>
      <c r="S43" s="76"/>
      <c r="T43" s="76"/>
      <c r="U43" s="48"/>
      <c r="V43" s="76"/>
      <c r="W43" s="102"/>
      <c r="X43" s="76"/>
      <c r="Y43" s="102"/>
      <c r="Z43" s="76"/>
      <c r="AA43" s="102"/>
      <c r="AB43" s="76"/>
      <c r="AC43" s="102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54"/>
      <c r="H44" s="54"/>
      <c r="I44" s="54"/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6"/>
      <c r="Q44" s="16"/>
      <c r="R44" s="16"/>
      <c r="S44" s="16"/>
      <c r="T44" s="16"/>
      <c r="U44" s="48"/>
      <c r="V44" s="135"/>
      <c r="W44" s="102"/>
      <c r="X44" s="135"/>
      <c r="Y44" s="102"/>
      <c r="Z44" s="16"/>
      <c r="AA44" s="102"/>
      <c r="AB44" s="135"/>
      <c r="AC44" s="102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55" t="s">
        <v>4</v>
      </c>
      <c r="H45" s="55" t="s">
        <v>4</v>
      </c>
      <c r="I45" s="55" t="s">
        <v>4</v>
      </c>
      <c r="J45" s="138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138" t="s">
        <v>4</v>
      </c>
      <c r="Q45" s="138" t="s">
        <v>4</v>
      </c>
      <c r="R45" s="138" t="s">
        <v>4</v>
      </c>
      <c r="S45" s="138" t="s">
        <v>4</v>
      </c>
      <c r="T45" s="76"/>
      <c r="U45" s="48"/>
      <c r="V45" s="76"/>
      <c r="W45" s="102"/>
      <c r="X45" s="76"/>
      <c r="Y45" s="102"/>
      <c r="Z45" s="76"/>
      <c r="AA45" s="102"/>
      <c r="AB45" s="76"/>
      <c r="AC45" s="102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 t="s">
        <v>4</v>
      </c>
      <c r="K46" s="138" t="s">
        <v>4</v>
      </c>
      <c r="L46" s="138" t="s">
        <v>4</v>
      </c>
      <c r="M46" s="138" t="s">
        <v>4</v>
      </c>
      <c r="N46" s="138" t="s">
        <v>4</v>
      </c>
      <c r="O46" s="138" t="s">
        <v>4</v>
      </c>
      <c r="P46" s="192" t="s">
        <v>4</v>
      </c>
      <c r="Q46" s="138" t="s">
        <v>4</v>
      </c>
      <c r="R46" s="193" t="s">
        <v>4</v>
      </c>
      <c r="S46" s="196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49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 t="s">
        <v>4</v>
      </c>
      <c r="K47" s="138" t="s">
        <v>4</v>
      </c>
      <c r="L47" s="138" t="s">
        <v>4</v>
      </c>
      <c r="M47" s="138" t="s">
        <v>4</v>
      </c>
      <c r="N47" s="138" t="s">
        <v>4</v>
      </c>
      <c r="O47" s="138" t="s">
        <v>4</v>
      </c>
      <c r="P47" s="138" t="s">
        <v>4</v>
      </c>
      <c r="Q47" s="138"/>
      <c r="R47" s="138" t="s">
        <v>4</v>
      </c>
      <c r="S47" s="138" t="s">
        <v>4</v>
      </c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49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 t="s">
        <v>4</v>
      </c>
      <c r="K48" s="138" t="s">
        <v>4</v>
      </c>
      <c r="L48" s="138" t="s">
        <v>4</v>
      </c>
      <c r="M48" s="138" t="s">
        <v>4</v>
      </c>
      <c r="N48" s="138" t="s">
        <v>4</v>
      </c>
      <c r="O48" s="138" t="s">
        <v>4</v>
      </c>
      <c r="P48" s="138" t="s">
        <v>4</v>
      </c>
      <c r="Q48" s="138" t="s">
        <v>4</v>
      </c>
      <c r="R48" s="138" t="s">
        <v>4</v>
      </c>
      <c r="S48" s="138" t="s">
        <v>4</v>
      </c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49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 t="s">
        <v>4</v>
      </c>
      <c r="K49" s="138" t="s">
        <v>4</v>
      </c>
      <c r="L49" s="138" t="s">
        <v>4</v>
      </c>
      <c r="M49" s="138" t="s">
        <v>4</v>
      </c>
      <c r="N49" s="138" t="s">
        <v>4</v>
      </c>
      <c r="O49" s="138" t="s">
        <v>4</v>
      </c>
      <c r="P49" s="138" t="s">
        <v>4</v>
      </c>
      <c r="Q49" s="138" t="s">
        <v>4</v>
      </c>
      <c r="R49" s="138" t="s">
        <v>4</v>
      </c>
      <c r="S49" s="138" t="s">
        <v>4</v>
      </c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49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 t="s">
        <v>4</v>
      </c>
      <c r="K50" s="138" t="s">
        <v>4</v>
      </c>
      <c r="L50" s="138" t="s">
        <v>4</v>
      </c>
      <c r="M50" s="138" t="s">
        <v>4</v>
      </c>
      <c r="N50" s="138" t="s">
        <v>4</v>
      </c>
      <c r="O50" s="138" t="s">
        <v>4</v>
      </c>
      <c r="P50" s="138" t="s">
        <v>4</v>
      </c>
      <c r="Q50" s="138" t="s">
        <v>4</v>
      </c>
      <c r="R50" s="138" t="s">
        <v>4</v>
      </c>
      <c r="S50" s="138" t="s">
        <v>4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49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 t="s">
        <v>4</v>
      </c>
      <c r="K51" s="138" t="s">
        <v>4</v>
      </c>
      <c r="L51" s="138" t="s">
        <v>4</v>
      </c>
      <c r="M51" s="138" t="s">
        <v>4</v>
      </c>
      <c r="N51" s="138" t="s">
        <v>4</v>
      </c>
      <c r="O51" s="138" t="s">
        <v>4</v>
      </c>
      <c r="P51" s="138" t="s">
        <v>4</v>
      </c>
      <c r="Q51" s="138" t="s">
        <v>4</v>
      </c>
      <c r="R51" s="138" t="s">
        <v>4</v>
      </c>
      <c r="S51" s="138" t="s">
        <v>4</v>
      </c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49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 t="s">
        <v>4</v>
      </c>
      <c r="K52" s="138" t="s">
        <v>4</v>
      </c>
      <c r="L52" s="138" t="s">
        <v>4</v>
      </c>
      <c r="M52" s="138" t="s">
        <v>4</v>
      </c>
      <c r="N52" s="138" t="s">
        <v>4</v>
      </c>
      <c r="O52" s="138" t="s">
        <v>4</v>
      </c>
      <c r="P52" s="138" t="s">
        <v>4</v>
      </c>
      <c r="Q52" s="138" t="s">
        <v>4</v>
      </c>
      <c r="R52" s="138" t="s">
        <v>4</v>
      </c>
      <c r="S52" s="138" t="s">
        <v>4</v>
      </c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49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 t="s">
        <v>4</v>
      </c>
      <c r="K53" s="138" t="s">
        <v>4</v>
      </c>
      <c r="L53" s="138" t="s">
        <v>4</v>
      </c>
      <c r="M53" s="138" t="s">
        <v>4</v>
      </c>
      <c r="N53" s="138" t="s">
        <v>4</v>
      </c>
      <c r="O53" s="138" t="s">
        <v>4</v>
      </c>
      <c r="P53" s="138" t="s">
        <v>4</v>
      </c>
      <c r="Q53" s="138" t="s">
        <v>4</v>
      </c>
      <c r="R53" s="138" t="s">
        <v>4</v>
      </c>
      <c r="S53" s="138" t="s">
        <v>4</v>
      </c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49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 t="s">
        <v>4</v>
      </c>
      <c r="K54" s="138" t="s">
        <v>4</v>
      </c>
      <c r="L54" s="138" t="s">
        <v>4</v>
      </c>
      <c r="M54" s="138" t="s">
        <v>4</v>
      </c>
      <c r="N54" s="138" t="s">
        <v>4</v>
      </c>
      <c r="O54" s="138" t="s">
        <v>4</v>
      </c>
      <c r="P54" s="138" t="s">
        <v>4</v>
      </c>
      <c r="Q54" s="138" t="s">
        <v>4</v>
      </c>
      <c r="R54" s="138" t="s">
        <v>4</v>
      </c>
      <c r="S54" s="138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49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 t="s">
        <v>4</v>
      </c>
      <c r="K55" s="138" t="s">
        <v>4</v>
      </c>
      <c r="L55" s="138" t="s">
        <v>4</v>
      </c>
      <c r="M55" s="138" t="s">
        <v>4</v>
      </c>
      <c r="N55" s="138" t="s">
        <v>4</v>
      </c>
      <c r="O55" s="138" t="s">
        <v>4</v>
      </c>
      <c r="P55" s="138" t="s">
        <v>4</v>
      </c>
      <c r="Q55" s="138" t="s">
        <v>4</v>
      </c>
      <c r="R55" s="138" t="s">
        <v>4</v>
      </c>
      <c r="S55" s="138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49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 t="s">
        <v>4</v>
      </c>
      <c r="K56" s="138" t="s">
        <v>4</v>
      </c>
      <c r="L56" s="138" t="s">
        <v>4</v>
      </c>
      <c r="M56" s="138" t="s">
        <v>4</v>
      </c>
      <c r="N56" s="138" t="s">
        <v>4</v>
      </c>
      <c r="O56" s="138" t="s">
        <v>4</v>
      </c>
      <c r="P56" s="138" t="s">
        <v>4</v>
      </c>
      <c r="Q56" s="138" t="s">
        <v>4</v>
      </c>
      <c r="R56" s="138" t="s">
        <v>4</v>
      </c>
      <c r="S56" s="138" t="s">
        <v>4</v>
      </c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49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 t="s">
        <v>4</v>
      </c>
      <c r="K57" s="138" t="s">
        <v>4</v>
      </c>
      <c r="L57" s="138" t="s">
        <v>4</v>
      </c>
      <c r="M57" s="138" t="s">
        <v>4</v>
      </c>
      <c r="N57" s="138" t="s">
        <v>4</v>
      </c>
      <c r="O57" s="138" t="s">
        <v>4</v>
      </c>
      <c r="P57" s="138" t="s">
        <v>4</v>
      </c>
      <c r="Q57" s="138" t="s">
        <v>4</v>
      </c>
      <c r="R57" s="138" t="s">
        <v>4</v>
      </c>
      <c r="S57" s="138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49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disablePrompts="1"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H35" sqref="H35:H45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16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37059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4" t="s">
        <v>50</v>
      </c>
      <c r="J8" s="124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3</v>
      </c>
      <c r="J9" s="39">
        <v>59.91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-3°59,91</v>
      </c>
      <c r="P9" s="39" t="s">
        <v>53</v>
      </c>
      <c r="Q9" s="235">
        <f>IF(ISBLANK(I9),"",IF(ISBLANK(J9),"",IF(J9&gt;60,"ERREUR !!",O11*(I9+(J9/60)))))</f>
        <v>-3.9984999999999999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10</v>
      </c>
      <c r="J10" s="39">
        <v>0.11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-10°0,11</v>
      </c>
      <c r="P10" s="39" t="s">
        <v>55</v>
      </c>
      <c r="Q10" s="235">
        <f>IF(ISBLANK(I10),"",IF(ISBLANK(J10),"",IF(J10&gt;60,"ERREUR !!",O12*(I10+(J10/60)))))</f>
        <v>-10.001833333333334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37058</v>
      </c>
      <c r="K11" s="85"/>
      <c r="L11" s="85"/>
      <c r="M11" s="85"/>
      <c r="N11" s="86" t="str">
        <f>I9&amp;"°"&amp;J9</f>
        <v>3°59,91</v>
      </c>
      <c r="O11" s="87">
        <f>IF(P9=M10,-1,1)</f>
        <v>-1</v>
      </c>
      <c r="P11" s="241" t="str">
        <f>TEXT(J11,"aaaa-mm-jj")&amp;"T"&amp;TEXT(J12,"hh:mm:ss")&amp;"z"</f>
        <v>2005-06-17T09:30:00z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0.39583333333333331</v>
      </c>
      <c r="K12" s="88"/>
      <c r="L12" s="88"/>
      <c r="M12" s="88"/>
      <c r="N12" s="89" t="str">
        <f>I10&amp;"°"&amp;J10</f>
        <v>10°0,11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3"/>
      <c r="F30" s="123"/>
      <c r="G30" s="123"/>
      <c r="H30" s="123"/>
      <c r="I30" s="12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4">
        <v>34.622999999999998</v>
      </c>
      <c r="H35" s="153">
        <v>1000</v>
      </c>
      <c r="I35" s="173">
        <v>1004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3.6379999999999999</v>
      </c>
      <c r="Q35" s="160"/>
      <c r="R35" s="160"/>
      <c r="S35" s="159">
        <v>158.19999999999999</v>
      </c>
      <c r="T35" s="200">
        <v>2.9999999999999992E-3</v>
      </c>
      <c r="U35" s="200">
        <v>2.9315682269834315E-3</v>
      </c>
      <c r="V35" s="200"/>
      <c r="W35" s="200"/>
      <c r="X35" s="200">
        <v>34.837000000000003</v>
      </c>
      <c r="Y35" s="200">
        <v>34.042347441140613</v>
      </c>
      <c r="Z35" s="200">
        <v>2.2640000000000002</v>
      </c>
      <c r="AA35" s="200">
        <v>2.212356821963497</v>
      </c>
      <c r="AB35" s="200">
        <v>31.91</v>
      </c>
      <c r="AC35" s="200">
        <v>31.182114041013776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4">
        <v>34.488</v>
      </c>
      <c r="H36" s="53">
        <v>750</v>
      </c>
      <c r="I36" s="173">
        <v>750</v>
      </c>
      <c r="J36" s="48"/>
      <c r="K36" s="57" t="str">
        <f t="shared" ref="K36:K41" si="1">IF(ISBLANK(E36),"",(0.000824493-(0.0000040899*E36)+(0.000000076438*E36^2)-(0.00000000082467*E36^3)+(0.0000000000053875*E36^4)))</f>
        <v/>
      </c>
      <c r="L36" s="57" t="str">
        <f t="shared" ref="L36:L41" si="2">IF(ISBLANK(E36),"",(-0.00000572466+(0.00000010227*E36)-(0.0000000016546*E36^2)))</f>
        <v/>
      </c>
      <c r="M36" s="57" t="str">
        <f t="shared" ref="M36:M41" si="3">IF(ISBLANK(E36),"",IF(ISBLANK(G36),(O36+(K36*35)+(L36*35^1.5)+(0.00000048314*35^2)),(O36+(K36*G36)+(L36*G36^1.5)+(0.00000048314*G36^2))))</f>
        <v/>
      </c>
      <c r="N36" s="58" t="str">
        <f t="shared" ref="N36:N41" si="4">IF(ISBLANK(D36),"",IF(ISBLANK(G36),J36*(1+0.00001*(35-20)),J36*(1+0.00001*(G36-20))))</f>
        <v/>
      </c>
      <c r="O36" s="57" t="str">
        <f t="shared" ref="O36:O41" si="5">IF(ISBLANK(E36),"",(0.999842594+(0.00006793952*E36)-(0.00000909529*E36^2)+(0.0000001001685*E36^3)-(0.000000001120083*E36^4)+(0.000000000006536332*E36^5)))</f>
        <v/>
      </c>
      <c r="P36" s="139">
        <v>3.194</v>
      </c>
      <c r="Q36" s="48"/>
      <c r="R36" s="48"/>
      <c r="S36" s="60">
        <v>138.9</v>
      </c>
      <c r="T36" s="200">
        <v>5.9999999999999984E-3</v>
      </c>
      <c r="U36" s="200">
        <v>5.8631364539668629E-3</v>
      </c>
      <c r="V36" s="200"/>
      <c r="W36" s="200"/>
      <c r="X36" s="200">
        <v>37.374000000000002</v>
      </c>
      <c r="Y36" s="200">
        <v>36.521476971759604</v>
      </c>
      <c r="Z36" s="200">
        <v>2.3849999999999998</v>
      </c>
      <c r="AA36" s="200">
        <v>2.3305967404518286</v>
      </c>
      <c r="AB36" s="200">
        <v>28.93</v>
      </c>
      <c r="AC36" s="200">
        <v>28.270089602210231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4">
        <v>34.678199999999997</v>
      </c>
      <c r="H37" s="53">
        <v>500</v>
      </c>
      <c r="I37" s="173">
        <v>499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1.857</v>
      </c>
      <c r="Q37" s="48"/>
      <c r="R37" s="48"/>
      <c r="S37" s="60">
        <v>80.8</v>
      </c>
      <c r="T37" s="200">
        <v>6.9999999999999993E-3</v>
      </c>
      <c r="U37" s="200">
        <v>6.8403258629613408E-3</v>
      </c>
      <c r="V37" s="200"/>
      <c r="W37" s="200"/>
      <c r="X37" s="200">
        <v>38.163000000000004</v>
      </c>
      <c r="Y37" s="200">
        <v>37.292479415456242</v>
      </c>
      <c r="Z37" s="200">
        <v>2.3450000000000002</v>
      </c>
      <c r="AA37" s="200">
        <v>2.2915091640920497</v>
      </c>
      <c r="AB37" s="200">
        <v>19.62</v>
      </c>
      <c r="AC37" s="200">
        <v>19.172456204471647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4">
        <v>34.9617</v>
      </c>
      <c r="H38" s="53">
        <v>300</v>
      </c>
      <c r="I38" s="173">
        <v>299</v>
      </c>
      <c r="J38" s="48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1.6990000000000001</v>
      </c>
      <c r="Q38" s="48"/>
      <c r="R38" s="48"/>
      <c r="S38" s="60">
        <v>73.900000000000006</v>
      </c>
      <c r="T38" s="200">
        <v>5.4999999999999979E-3</v>
      </c>
      <c r="U38" s="200">
        <v>5.3745417494696236E-3</v>
      </c>
      <c r="V38" s="200"/>
      <c r="W38" s="200"/>
      <c r="X38" s="200">
        <v>32.864499999999992</v>
      </c>
      <c r="Y38" s="200">
        <v>32.114841331899001</v>
      </c>
      <c r="Z38" s="200">
        <v>1.9279999999999999</v>
      </c>
      <c r="AA38" s="200">
        <v>1.8840211805413525</v>
      </c>
      <c r="AB38" s="200">
        <v>13.27</v>
      </c>
      <c r="AC38" s="200">
        <v>12.967303457356714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4">
        <v>35.4465</v>
      </c>
      <c r="H39" s="53">
        <v>100</v>
      </c>
      <c r="I39" s="173">
        <v>101</v>
      </c>
      <c r="J39" s="48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2.1269999999999998</v>
      </c>
      <c r="Q39" s="48"/>
      <c r="R39" s="48"/>
      <c r="S39" s="60">
        <v>92.6</v>
      </c>
      <c r="T39" s="200">
        <v>3.7999999999999999E-2</v>
      </c>
      <c r="U39" s="200">
        <v>3.713319754179014E-2</v>
      </c>
      <c r="V39" s="200"/>
      <c r="W39" s="200"/>
      <c r="X39" s="200">
        <v>23.472000000000001</v>
      </c>
      <c r="Y39" s="200">
        <v>22.936589807918374</v>
      </c>
      <c r="Z39" s="200">
        <v>1.383</v>
      </c>
      <c r="AA39" s="200">
        <v>1.3514529526393622</v>
      </c>
      <c r="AB39" s="200">
        <v>7.38</v>
      </c>
      <c r="AC39" s="200">
        <v>7.2116578383792431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4">
        <v>35.552399999999999</v>
      </c>
      <c r="H40" s="53">
        <v>80</v>
      </c>
      <c r="I40" s="173">
        <v>81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2.4340000000000002</v>
      </c>
      <c r="Q40" s="16"/>
      <c r="R40" s="16"/>
      <c r="S40" s="60">
        <v>105.9</v>
      </c>
      <c r="T40" s="200">
        <v>0.247</v>
      </c>
      <c r="U40" s="200">
        <v>0.24136578402163592</v>
      </c>
      <c r="V40" s="200"/>
      <c r="W40" s="200"/>
      <c r="X40" s="200">
        <v>20.193000000000001</v>
      </c>
      <c r="Y40" s="200">
        <v>19.732385735825485</v>
      </c>
      <c r="Z40" s="200">
        <v>1.2169999999999999</v>
      </c>
      <c r="AA40" s="200">
        <v>1.1892395107462788</v>
      </c>
      <c r="AB40" s="200">
        <v>6.08</v>
      </c>
      <c r="AC40" s="200">
        <v>5.9413116066864227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4">
        <v>35.712600000000002</v>
      </c>
      <c r="H41" s="53">
        <v>60</v>
      </c>
      <c r="I41" s="173">
        <v>60</v>
      </c>
      <c r="J41" s="48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3.9660000000000002</v>
      </c>
      <c r="Q41" s="48"/>
      <c r="R41" s="48"/>
      <c r="S41" s="60">
        <v>172.8</v>
      </c>
      <c r="T41" s="200">
        <v>0.17199999999999999</v>
      </c>
      <c r="U41" s="200">
        <v>0.16807657834705009</v>
      </c>
      <c r="V41" s="200"/>
      <c r="W41" s="200"/>
      <c r="X41" s="200">
        <v>7.3980000000000006</v>
      </c>
      <c r="Y41" s="200">
        <v>7.229247247741144</v>
      </c>
      <c r="Z41" s="200">
        <v>0.55399999999999994</v>
      </c>
      <c r="AA41" s="200">
        <v>0.54136293258294044</v>
      </c>
      <c r="AB41" s="200">
        <v>3.06</v>
      </c>
      <c r="AC41" s="200">
        <v>2.9901995915231008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4" t="s">
        <v>4</v>
      </c>
      <c r="H42" s="53">
        <v>40</v>
      </c>
      <c r="I42" s="173" t="s">
        <v>4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76"/>
      <c r="U42" s="48"/>
      <c r="V42" s="76"/>
      <c r="W42" s="102"/>
      <c r="X42" s="76"/>
      <c r="Y42" s="102"/>
      <c r="Z42" s="76"/>
      <c r="AA42" s="48"/>
      <c r="AB42" s="76"/>
      <c r="AC42" s="102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4" t="s">
        <v>4</v>
      </c>
      <c r="H43" s="53">
        <v>20</v>
      </c>
      <c r="I43" s="173" t="s">
        <v>4</v>
      </c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48"/>
      <c r="V43" s="76"/>
      <c r="W43" s="102"/>
      <c r="X43" s="76"/>
      <c r="Y43" s="102"/>
      <c r="Z43" s="76"/>
      <c r="AA43" s="48"/>
      <c r="AB43" s="76"/>
      <c r="AC43" s="102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4" t="s">
        <v>4</v>
      </c>
      <c r="H44" s="53">
        <v>10</v>
      </c>
      <c r="I44" s="173" t="s">
        <v>4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48"/>
      <c r="V44" s="135"/>
      <c r="W44" s="102"/>
      <c r="X44" s="135"/>
      <c r="Y44" s="102"/>
      <c r="Z44" s="16"/>
      <c r="AA44" s="48"/>
      <c r="AB44" s="135"/>
      <c r="AC44" s="102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74">
        <v>35.940600000000003</v>
      </c>
      <c r="H45" s="53">
        <v>0</v>
      </c>
      <c r="I45" s="173">
        <v>0</v>
      </c>
      <c r="J45" s="138" t="s">
        <v>4</v>
      </c>
      <c r="K45" s="138" t="s">
        <v>4</v>
      </c>
      <c r="L45" s="138" t="s">
        <v>4</v>
      </c>
      <c r="M45" s="138" t="s">
        <v>4</v>
      </c>
      <c r="N45" s="138" t="s">
        <v>4</v>
      </c>
      <c r="O45" s="138" t="s">
        <v>4</v>
      </c>
      <c r="P45" s="138" t="s">
        <v>4</v>
      </c>
      <c r="Q45" s="138" t="s">
        <v>4</v>
      </c>
      <c r="R45" s="138" t="s">
        <v>4</v>
      </c>
      <c r="S45" s="138" t="s">
        <v>4</v>
      </c>
      <c r="T45" s="200">
        <v>1.7000000000000001E-2</v>
      </c>
      <c r="U45" s="200">
        <v>1.6612219952906116E-2</v>
      </c>
      <c r="V45" s="200"/>
      <c r="W45" s="200"/>
      <c r="X45" s="200">
        <v>0</v>
      </c>
      <c r="Y45" s="200">
        <v>0</v>
      </c>
      <c r="Z45" s="200">
        <v>0.13200000000000001</v>
      </c>
      <c r="AA45" s="200">
        <v>0.12898900198727103</v>
      </c>
      <c r="AB45" s="200">
        <v>1.25</v>
      </c>
      <c r="AC45" s="200">
        <v>1.2214867612430969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/>
      <c r="K46" s="57"/>
      <c r="L46" s="57"/>
      <c r="M46" s="57"/>
      <c r="N46" s="58"/>
      <c r="O46" s="57"/>
      <c r="P46" s="59"/>
      <c r="Q46" s="139"/>
      <c r="R46" s="60"/>
      <c r="S46" s="60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/>
      <c r="K47" s="57"/>
      <c r="L47" s="57"/>
      <c r="M47" s="57"/>
      <c r="N47" s="58"/>
      <c r="O47" s="57"/>
      <c r="P47" s="59"/>
      <c r="Q47" s="139"/>
      <c r="R47" s="60"/>
      <c r="S47" s="60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/>
      <c r="K48" s="57"/>
      <c r="L48" s="57"/>
      <c r="M48" s="57"/>
      <c r="N48" s="58"/>
      <c r="O48" s="57"/>
      <c r="P48" s="59"/>
      <c r="Q48" s="139"/>
      <c r="R48" s="60"/>
      <c r="S48" s="60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/>
      <c r="K49" s="57"/>
      <c r="L49" s="57"/>
      <c r="M49" s="57"/>
      <c r="N49" s="58"/>
      <c r="O49" s="57"/>
      <c r="P49" s="59"/>
      <c r="Q49" s="139"/>
      <c r="R49" s="60"/>
      <c r="S49" s="60"/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/>
      <c r="K50" s="57"/>
      <c r="L50" s="57"/>
      <c r="M50" s="57"/>
      <c r="N50" s="58"/>
      <c r="O50" s="57"/>
      <c r="P50" s="59"/>
      <c r="Q50" s="139"/>
      <c r="R50" s="60"/>
      <c r="S50" s="60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/>
      <c r="K51" s="57"/>
      <c r="L51" s="57"/>
      <c r="M51" s="57"/>
      <c r="N51" s="58"/>
      <c r="O51" s="57"/>
      <c r="P51" s="59"/>
      <c r="Q51" s="139"/>
      <c r="R51" s="60"/>
      <c r="S51" s="60"/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/>
      <c r="K52" s="57"/>
      <c r="L52" s="57"/>
      <c r="M52" s="57"/>
      <c r="N52" s="58"/>
      <c r="O52" s="57"/>
      <c r="P52" s="59"/>
      <c r="Q52" s="139"/>
      <c r="R52" s="60"/>
      <c r="S52" s="60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/>
      <c r="K53" s="57"/>
      <c r="L53" s="57"/>
      <c r="M53" s="57"/>
      <c r="N53" s="58"/>
      <c r="O53" s="57"/>
      <c r="P53" s="59"/>
      <c r="Q53" s="139"/>
      <c r="R53" s="60"/>
      <c r="S53" s="60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/>
      <c r="K54" s="57"/>
      <c r="L54" s="57"/>
      <c r="M54" s="57"/>
      <c r="N54" s="58"/>
      <c r="O54" s="57"/>
      <c r="P54" s="59"/>
      <c r="Q54" s="139"/>
      <c r="R54" s="60"/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/>
      <c r="K55" s="57"/>
      <c r="L55" s="57"/>
      <c r="M55" s="57"/>
      <c r="N55" s="58"/>
      <c r="O55" s="57"/>
      <c r="P55" s="59"/>
      <c r="Q55" s="139"/>
      <c r="R55" s="60"/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/>
      <c r="K56" s="57"/>
      <c r="L56" s="57"/>
      <c r="M56" s="57"/>
      <c r="N56" s="58"/>
      <c r="O56" s="57"/>
      <c r="P56" s="59"/>
      <c r="Q56" s="139"/>
      <c r="R56" s="60"/>
      <c r="S56" s="60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/>
      <c r="K57" s="57"/>
      <c r="L57" s="57"/>
      <c r="M57" s="57"/>
      <c r="N57" s="58"/>
      <c r="O57" s="57"/>
      <c r="P57" s="59"/>
      <c r="Q57" s="139"/>
      <c r="R57" s="60"/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38"/>
      <c r="K58" s="57"/>
      <c r="L58" s="57"/>
      <c r="M58" s="57"/>
      <c r="N58" s="58"/>
      <c r="O58" s="57"/>
      <c r="P58" s="59"/>
      <c r="Q58" s="139"/>
      <c r="R58" s="60"/>
      <c r="S58" s="60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J42" sqref="J4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17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37059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4" t="s">
        <v>50</v>
      </c>
      <c r="J8" s="124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2</v>
      </c>
      <c r="J9" s="39">
        <v>59.98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-2°59,98</v>
      </c>
      <c r="P9" s="39" t="s">
        <v>53</v>
      </c>
      <c r="Q9" s="235">
        <f>IF(ISBLANK(I9),"",IF(ISBLANK(J9),"",IF(J9&gt;60,"ERREUR !!",O11*(I9+(J9/60)))))</f>
        <v>-2.9996666666666667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9</v>
      </c>
      <c r="J10" s="39">
        <v>59.95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-9°59,95</v>
      </c>
      <c r="P10" s="39" t="s">
        <v>55</v>
      </c>
      <c r="Q10" s="235">
        <f>IF(ISBLANK(I10),"",IF(ISBLANK(J10),"",IF(J10&gt;60,"ERREUR !!",O12*(I10+(J10/60)))))</f>
        <v>-9.9991666666666674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37058</v>
      </c>
      <c r="K11" s="85"/>
      <c r="L11" s="85"/>
      <c r="M11" s="85"/>
      <c r="N11" s="86" t="str">
        <f>I9&amp;"°"&amp;J9</f>
        <v>2°59,98</v>
      </c>
      <c r="O11" s="87">
        <f>IF(P9=M10,-1,1)</f>
        <v>-1</v>
      </c>
      <c r="P11" s="241" t="str">
        <f>TEXT(J11,"aaaa-mm-jj")&amp;"T"&amp;TEXT(J12,"hh:mm:ss")&amp;"z"</f>
        <v>2005-06-17T17:30:00z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0.72916666666666663</v>
      </c>
      <c r="K12" s="88"/>
      <c r="L12" s="88"/>
      <c r="M12" s="88"/>
      <c r="N12" s="89" t="str">
        <f>I10&amp;"°"&amp;J10</f>
        <v>9°59,95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3"/>
      <c r="F30" s="123"/>
      <c r="G30" s="123"/>
      <c r="H30" s="123"/>
      <c r="I30" s="12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4">
        <v>34.581099999999999</v>
      </c>
      <c r="H35" s="153">
        <v>1000</v>
      </c>
      <c r="I35" s="173">
        <v>1000</v>
      </c>
      <c r="J35" s="154" t="s">
        <v>4</v>
      </c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3.681</v>
      </c>
      <c r="Q35" s="154" t="s">
        <v>4</v>
      </c>
      <c r="R35" s="154" t="s">
        <v>4</v>
      </c>
      <c r="S35" s="159">
        <v>160</v>
      </c>
      <c r="T35" s="200">
        <v>2.0999999999999998E-2</v>
      </c>
      <c r="U35" s="200">
        <v>2.0520977588884024E-2</v>
      </c>
      <c r="V35" s="200"/>
      <c r="W35" s="200"/>
      <c r="X35" s="200">
        <v>34.908999999999999</v>
      </c>
      <c r="Y35" s="200">
        <v>34.112705078588213</v>
      </c>
      <c r="Z35" s="200">
        <v>2.327</v>
      </c>
      <c r="AA35" s="200">
        <v>2.2739197547301488</v>
      </c>
      <c r="AB35" s="200">
        <v>32.36</v>
      </c>
      <c r="AC35" s="200">
        <v>31.621849275061287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4">
        <v>34.473399999999998</v>
      </c>
      <c r="H36" s="53">
        <v>750</v>
      </c>
      <c r="I36" s="173">
        <v>749</v>
      </c>
      <c r="J36" s="13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39">
        <v>3.573</v>
      </c>
      <c r="Q36" s="138"/>
      <c r="R36" s="138"/>
      <c r="S36" s="60">
        <v>155.30000000000001</v>
      </c>
      <c r="T36" s="200">
        <v>0.02</v>
      </c>
      <c r="U36" s="200">
        <v>1.9543788179889544E-2</v>
      </c>
      <c r="V36" s="200"/>
      <c r="W36" s="200"/>
      <c r="X36" s="200">
        <v>35.82</v>
      </c>
      <c r="Y36" s="200">
        <v>35.002924630182179</v>
      </c>
      <c r="Z36" s="200">
        <v>2.347</v>
      </c>
      <c r="AA36" s="200">
        <v>2.2934635429100383</v>
      </c>
      <c r="AB36" s="200">
        <v>29.23</v>
      </c>
      <c r="AC36" s="200">
        <v>28.563246424908574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4">
        <v>34.527999999999999</v>
      </c>
      <c r="H37" s="53">
        <v>500</v>
      </c>
      <c r="I37" s="173">
        <v>500</v>
      </c>
      <c r="J37" s="13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3.5169999999999999</v>
      </c>
      <c r="Q37" s="138"/>
      <c r="R37" s="138"/>
      <c r="S37" s="60">
        <v>153</v>
      </c>
      <c r="T37" s="200">
        <v>2.3E-2</v>
      </c>
      <c r="U37" s="200">
        <v>2.2475356406872978E-2</v>
      </c>
      <c r="V37" s="200"/>
      <c r="W37" s="200"/>
      <c r="X37" s="200">
        <v>33.006999999999998</v>
      </c>
      <c r="Y37" s="200">
        <v>32.254090822680716</v>
      </c>
      <c r="Z37" s="200">
        <v>2.117</v>
      </c>
      <c r="AA37" s="200">
        <v>2.0687099788413086</v>
      </c>
      <c r="AB37" s="200">
        <v>21.52</v>
      </c>
      <c r="AC37" s="200">
        <v>21.029116081561153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4">
        <v>35.0413</v>
      </c>
      <c r="H38" s="53">
        <v>300</v>
      </c>
      <c r="I38" s="173">
        <v>300</v>
      </c>
      <c r="J38" s="138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1.593</v>
      </c>
      <c r="Q38" s="138"/>
      <c r="R38" s="138"/>
      <c r="S38" s="60">
        <v>69.3</v>
      </c>
      <c r="T38" s="200">
        <v>2.3E-2</v>
      </c>
      <c r="U38" s="200">
        <v>2.2475356406872978E-2</v>
      </c>
      <c r="V38" s="200"/>
      <c r="W38" s="200"/>
      <c r="X38" s="200">
        <v>31.966999999999999</v>
      </c>
      <c r="Y38" s="200">
        <v>31.237813837326456</v>
      </c>
      <c r="Z38" s="200">
        <v>1.8959999999999999</v>
      </c>
      <c r="AA38" s="200">
        <v>1.8527511194535291</v>
      </c>
      <c r="AB38" s="200">
        <v>12.61</v>
      </c>
      <c r="AC38" s="200">
        <v>12.322358447420362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4">
        <v>35.526000000000003</v>
      </c>
      <c r="H39" s="53">
        <v>100</v>
      </c>
      <c r="I39" s="173">
        <v>100</v>
      </c>
      <c r="J39" s="138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2.62</v>
      </c>
      <c r="Q39" s="138"/>
      <c r="R39" s="138"/>
      <c r="S39" s="60">
        <v>114</v>
      </c>
      <c r="T39" s="200">
        <v>4.1999999999999996E-2</v>
      </c>
      <c r="U39" s="200">
        <v>4.1041955177768048E-2</v>
      </c>
      <c r="V39" s="200"/>
      <c r="W39" s="200"/>
      <c r="X39" s="200">
        <v>19.977999999999998</v>
      </c>
      <c r="Y39" s="200">
        <v>19.522290012891666</v>
      </c>
      <c r="Z39" s="200">
        <v>1.2469999999999999</v>
      </c>
      <c r="AA39" s="200">
        <v>1.2185551930161131</v>
      </c>
      <c r="AB39" s="200">
        <v>6.71</v>
      </c>
      <c r="AC39" s="200">
        <v>6.5569409343529435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4">
        <v>35.563600000000001</v>
      </c>
      <c r="H40" s="53">
        <v>80</v>
      </c>
      <c r="I40" s="173">
        <v>80</v>
      </c>
      <c r="J40" s="138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2.5779999999999998</v>
      </c>
      <c r="Q40" s="138"/>
      <c r="R40" s="138"/>
      <c r="S40" s="60">
        <v>112.2</v>
      </c>
      <c r="T40" s="200">
        <v>5.5E-2</v>
      </c>
      <c r="U40" s="200">
        <v>5.3745417494696246E-2</v>
      </c>
      <c r="V40" s="200"/>
      <c r="W40" s="200"/>
      <c r="X40" s="200">
        <v>19.62</v>
      </c>
      <c r="Y40" s="200">
        <v>19.172456204471651</v>
      </c>
      <c r="Z40" s="200">
        <v>1.2109999999999999</v>
      </c>
      <c r="AA40" s="200">
        <v>1.1833763742923122</v>
      </c>
      <c r="AB40" s="200">
        <v>6.22</v>
      </c>
      <c r="AC40" s="200">
        <v>6.0781181239456492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4">
        <v>35.652000000000001</v>
      </c>
      <c r="H41" s="53">
        <v>60</v>
      </c>
      <c r="I41" s="173">
        <v>60</v>
      </c>
      <c r="J41" s="138"/>
      <c r="K41" s="57" t="str">
        <f t="shared" si="1"/>
        <v/>
      </c>
      <c r="L41" s="57" t="str">
        <f t="shared" si="2"/>
        <v/>
      </c>
      <c r="M41" s="57" t="str">
        <f>IF(ISBLANK(E41),"",IF(ISBLANK(#REF!),(O41+(K41*35)+(L41*35^1.5)+(0.00000048314*35^2)),(O41+(K41*#REF!)+(L41*#REF!^1.5)+(0.00000048314*#REF!^2))))</f>
        <v/>
      </c>
      <c r="N41" s="58" t="str">
        <f>IF(ISBLANK(D41),"",IF(ISBLANK(#REF!),J41*(1+0.00001*(35-20)),J41*(1+0.00001*(#REF!-20))))</f>
        <v/>
      </c>
      <c r="O41" s="57" t="str">
        <f t="shared" si="5"/>
        <v/>
      </c>
      <c r="P41" s="139">
        <v>2.7759999999999998</v>
      </c>
      <c r="Q41" s="138"/>
      <c r="R41" s="138"/>
      <c r="S41" s="60">
        <v>120.8</v>
      </c>
      <c r="T41" s="200">
        <v>0.127</v>
      </c>
      <c r="U41" s="200">
        <v>0.12410305494229863</v>
      </c>
      <c r="V41" s="200"/>
      <c r="W41" s="200"/>
      <c r="X41" s="200">
        <v>17.543000000000003</v>
      </c>
      <c r="Y41" s="200">
        <v>17.142833801990118</v>
      </c>
      <c r="Z41" s="200">
        <v>1.105</v>
      </c>
      <c r="AA41" s="200">
        <v>1.0797942969388976</v>
      </c>
      <c r="AB41" s="200">
        <v>5.7</v>
      </c>
      <c r="AC41" s="200">
        <v>5.5699796312685201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4">
        <v>35.859200000000001</v>
      </c>
      <c r="H42" s="53">
        <v>40</v>
      </c>
      <c r="I42" s="173">
        <v>40</v>
      </c>
      <c r="J42" s="138"/>
      <c r="K42" s="57" t="str">
        <f t="shared" si="1"/>
        <v/>
      </c>
      <c r="L42" s="57" t="str">
        <f t="shared" si="2"/>
        <v/>
      </c>
      <c r="M42" s="57" t="str">
        <f>IF(ISBLANK(E42),"",IF(ISBLANK(G41),(O42+(K42*35)+(L42*35^1.5)+(0.00000048314*35^2)),(O42+(K42*G41)+(L42*G41^1.5)+(0.00000048314*G41^2))))</f>
        <v/>
      </c>
      <c r="N42" s="58" t="str">
        <f>IF(ISBLANK(D42),"",IF(ISBLANK(G41),J42*(1+0.00001*(35-20)),J42*(1+0.00001*(G41-20))))</f>
        <v/>
      </c>
      <c r="O42" s="57" t="str">
        <f t="shared" si="5"/>
        <v/>
      </c>
      <c r="P42" s="139">
        <v>3.5670000000000002</v>
      </c>
      <c r="Q42" s="138"/>
      <c r="R42" s="138"/>
      <c r="S42" s="60">
        <v>155.30000000000001</v>
      </c>
      <c r="T42" s="200">
        <v>0.32600000000000001</v>
      </c>
      <c r="U42" s="200">
        <v>0.31856374733219966</v>
      </c>
      <c r="V42" s="200"/>
      <c r="W42" s="200"/>
      <c r="X42" s="200">
        <v>11.093999999999999</v>
      </c>
      <c r="Y42" s="200">
        <v>10.840939303384731</v>
      </c>
      <c r="Z42" s="200">
        <v>0.755</v>
      </c>
      <c r="AA42" s="200">
        <v>0.73777800379083047</v>
      </c>
      <c r="AB42" s="200">
        <v>4.04</v>
      </c>
      <c r="AC42" s="200">
        <v>3.9478452123376888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4">
        <v>35.920499999999997</v>
      </c>
      <c r="H43" s="53">
        <v>20</v>
      </c>
      <c r="I43" s="173">
        <v>20</v>
      </c>
      <c r="J43" s="138"/>
      <c r="K43" s="57" t="str">
        <f t="shared" si="1"/>
        <v/>
      </c>
      <c r="L43" s="57" t="str">
        <f t="shared" si="2"/>
        <v/>
      </c>
      <c r="M43" s="57" t="str">
        <f>IF(ISBLANK(E43),"",IF(ISBLANK(G42),(O43+(K43*35)+(L43*35^1.5)+(0.00000048314*35^2)),(O43+(K43*G42)+(L43*G42^1.5)+(0.00000048314*G42^2))))</f>
        <v/>
      </c>
      <c r="N43" s="58" t="str">
        <f>IF(ISBLANK(D43),"",IF(ISBLANK(G42),J43*(1+0.00001*(35-20)),J43*(1+0.00001*(G42-20))))</f>
        <v/>
      </c>
      <c r="O43" s="57" t="str">
        <f t="shared" si="5"/>
        <v/>
      </c>
      <c r="P43" s="139">
        <v>4.9009999999999998</v>
      </c>
      <c r="Q43" s="138"/>
      <c r="R43" s="138"/>
      <c r="S43" s="60">
        <v>213.5</v>
      </c>
      <c r="T43" s="200">
        <v>0.06</v>
      </c>
      <c r="U43" s="200">
        <v>5.8631364539668641E-2</v>
      </c>
      <c r="V43" s="200"/>
      <c r="W43" s="200"/>
      <c r="X43" s="200">
        <v>1.61</v>
      </c>
      <c r="Y43" s="200">
        <v>1.5732749484811086</v>
      </c>
      <c r="Z43" s="200">
        <v>0.24699999999999997</v>
      </c>
      <c r="AA43" s="200">
        <v>0.24136578402163589</v>
      </c>
      <c r="AB43" s="200">
        <v>1.37</v>
      </c>
      <c r="AC43" s="200">
        <v>1.338749490322434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4" t="s">
        <v>4</v>
      </c>
      <c r="H44" s="53">
        <v>10</v>
      </c>
      <c r="I44" s="173">
        <v>10</v>
      </c>
      <c r="J44" s="138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39"/>
      <c r="Q44" s="138"/>
      <c r="R44" s="138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74">
        <v>35.910200000000003</v>
      </c>
      <c r="H45" s="53">
        <v>0</v>
      </c>
      <c r="I45" s="173">
        <v>1</v>
      </c>
      <c r="J45" s="138"/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>
        <f t="shared" si="4"/>
        <v>0</v>
      </c>
      <c r="O45" s="57" t="e">
        <f t="shared" si="5"/>
        <v>#VALUE!</v>
      </c>
      <c r="P45" s="139">
        <v>4.9589999999999996</v>
      </c>
      <c r="Q45" s="138"/>
      <c r="R45" s="138"/>
      <c r="S45" s="60">
        <v>216.2</v>
      </c>
      <c r="T45" s="200">
        <v>5.3999999999999992E-2</v>
      </c>
      <c r="U45" s="200">
        <v>5.2768228085701772E-2</v>
      </c>
      <c r="V45" s="200"/>
      <c r="W45" s="200"/>
      <c r="X45" s="200">
        <v>1.1859999999999999</v>
      </c>
      <c r="Y45" s="200">
        <v>1.1589466390674501</v>
      </c>
      <c r="Z45" s="200">
        <v>0.221</v>
      </c>
      <c r="AA45" s="200">
        <v>0.21595885938777951</v>
      </c>
      <c r="AB45" s="200">
        <v>1.25</v>
      </c>
      <c r="AC45" s="200">
        <v>1.2214867612430969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/>
      <c r="K46" s="57"/>
      <c r="L46" s="57"/>
      <c r="M46" s="57"/>
      <c r="N46" s="58"/>
      <c r="O46" s="57"/>
      <c r="P46" s="59"/>
      <c r="Q46" s="139" t="s">
        <v>4</v>
      </c>
      <c r="R46" s="60" t="s">
        <v>4</v>
      </c>
      <c r="S46" s="60"/>
      <c r="T46" s="16"/>
      <c r="U46" s="11"/>
      <c r="V46" s="135"/>
      <c r="W46" s="135"/>
      <c r="X46" s="16"/>
      <c r="Y46" s="11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/>
      <c r="K47" s="57"/>
      <c r="L47" s="57"/>
      <c r="M47" s="57"/>
      <c r="N47" s="58"/>
      <c r="O47" s="57"/>
      <c r="P47" s="59"/>
      <c r="Q47" s="139" t="s">
        <v>4</v>
      </c>
      <c r="R47" s="60" t="s">
        <v>4</v>
      </c>
      <c r="S47" s="60"/>
      <c r="T47" s="16"/>
      <c r="U47" s="11"/>
      <c r="V47" s="135"/>
      <c r="W47" s="135"/>
      <c r="X47" s="16"/>
      <c r="Y47" s="11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/>
      <c r="K48" s="57"/>
      <c r="L48" s="57"/>
      <c r="M48" s="57"/>
      <c r="N48" s="58"/>
      <c r="O48" s="57"/>
      <c r="P48" s="59"/>
      <c r="Q48" s="139" t="s">
        <v>4</v>
      </c>
      <c r="R48" s="60" t="s">
        <v>4</v>
      </c>
      <c r="S48" s="60"/>
      <c r="T48" s="16"/>
      <c r="U48" s="11"/>
      <c r="V48" s="135"/>
      <c r="W48" s="135"/>
      <c r="X48" s="16"/>
      <c r="Y48" s="11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/>
      <c r="K49" s="57"/>
      <c r="L49" s="57"/>
      <c r="M49" s="57"/>
      <c r="N49" s="58"/>
      <c r="O49" s="57"/>
      <c r="P49" s="59"/>
      <c r="Q49" s="139" t="s">
        <v>4</v>
      </c>
      <c r="R49" s="60" t="s">
        <v>4</v>
      </c>
      <c r="S49" s="60"/>
      <c r="T49" s="16"/>
      <c r="U49" s="11"/>
      <c r="V49" s="135"/>
      <c r="W49" s="135"/>
      <c r="X49" s="16"/>
      <c r="Y49" s="11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/>
      <c r="K50" s="57"/>
      <c r="L50" s="57"/>
      <c r="M50" s="57"/>
      <c r="N50" s="58"/>
      <c r="O50" s="57"/>
      <c r="P50" s="59"/>
      <c r="Q50" s="139" t="s">
        <v>4</v>
      </c>
      <c r="R50" s="60" t="s">
        <v>4</v>
      </c>
      <c r="S50" s="60"/>
      <c r="T50" s="16"/>
      <c r="U50" s="11"/>
      <c r="V50" s="135"/>
      <c r="W50" s="135"/>
      <c r="X50" s="16"/>
      <c r="Y50" s="11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/>
      <c r="K51" s="57"/>
      <c r="L51" s="57"/>
      <c r="M51" s="57"/>
      <c r="N51" s="58"/>
      <c r="O51" s="57"/>
      <c r="P51" s="59"/>
      <c r="Q51" s="139" t="s">
        <v>4</v>
      </c>
      <c r="R51" s="60" t="s">
        <v>4</v>
      </c>
      <c r="S51" s="60"/>
      <c r="T51" s="16"/>
      <c r="U51" s="11"/>
      <c r="V51" s="135"/>
      <c r="W51" s="135"/>
      <c r="X51" s="16"/>
      <c r="Y51" s="11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/>
      <c r="K52" s="57"/>
      <c r="L52" s="57"/>
      <c r="M52" s="57"/>
      <c r="N52" s="58"/>
      <c r="O52" s="57"/>
      <c r="P52" s="59"/>
      <c r="Q52" s="139" t="s">
        <v>4</v>
      </c>
      <c r="R52" s="60" t="s">
        <v>4</v>
      </c>
      <c r="S52" s="60"/>
      <c r="T52" s="16"/>
      <c r="U52" s="11"/>
      <c r="V52" s="135"/>
      <c r="W52" s="135"/>
      <c r="X52" s="16"/>
      <c r="Y52" s="11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/>
      <c r="K53" s="57"/>
      <c r="L53" s="57"/>
      <c r="M53" s="57"/>
      <c r="N53" s="58"/>
      <c r="O53" s="57"/>
      <c r="P53" s="59"/>
      <c r="Q53" s="139" t="s">
        <v>4</v>
      </c>
      <c r="R53" s="60" t="s">
        <v>4</v>
      </c>
      <c r="S53" s="60"/>
      <c r="T53" s="16"/>
      <c r="U53" s="11"/>
      <c r="V53" s="135"/>
      <c r="W53" s="135"/>
      <c r="X53" s="16"/>
      <c r="Y53" s="11"/>
      <c r="Z53" s="135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/>
      <c r="K54" s="57"/>
      <c r="L54" s="57"/>
      <c r="M54" s="57"/>
      <c r="N54" s="58"/>
      <c r="O54" s="57"/>
      <c r="P54" s="59"/>
      <c r="Q54" s="139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/>
      <c r="K55" s="57"/>
      <c r="L55" s="57"/>
      <c r="M55" s="57"/>
      <c r="N55" s="58"/>
      <c r="O55" s="57"/>
      <c r="P55" s="59"/>
      <c r="Q55" s="139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/>
      <c r="K56" s="57"/>
      <c r="L56" s="57"/>
      <c r="M56" s="57"/>
      <c r="N56" s="58"/>
      <c r="O56" s="57"/>
      <c r="P56" s="59"/>
      <c r="Q56" s="139" t="s">
        <v>4</v>
      </c>
      <c r="R56" s="60" t="s">
        <v>4</v>
      </c>
      <c r="S56" s="60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/>
      <c r="K57" s="57"/>
      <c r="L57" s="57"/>
      <c r="M57" s="57"/>
      <c r="N57" s="58"/>
      <c r="O57" s="57"/>
      <c r="P57" s="59"/>
      <c r="Q57" s="139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F2" sqref="F2:T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18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37059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4" t="s">
        <v>50</v>
      </c>
      <c r="J8" s="124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2</v>
      </c>
      <c r="J9" s="39">
        <v>29.94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-2°29,94</v>
      </c>
      <c r="P9" s="39" t="s">
        <v>53</v>
      </c>
      <c r="Q9" s="235">
        <f>IF(ISBLANK(I9),"",IF(ISBLANK(J9),"",IF(J9&gt;60,"ERREUR !!",O11*(I9+(J9/60)))))</f>
        <v>-2.4990000000000001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10</v>
      </c>
      <c r="J10" s="39">
        <v>0.1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-10°0,1</v>
      </c>
      <c r="P10" s="39" t="s">
        <v>55</v>
      </c>
      <c r="Q10" s="235">
        <f>IF(ISBLANK(I10),"",IF(ISBLANK(J10),"",IF(J10&gt;60,"ERREUR !!",O12*(I10+(J10/60)))))</f>
        <v>-10.001666666666667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37059</v>
      </c>
      <c r="K11" s="85"/>
      <c r="L11" s="85"/>
      <c r="M11" s="85"/>
      <c r="N11" s="86" t="str">
        <f>I9&amp;"°"&amp;J9</f>
        <v>2°29,94</v>
      </c>
      <c r="O11" s="87">
        <f>IF(P9=M10,-1,1)</f>
        <v>-1</v>
      </c>
      <c r="P11" s="241" t="str">
        <f>TEXT(J11,"aaaa-mm-jj")&amp;"T"&amp;TEXT(J12,"hh:mm:ss")&amp;"z"</f>
        <v>2005-06-18T22:00:00z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0.91666666666666663</v>
      </c>
      <c r="K12" s="88"/>
      <c r="L12" s="88"/>
      <c r="M12" s="88"/>
      <c r="N12" s="89" t="str">
        <f>I10&amp;"°"&amp;J10</f>
        <v>10°0,1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3"/>
      <c r="F30" s="123"/>
      <c r="G30" s="123"/>
      <c r="H30" s="123"/>
      <c r="I30" s="12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4">
        <v>34.558500000000002</v>
      </c>
      <c r="H35" s="153">
        <v>1000</v>
      </c>
      <c r="I35" s="173">
        <v>1004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3.5790000000000002</v>
      </c>
      <c r="Q35" s="160"/>
      <c r="R35" s="160"/>
      <c r="S35" s="159">
        <v>155.6</v>
      </c>
      <c r="T35" s="200">
        <v>2.3E-2</v>
      </c>
      <c r="U35" s="200">
        <v>2.2475356406872978E-2</v>
      </c>
      <c r="V35" s="200"/>
      <c r="W35" s="200"/>
      <c r="X35" s="200">
        <v>35.416999999999994</v>
      </c>
      <c r="Y35" s="200">
        <v>34.609117298357404</v>
      </c>
      <c r="Z35" s="200">
        <v>2.3330000000000002</v>
      </c>
      <c r="AA35" s="200">
        <v>2.2797828911841158</v>
      </c>
      <c r="AB35" s="200">
        <v>32.299999999999997</v>
      </c>
      <c r="AC35" s="200">
        <v>31.563217910521619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4">
        <v>34.474699999999999</v>
      </c>
      <c r="H36" s="53">
        <v>750</v>
      </c>
      <c r="I36" s="173">
        <v>754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39">
        <v>3.6040000000000001</v>
      </c>
      <c r="Q36" s="48"/>
      <c r="R36" s="48"/>
      <c r="S36" s="60">
        <v>156.69999999999999</v>
      </c>
      <c r="T36" s="200">
        <v>2.5000000000000001E-2</v>
      </c>
      <c r="U36" s="200">
        <v>2.4429735224861936E-2</v>
      </c>
      <c r="V36" s="200"/>
      <c r="W36" s="200"/>
      <c r="X36" s="200">
        <v>35.365000000000002</v>
      </c>
      <c r="Y36" s="200">
        <v>34.558303449089692</v>
      </c>
      <c r="Z36" s="200">
        <v>2.2719999999999998</v>
      </c>
      <c r="AA36" s="200">
        <v>2.2201743372354525</v>
      </c>
      <c r="AB36" s="200">
        <v>27.97</v>
      </c>
      <c r="AC36" s="200">
        <v>27.33198776957553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4">
        <v>34.585000000000001</v>
      </c>
      <c r="H37" s="53">
        <v>500</v>
      </c>
      <c r="I37" s="173">
        <v>501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3.0870000000000002</v>
      </c>
      <c r="Q37" s="48"/>
      <c r="R37" s="48"/>
      <c r="S37" s="60">
        <v>134.19999999999999</v>
      </c>
      <c r="T37" s="200">
        <v>2.5000000000000001E-2</v>
      </c>
      <c r="U37" s="200">
        <v>2.4429735224861936E-2</v>
      </c>
      <c r="V37" s="200"/>
      <c r="W37" s="200"/>
      <c r="X37" s="200">
        <v>34.555</v>
      </c>
      <c r="Y37" s="200">
        <v>33.766780027804167</v>
      </c>
      <c r="Z37" s="200">
        <v>2.1760000000000002</v>
      </c>
      <c r="AA37" s="200">
        <v>2.1263641539719829</v>
      </c>
      <c r="AB37" s="200">
        <v>20.84</v>
      </c>
      <c r="AC37" s="200">
        <v>20.364627283444911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4">
        <v>35.021299999999997</v>
      </c>
      <c r="H38" s="53">
        <v>300</v>
      </c>
      <c r="I38" s="173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1.4490000000000001</v>
      </c>
      <c r="Q38" s="16"/>
      <c r="R38" s="16"/>
      <c r="S38" s="60">
        <v>63.1</v>
      </c>
      <c r="T38" s="200">
        <v>2.0999999999999998E-2</v>
      </c>
      <c r="U38" s="200">
        <v>2.0520977588884024E-2</v>
      </c>
      <c r="V38" s="200"/>
      <c r="W38" s="200"/>
      <c r="X38" s="200">
        <v>32.958999999999996</v>
      </c>
      <c r="Y38" s="200">
        <v>32.20718573104898</v>
      </c>
      <c r="Z38" s="200">
        <v>1.94</v>
      </c>
      <c r="AA38" s="200">
        <v>1.8957474534492862</v>
      </c>
      <c r="AB38" s="200">
        <v>12.71</v>
      </c>
      <c r="AC38" s="200">
        <v>12.420077388319809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4">
        <v>35.579700000000003</v>
      </c>
      <c r="H39" s="53">
        <v>100</v>
      </c>
      <c r="I39" s="173">
        <v>101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2.7509999999999999</v>
      </c>
      <c r="Q39" s="16"/>
      <c r="R39" s="16"/>
      <c r="S39" s="60">
        <v>119.7</v>
      </c>
      <c r="T39" s="200">
        <v>0.06</v>
      </c>
      <c r="U39" s="200">
        <v>5.8631364539668641E-2</v>
      </c>
      <c r="V39" s="200"/>
      <c r="W39" s="200"/>
      <c r="X39" s="200">
        <v>18.82</v>
      </c>
      <c r="Y39" s="200">
        <v>18.390704677276066</v>
      </c>
      <c r="Z39" s="200">
        <v>1.1819999999999999</v>
      </c>
      <c r="AA39" s="200">
        <v>1.1550378814314721</v>
      </c>
      <c r="AB39" s="200">
        <v>6.16</v>
      </c>
      <c r="AC39" s="200">
        <v>6.0194867594059804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4">
        <v>35.607100000000003</v>
      </c>
      <c r="H40" s="53">
        <v>80</v>
      </c>
      <c r="I40" s="173">
        <v>81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2.8370000000000002</v>
      </c>
      <c r="Q40" s="16"/>
      <c r="R40" s="16"/>
      <c r="S40" s="60">
        <v>123.5</v>
      </c>
      <c r="T40" s="200">
        <v>7.4999999999999997E-2</v>
      </c>
      <c r="U40" s="200">
        <v>7.32892056745858E-2</v>
      </c>
      <c r="V40" s="200"/>
      <c r="W40" s="200"/>
      <c r="X40" s="200">
        <v>18.215</v>
      </c>
      <c r="Y40" s="200">
        <v>17.799505084834404</v>
      </c>
      <c r="Z40" s="200">
        <v>1.135</v>
      </c>
      <c r="AA40" s="200">
        <v>1.1091099792087318</v>
      </c>
      <c r="AB40" s="200">
        <v>5.81</v>
      </c>
      <c r="AC40" s="200">
        <v>5.6774704662579136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4">
        <v>35.705300000000001</v>
      </c>
      <c r="H41" s="53">
        <v>60</v>
      </c>
      <c r="I41" s="173">
        <v>60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2.827</v>
      </c>
      <c r="Q41" s="16"/>
      <c r="R41" s="16"/>
      <c r="S41" s="60">
        <v>123</v>
      </c>
      <c r="T41" s="200">
        <v>0.29399999999999998</v>
      </c>
      <c r="U41" s="200">
        <v>0.28729368624437635</v>
      </c>
      <c r="V41" s="200"/>
      <c r="W41" s="200"/>
      <c r="X41" s="200">
        <v>16.876000000000001</v>
      </c>
      <c r="Y41" s="200">
        <v>16.491048466190801</v>
      </c>
      <c r="Z41" s="200">
        <v>1.0705</v>
      </c>
      <c r="AA41" s="200">
        <v>1.046081262328588</v>
      </c>
      <c r="AB41" s="200">
        <v>5.45</v>
      </c>
      <c r="AC41" s="200">
        <v>5.325682279019901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4">
        <v>35.842300000000002</v>
      </c>
      <c r="H42" s="53">
        <v>40</v>
      </c>
      <c r="I42" s="173">
        <v>40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3.512</v>
      </c>
      <c r="Q42" s="16"/>
      <c r="R42" s="16"/>
      <c r="S42" s="60">
        <v>152.9</v>
      </c>
      <c r="T42" s="200">
        <v>0.26</v>
      </c>
      <c r="U42" s="200">
        <v>0.25406924633856415</v>
      </c>
      <c r="V42" s="200"/>
      <c r="W42" s="200"/>
      <c r="X42" s="200">
        <v>11.64</v>
      </c>
      <c r="Y42" s="200">
        <v>11.374484720695717</v>
      </c>
      <c r="Z42" s="200">
        <v>0.77799999999999991</v>
      </c>
      <c r="AA42" s="200">
        <v>0.76025336019770329</v>
      </c>
      <c r="AB42" s="200">
        <v>4.12</v>
      </c>
      <c r="AC42" s="200">
        <v>4.0260203650572466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4">
        <v>35.776499999999999</v>
      </c>
      <c r="H43" s="53">
        <v>20</v>
      </c>
      <c r="I43" s="173">
        <v>21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4.0190000000000001</v>
      </c>
      <c r="Q43" s="16"/>
      <c r="R43" s="16"/>
      <c r="S43" s="60">
        <v>175</v>
      </c>
      <c r="T43" s="200">
        <v>0.21899999999999997</v>
      </c>
      <c r="U43" s="200">
        <v>0.21400448056979052</v>
      </c>
      <c r="V43" s="200"/>
      <c r="W43" s="200"/>
      <c r="X43" s="200">
        <v>8.1610000000000014</v>
      </c>
      <c r="Y43" s="200">
        <v>7.9748427668039312</v>
      </c>
      <c r="Z43" s="200">
        <v>0.61799999999999999</v>
      </c>
      <c r="AA43" s="200">
        <v>0.60390305475858708</v>
      </c>
      <c r="AB43" s="200">
        <v>2.67</v>
      </c>
      <c r="AC43" s="200">
        <v>2.6090957220152546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4" t="s">
        <v>4</v>
      </c>
      <c r="H44" s="53">
        <v>10</v>
      </c>
      <c r="I44" s="173" t="s">
        <v>4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39"/>
      <c r="Q44" s="16"/>
      <c r="R44" s="16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74">
        <v>35.893900000000002</v>
      </c>
      <c r="H45" s="53">
        <v>0</v>
      </c>
      <c r="I45" s="173">
        <v>2</v>
      </c>
      <c r="J45" s="16"/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>
        <f t="shared" si="4"/>
        <v>0</v>
      </c>
      <c r="O45" s="57" t="e">
        <f t="shared" si="5"/>
        <v>#VALUE!</v>
      </c>
      <c r="P45" s="139">
        <v>5.0519999999999996</v>
      </c>
      <c r="Q45" s="16"/>
      <c r="R45" s="16"/>
      <c r="S45" s="60">
        <v>220.3</v>
      </c>
      <c r="T45" s="200">
        <v>6.7000000000000004E-2</v>
      </c>
      <c r="U45" s="200">
        <v>6.5471690402629984E-2</v>
      </c>
      <c r="V45" s="200"/>
      <c r="W45" s="200"/>
      <c r="X45" s="200">
        <v>1.5030000000000001</v>
      </c>
      <c r="Y45" s="200">
        <v>1.4687156817186997</v>
      </c>
      <c r="Z45" s="200">
        <v>0.22900000000000001</v>
      </c>
      <c r="AA45" s="200">
        <v>0.22377637465973532</v>
      </c>
      <c r="AB45" s="200">
        <v>1.24</v>
      </c>
      <c r="AC45" s="200">
        <v>1.2117148671531519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/>
      <c r="K46" s="57"/>
      <c r="L46" s="57"/>
      <c r="M46" s="57"/>
      <c r="N46" s="58"/>
      <c r="O46" s="57"/>
      <c r="P46" s="59"/>
      <c r="Q46" s="139" t="s">
        <v>4</v>
      </c>
      <c r="R46" s="60" t="s">
        <v>4</v>
      </c>
      <c r="S46" s="60"/>
      <c r="T46" s="16"/>
      <c r="U46" s="11"/>
      <c r="V46" s="135"/>
      <c r="W46" s="135"/>
      <c r="X46" s="16"/>
      <c r="Y46" s="11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/>
      <c r="K47" s="57"/>
      <c r="L47" s="57"/>
      <c r="M47" s="57"/>
      <c r="N47" s="58"/>
      <c r="O47" s="57"/>
      <c r="P47" s="59"/>
      <c r="Q47" s="139" t="s">
        <v>4</v>
      </c>
      <c r="R47" s="60" t="s">
        <v>4</v>
      </c>
      <c r="S47" s="60"/>
      <c r="T47" s="16"/>
      <c r="U47" s="11"/>
      <c r="V47" s="135"/>
      <c r="W47" s="135"/>
      <c r="X47" s="16"/>
      <c r="Y47" s="11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/>
      <c r="K48" s="57"/>
      <c r="L48" s="57"/>
      <c r="M48" s="57"/>
      <c r="N48" s="58"/>
      <c r="O48" s="57"/>
      <c r="P48" s="59"/>
      <c r="Q48" s="139" t="s">
        <v>4</v>
      </c>
      <c r="R48" s="60" t="s">
        <v>4</v>
      </c>
      <c r="S48" s="60"/>
      <c r="T48" s="16"/>
      <c r="U48" s="11"/>
      <c r="V48" s="135"/>
      <c r="W48" s="135"/>
      <c r="X48" s="16"/>
      <c r="Y48" s="11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/>
      <c r="K49" s="57"/>
      <c r="L49" s="57"/>
      <c r="M49" s="57"/>
      <c r="N49" s="58"/>
      <c r="O49" s="57"/>
      <c r="P49" s="59"/>
      <c r="Q49" s="139" t="s">
        <v>4</v>
      </c>
      <c r="R49" s="60" t="s">
        <v>4</v>
      </c>
      <c r="S49" s="60"/>
      <c r="T49" s="16"/>
      <c r="U49" s="11"/>
      <c r="V49" s="135"/>
      <c r="W49" s="135"/>
      <c r="X49" s="16"/>
      <c r="Y49" s="11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/>
      <c r="K50" s="57"/>
      <c r="L50" s="57"/>
      <c r="M50" s="57"/>
      <c r="N50" s="58"/>
      <c r="O50" s="57"/>
      <c r="P50" s="59"/>
      <c r="Q50" s="139" t="s">
        <v>4</v>
      </c>
      <c r="R50" s="60" t="s">
        <v>4</v>
      </c>
      <c r="S50" s="60"/>
      <c r="T50" s="16"/>
      <c r="U50" s="11"/>
      <c r="V50" s="135"/>
      <c r="W50" s="135"/>
      <c r="X50" s="16"/>
      <c r="Y50" s="11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/>
      <c r="K51" s="57"/>
      <c r="L51" s="57"/>
      <c r="M51" s="57"/>
      <c r="N51" s="58"/>
      <c r="O51" s="57"/>
      <c r="P51" s="59"/>
      <c r="Q51" s="139" t="s">
        <v>4</v>
      </c>
      <c r="R51" s="60" t="s">
        <v>4</v>
      </c>
      <c r="S51" s="60"/>
      <c r="T51" s="16"/>
      <c r="U51" s="11"/>
      <c r="V51" s="135"/>
      <c r="W51" s="135"/>
      <c r="X51" s="16"/>
      <c r="Y51" s="11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/>
      <c r="K52" s="57"/>
      <c r="L52" s="57"/>
      <c r="M52" s="57"/>
      <c r="N52" s="58"/>
      <c r="O52" s="57"/>
      <c r="P52" s="59"/>
      <c r="Q52" s="139" t="s">
        <v>4</v>
      </c>
      <c r="R52" s="60" t="s">
        <v>4</v>
      </c>
      <c r="S52" s="60"/>
      <c r="T52" s="16"/>
      <c r="U52" s="11"/>
      <c r="V52" s="135"/>
      <c r="W52" s="135"/>
      <c r="X52" s="16"/>
      <c r="Y52" s="11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/>
      <c r="K53" s="57"/>
      <c r="L53" s="57"/>
      <c r="M53" s="57"/>
      <c r="N53" s="58"/>
      <c r="O53" s="57"/>
      <c r="P53" s="59"/>
      <c r="Q53" s="139" t="s">
        <v>4</v>
      </c>
      <c r="R53" s="60" t="s">
        <v>4</v>
      </c>
      <c r="S53" s="60"/>
      <c r="T53" s="16"/>
      <c r="U53" s="11"/>
      <c r="V53" s="135"/>
      <c r="W53" s="135"/>
      <c r="X53" s="16"/>
      <c r="Y53" s="11"/>
      <c r="Z53" s="135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/>
      <c r="K54" s="57"/>
      <c r="L54" s="57"/>
      <c r="M54" s="57"/>
      <c r="N54" s="58"/>
      <c r="O54" s="57"/>
      <c r="P54" s="59"/>
      <c r="Q54" s="139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/>
      <c r="K55" s="57"/>
      <c r="L55" s="57"/>
      <c r="M55" s="57"/>
      <c r="N55" s="58"/>
      <c r="O55" s="57"/>
      <c r="P55" s="59"/>
      <c r="Q55" s="139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/>
      <c r="K56" s="57"/>
      <c r="L56" s="57"/>
      <c r="M56" s="57"/>
      <c r="N56" s="58"/>
      <c r="O56" s="57"/>
      <c r="P56" s="59"/>
      <c r="Q56" s="139" t="s">
        <v>4</v>
      </c>
      <c r="R56" s="60" t="s">
        <v>4</v>
      </c>
      <c r="S56" s="60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/>
      <c r="K57" s="57"/>
      <c r="L57" s="57"/>
      <c r="M57" s="57"/>
      <c r="N57" s="58"/>
      <c r="O57" s="57"/>
      <c r="P57" s="59"/>
      <c r="Q57" s="139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J46" sqref="J46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19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37059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4" t="s">
        <v>50</v>
      </c>
      <c r="J8" s="124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2</v>
      </c>
      <c r="J9" s="39">
        <v>7.0000000000000007E-2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-2°0,07</v>
      </c>
      <c r="P9" s="39" t="s">
        <v>53</v>
      </c>
      <c r="Q9" s="235">
        <f>IF(ISBLANK(I9),"",IF(ISBLANK(J9),"",IF(J9&gt;60,"ERREUR !!",O11*(I9+(J9/60)))))</f>
        <v>-2.0011666666666668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10</v>
      </c>
      <c r="J10" s="39">
        <v>0.01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-10°0,01</v>
      </c>
      <c r="P10" s="39" t="s">
        <v>55</v>
      </c>
      <c r="Q10" s="235">
        <f>IF(ISBLANK(I10),"",IF(ISBLANK(J10),"",IF(J10&gt;60,"ERREUR !!",O12*(I10+(J10/60)))))</f>
        <v>-10.000166666666667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37059</v>
      </c>
      <c r="K11" s="85"/>
      <c r="L11" s="85"/>
      <c r="M11" s="85"/>
      <c r="N11" s="86" t="str">
        <f>I9&amp;"°"&amp;J9</f>
        <v>2°0,07</v>
      </c>
      <c r="O11" s="87">
        <f>IF(P9=M10,-1,1)</f>
        <v>-1</v>
      </c>
      <c r="P11" s="241" t="str">
        <f>TEXT(J11,"aaaa-mm-jj")&amp;"T"&amp;TEXT(J12,"hh:mm:ss")&amp;"z"</f>
        <v>2005-06-18T01:30:00z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6.25E-2</v>
      </c>
      <c r="K12" s="88"/>
      <c r="L12" s="88"/>
      <c r="M12" s="88"/>
      <c r="N12" s="89" t="str">
        <f>I10&amp;"°"&amp;J10</f>
        <v>10°0,01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22.6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22.6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0.99763511379081982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3"/>
      <c r="F30" s="123"/>
      <c r="G30" s="123"/>
      <c r="H30" s="123"/>
      <c r="I30" s="12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4">
        <v>34.603299999999997</v>
      </c>
      <c r="H35" s="153">
        <v>1000</v>
      </c>
      <c r="I35" s="173">
        <v>1004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3.6379999999999999</v>
      </c>
      <c r="Q35" s="160"/>
      <c r="R35" s="160"/>
      <c r="S35" s="159">
        <v>158.19999999999999</v>
      </c>
      <c r="T35" s="200">
        <v>8.9999999999999976E-3</v>
      </c>
      <c r="U35" s="200">
        <v>8.7947046809502948E-3</v>
      </c>
      <c r="V35" s="200"/>
      <c r="W35" s="200"/>
      <c r="X35" s="200">
        <v>34.761000000000003</v>
      </c>
      <c r="Y35" s="200">
        <v>33.96808104605703</v>
      </c>
      <c r="Z35" s="200">
        <v>2.274</v>
      </c>
      <c r="AA35" s="200">
        <v>2.2221287160534415</v>
      </c>
      <c r="AB35" s="200">
        <v>30.64</v>
      </c>
      <c r="AC35" s="200">
        <v>29.941083491590785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4">
        <v>34.482799999999997</v>
      </c>
      <c r="H36" s="53">
        <v>750</v>
      </c>
      <c r="I36" s="173">
        <v>749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39">
        <v>3.4079999999999999</v>
      </c>
      <c r="Q36" s="48"/>
      <c r="R36" s="48"/>
      <c r="S36" s="60">
        <v>148.19999999999999</v>
      </c>
      <c r="T36" s="200">
        <v>5.9999999999999984E-3</v>
      </c>
      <c r="U36" s="200">
        <v>5.8631364539668629E-3</v>
      </c>
      <c r="V36" s="200"/>
      <c r="W36" s="200"/>
      <c r="X36" s="200">
        <v>36.244</v>
      </c>
      <c r="Y36" s="200">
        <v>35.417252939595841</v>
      </c>
      <c r="Z36" s="200">
        <v>2.3610000000000002</v>
      </c>
      <c r="AA36" s="200">
        <v>2.3071441946359612</v>
      </c>
      <c r="AB36" s="200">
        <v>28.38</v>
      </c>
      <c r="AC36" s="200">
        <v>27.732635427263268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4">
        <v>34.595999999999997</v>
      </c>
      <c r="H37" s="53">
        <v>500</v>
      </c>
      <c r="I37" s="173">
        <v>500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2.984</v>
      </c>
      <c r="Q37" s="48"/>
      <c r="R37" s="48"/>
      <c r="S37" s="60">
        <v>129.80000000000001</v>
      </c>
      <c r="T37" s="200">
        <v>0.01</v>
      </c>
      <c r="U37" s="200">
        <v>9.7718940899447718E-3</v>
      </c>
      <c r="V37" s="200"/>
      <c r="W37" s="200"/>
      <c r="X37" s="200">
        <v>34.369999999999997</v>
      </c>
      <c r="Y37" s="200">
        <v>33.585999987140191</v>
      </c>
      <c r="Z37" s="200">
        <v>2.1220000000000003</v>
      </c>
      <c r="AA37" s="200">
        <v>2.0735959258862815</v>
      </c>
      <c r="AB37" s="200">
        <v>20.22</v>
      </c>
      <c r="AC37" s="200">
        <v>19.758769849868333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4">
        <v>34.936100000000003</v>
      </c>
      <c r="H38" s="53">
        <v>300</v>
      </c>
      <c r="I38" s="173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1.784</v>
      </c>
      <c r="Q38" s="16"/>
      <c r="R38" s="16"/>
      <c r="S38" s="60">
        <v>77.599999999999994</v>
      </c>
      <c r="T38" s="200">
        <v>2.3E-2</v>
      </c>
      <c r="U38" s="200">
        <v>2.2475356406872978E-2</v>
      </c>
      <c r="V38" s="200"/>
      <c r="W38" s="200"/>
      <c r="X38" s="200">
        <v>32.516999999999996</v>
      </c>
      <c r="Y38" s="200">
        <v>31.775268012273418</v>
      </c>
      <c r="Z38" s="200">
        <v>1.9119999999999999</v>
      </c>
      <c r="AA38" s="200">
        <v>1.8683861499974408</v>
      </c>
      <c r="AB38" s="200">
        <v>13.01</v>
      </c>
      <c r="AC38" s="200">
        <v>12.71323421101815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4">
        <v>35.552399999999999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2.6040000000000001</v>
      </c>
      <c r="Q39" s="16"/>
      <c r="R39" s="16"/>
      <c r="S39" s="60">
        <v>113.3</v>
      </c>
      <c r="T39" s="200">
        <v>6.8999999999999992E-2</v>
      </c>
      <c r="U39" s="200">
        <v>6.7426069220618931E-2</v>
      </c>
      <c r="V39" s="200"/>
      <c r="W39" s="200"/>
      <c r="X39" s="200">
        <v>19.611000000000001</v>
      </c>
      <c r="Y39" s="200">
        <v>19.163661499790695</v>
      </c>
      <c r="Z39" s="200">
        <v>1.2089999999999999</v>
      </c>
      <c r="AA39" s="200">
        <v>1.181421995474323</v>
      </c>
      <c r="AB39" s="200">
        <v>6.38</v>
      </c>
      <c r="AC39" s="200">
        <v>6.2344684293847665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4">
        <v>35.608899999999998</v>
      </c>
      <c r="H40" s="53">
        <v>80</v>
      </c>
      <c r="I40" s="173">
        <v>82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2.782</v>
      </c>
      <c r="Q40" s="16"/>
      <c r="R40" s="16"/>
      <c r="S40" s="60">
        <v>121.1</v>
      </c>
      <c r="T40" s="200">
        <v>0.17799999999999999</v>
      </c>
      <c r="U40" s="200">
        <v>0.17393971480101697</v>
      </c>
      <c r="V40" s="200"/>
      <c r="W40" s="200"/>
      <c r="X40" s="200">
        <v>18.082000000000001</v>
      </c>
      <c r="Y40" s="200">
        <v>17.669538893438141</v>
      </c>
      <c r="Z40" s="200">
        <v>1.1079999999999999</v>
      </c>
      <c r="AA40" s="200">
        <v>1.0827258651658809</v>
      </c>
      <c r="AB40" s="200">
        <v>5.74</v>
      </c>
      <c r="AC40" s="200">
        <v>5.6090672076283008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4">
        <v>35.700899999999997</v>
      </c>
      <c r="H41" s="53">
        <v>60</v>
      </c>
      <c r="I41" s="173">
        <v>60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2.95</v>
      </c>
      <c r="Q41" s="16"/>
      <c r="R41" s="16"/>
      <c r="S41" s="60">
        <v>128.4</v>
      </c>
      <c r="T41" s="200">
        <v>0.4</v>
      </c>
      <c r="U41" s="200">
        <v>0.39087576359779092</v>
      </c>
      <c r="V41" s="200"/>
      <c r="W41" s="200"/>
      <c r="X41" s="200">
        <v>15.36</v>
      </c>
      <c r="Y41" s="200">
        <v>15.009629322155172</v>
      </c>
      <c r="Z41" s="200">
        <v>0.97899999999999987</v>
      </c>
      <c r="AA41" s="200">
        <v>0.95666843140559321</v>
      </c>
      <c r="AB41" s="200">
        <v>5.01</v>
      </c>
      <c r="AC41" s="200">
        <v>4.8957189390623324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4">
        <v>35.8262</v>
      </c>
      <c r="H42" s="53">
        <v>40</v>
      </c>
      <c r="I42" s="173">
        <v>40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3.42</v>
      </c>
      <c r="Q42" s="16"/>
      <c r="R42" s="16"/>
      <c r="S42" s="60">
        <v>148.9</v>
      </c>
      <c r="T42" s="200">
        <v>0.36249999999999999</v>
      </c>
      <c r="U42" s="200">
        <v>0.35423116076049804</v>
      </c>
      <c r="V42" s="200"/>
      <c r="W42" s="200"/>
      <c r="X42" s="200">
        <v>12.182499999999999</v>
      </c>
      <c r="Y42" s="200">
        <v>11.904609975075221</v>
      </c>
      <c r="Z42" s="200">
        <v>0.8105</v>
      </c>
      <c r="AA42" s="200">
        <v>0.79201201599002391</v>
      </c>
      <c r="AB42" s="200">
        <v>3.9950000000000001</v>
      </c>
      <c r="AC42" s="200">
        <v>3.9038716889329379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4">
        <v>35.888399999999997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4.45</v>
      </c>
      <c r="Q43" s="16"/>
      <c r="R43" s="16"/>
      <c r="S43" s="60">
        <v>193.9</v>
      </c>
      <c r="T43" s="200">
        <v>0.129</v>
      </c>
      <c r="U43" s="200">
        <v>0.12605743376028758</v>
      </c>
      <c r="V43" s="200"/>
      <c r="W43" s="200"/>
      <c r="X43" s="200">
        <v>4.1310000000000002</v>
      </c>
      <c r="Y43" s="200">
        <v>4.0367694485561865</v>
      </c>
      <c r="Z43" s="200">
        <v>0.38800000000000001</v>
      </c>
      <c r="AA43" s="200">
        <v>0.37914949068985726</v>
      </c>
      <c r="AB43" s="200">
        <v>0.97</v>
      </c>
      <c r="AC43" s="200">
        <v>0.94787372672464321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4" t="s">
        <v>4</v>
      </c>
      <c r="H44" s="53">
        <v>10</v>
      </c>
      <c r="I44" s="173" t="s">
        <v>4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39"/>
      <c r="Q44" s="16"/>
      <c r="R44" s="16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74">
        <v>35.936599999999999</v>
      </c>
      <c r="H45" s="53">
        <v>0</v>
      </c>
      <c r="I45" s="173">
        <v>1</v>
      </c>
      <c r="J45" s="16"/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>
        <f t="shared" si="4"/>
        <v>0</v>
      </c>
      <c r="O45" s="57" t="e">
        <f t="shared" si="5"/>
        <v>#VALUE!</v>
      </c>
      <c r="P45" s="139">
        <v>5.0179999999999998</v>
      </c>
      <c r="Q45" s="16"/>
      <c r="R45" s="16"/>
      <c r="S45" s="60">
        <v>218.8</v>
      </c>
      <c r="T45" s="200">
        <v>9.2999999999999999E-2</v>
      </c>
      <c r="U45" s="200">
        <v>9.0878615036486393E-2</v>
      </c>
      <c r="V45" s="200"/>
      <c r="W45" s="200"/>
      <c r="X45" s="200">
        <v>1.337</v>
      </c>
      <c r="Y45" s="200">
        <v>1.3065022398256163</v>
      </c>
      <c r="Z45" s="200">
        <v>0.20900000000000002</v>
      </c>
      <c r="AA45" s="200">
        <v>0.2042325864798458</v>
      </c>
      <c r="AB45" s="200">
        <v>0.37</v>
      </c>
      <c r="AC45" s="200">
        <v>0.36156008132795664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/>
      <c r="K46" s="57"/>
      <c r="L46" s="57"/>
      <c r="M46" s="57"/>
      <c r="N46" s="58"/>
      <c r="O46" s="57"/>
      <c r="P46" s="59"/>
      <c r="Q46" s="139" t="s">
        <v>4</v>
      </c>
      <c r="R46" s="60" t="s">
        <v>4</v>
      </c>
      <c r="S46" s="60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/>
      <c r="K47" s="57"/>
      <c r="L47" s="57"/>
      <c r="M47" s="57"/>
      <c r="N47" s="58"/>
      <c r="O47" s="57"/>
      <c r="P47" s="59"/>
      <c r="Q47" s="139" t="s">
        <v>4</v>
      </c>
      <c r="R47" s="60" t="s">
        <v>4</v>
      </c>
      <c r="S47" s="60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/>
      <c r="K48" s="57"/>
      <c r="L48" s="57"/>
      <c r="M48" s="57"/>
      <c r="N48" s="58"/>
      <c r="O48" s="57"/>
      <c r="P48" s="59"/>
      <c r="Q48" s="139" t="s">
        <v>4</v>
      </c>
      <c r="R48" s="60" t="s">
        <v>4</v>
      </c>
      <c r="S48" s="60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/>
      <c r="K49" s="57"/>
      <c r="L49" s="57"/>
      <c r="M49" s="57"/>
      <c r="N49" s="58"/>
      <c r="O49" s="57"/>
      <c r="P49" s="59"/>
      <c r="Q49" s="139" t="s">
        <v>4</v>
      </c>
      <c r="R49" s="60" t="s">
        <v>4</v>
      </c>
      <c r="S49" s="60"/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/>
      <c r="K50" s="57"/>
      <c r="L50" s="57"/>
      <c r="M50" s="57"/>
      <c r="N50" s="58"/>
      <c r="O50" s="57"/>
      <c r="P50" s="59"/>
      <c r="Q50" s="139" t="s">
        <v>4</v>
      </c>
      <c r="R50" s="60" t="s">
        <v>4</v>
      </c>
      <c r="S50" s="60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/>
      <c r="K51" s="57"/>
      <c r="L51" s="57"/>
      <c r="M51" s="57"/>
      <c r="N51" s="58"/>
      <c r="O51" s="57"/>
      <c r="P51" s="59"/>
      <c r="Q51" s="139" t="s">
        <v>4</v>
      </c>
      <c r="R51" s="60" t="s">
        <v>4</v>
      </c>
      <c r="S51" s="60"/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/>
      <c r="K52" s="57"/>
      <c r="L52" s="57"/>
      <c r="M52" s="57"/>
      <c r="N52" s="58"/>
      <c r="O52" s="57"/>
      <c r="P52" s="59"/>
      <c r="Q52" s="139" t="s">
        <v>4</v>
      </c>
      <c r="R52" s="60" t="s">
        <v>4</v>
      </c>
      <c r="S52" s="60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/>
      <c r="K53" s="57"/>
      <c r="L53" s="57"/>
      <c r="M53" s="57"/>
      <c r="N53" s="58"/>
      <c r="O53" s="57"/>
      <c r="P53" s="59"/>
      <c r="Q53" s="139" t="s">
        <v>4</v>
      </c>
      <c r="R53" s="60" t="s">
        <v>4</v>
      </c>
      <c r="S53" s="60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/>
      <c r="K54" s="57"/>
      <c r="L54" s="57"/>
      <c r="M54" s="57"/>
      <c r="N54" s="58"/>
      <c r="O54" s="57"/>
      <c r="P54" s="59"/>
      <c r="Q54" s="139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/>
      <c r="K55" s="57"/>
      <c r="L55" s="57"/>
      <c r="M55" s="57"/>
      <c r="N55" s="58"/>
      <c r="O55" s="57"/>
      <c r="P55" s="59"/>
      <c r="Q55" s="139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/>
      <c r="K56" s="57"/>
      <c r="L56" s="57"/>
      <c r="M56" s="57"/>
      <c r="N56" s="58"/>
      <c r="O56" s="57"/>
      <c r="P56" s="59"/>
      <c r="Q56" s="139" t="s">
        <v>4</v>
      </c>
      <c r="R56" s="60" t="s">
        <v>4</v>
      </c>
      <c r="S56" s="60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/>
      <c r="K57" s="57"/>
      <c r="L57" s="57"/>
      <c r="M57" s="57"/>
      <c r="N57" s="58"/>
      <c r="O57" s="57"/>
      <c r="P57" s="59"/>
      <c r="Q57" s="139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H35" sqref="H35:H45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20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37059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4" t="s">
        <v>50</v>
      </c>
      <c r="J8" s="124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1</v>
      </c>
      <c r="J9" s="39">
        <v>30.17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-1°30,17</v>
      </c>
      <c r="P9" s="39" t="s">
        <v>53</v>
      </c>
      <c r="Q9" s="235">
        <f>IF(ISBLANK(I9),"",IF(ISBLANK(J9),"",IF(J9&gt;60,"ERREUR !!",O11*(I9+(J9/60)))))</f>
        <v>-1.5028333333333332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10</v>
      </c>
      <c r="J10" s="39">
        <v>0.09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-10°0,09</v>
      </c>
      <c r="P10" s="39" t="s">
        <v>55</v>
      </c>
      <c r="Q10" s="235">
        <f>IF(ISBLANK(I10),"",IF(ISBLANK(J10),"",IF(J10&gt;60,"ERREUR !!",O12*(I10+(J10/60)))))</f>
        <v>-10.0015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37059</v>
      </c>
      <c r="K11" s="85"/>
      <c r="L11" s="85"/>
      <c r="M11" s="85"/>
      <c r="N11" s="86" t="str">
        <f>I9&amp;"°"&amp;J9</f>
        <v>1°30,17</v>
      </c>
      <c r="O11" s="87">
        <f>IF(P9=M10,-1,1)</f>
        <v>-1</v>
      </c>
      <c r="P11" s="241" t="str">
        <f>TEXT(J11,"aaaa-mm-jj")&amp;"T"&amp;TEXT(J12,"hh:mm:ss")&amp;"z"</f>
        <v>2005-06-18T05:30:00z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0.22916666666666666</v>
      </c>
      <c r="K12" s="88"/>
      <c r="L12" s="88"/>
      <c r="M12" s="88"/>
      <c r="N12" s="89" t="str">
        <f>I10&amp;"°"&amp;J10</f>
        <v>10°0,09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22.6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22.6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0.99763511379081982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3"/>
      <c r="F30" s="123"/>
      <c r="G30" s="123"/>
      <c r="H30" s="123"/>
      <c r="I30" s="12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4">
        <v>34.615900000000003</v>
      </c>
      <c r="H35" s="153">
        <v>1000</v>
      </c>
      <c r="I35" s="173">
        <v>1003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3.73</v>
      </c>
      <c r="Q35" s="160"/>
      <c r="R35" s="160"/>
      <c r="S35" s="159">
        <v>162.19999999999999</v>
      </c>
      <c r="T35" s="200">
        <v>1.4999999999999999E-2</v>
      </c>
      <c r="U35" s="200">
        <v>1.465784113491716E-2</v>
      </c>
      <c r="V35" s="200"/>
      <c r="W35" s="200"/>
      <c r="X35" s="200">
        <v>34.674999999999997</v>
      </c>
      <c r="Y35" s="200">
        <v>33.884042756883503</v>
      </c>
      <c r="Z35" s="200">
        <v>2.2090000000000001</v>
      </c>
      <c r="AA35" s="200">
        <v>2.1586114044688007</v>
      </c>
      <c r="AB35" s="200">
        <v>30.45</v>
      </c>
      <c r="AC35" s="200">
        <v>29.755417503881837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4">
        <v>34.492199999999997</v>
      </c>
      <c r="H36" s="53">
        <v>750</v>
      </c>
      <c r="I36" s="173">
        <v>751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39">
        <v>3.3879999999999999</v>
      </c>
      <c r="Q36" s="48"/>
      <c r="R36" s="48"/>
      <c r="S36" s="60">
        <v>147.30000000000001</v>
      </c>
      <c r="T36" s="200">
        <v>1.2999999999999998E-2</v>
      </c>
      <c r="U36" s="200">
        <v>1.2703462316928205E-2</v>
      </c>
      <c r="V36" s="200"/>
      <c r="W36" s="200"/>
      <c r="X36" s="200">
        <v>36.577000000000005</v>
      </c>
      <c r="Y36" s="200">
        <v>35.742657012791007</v>
      </c>
      <c r="Z36" s="200">
        <v>2.3330000000000002</v>
      </c>
      <c r="AA36" s="200">
        <v>2.2797828911841158</v>
      </c>
      <c r="AB36" s="200">
        <v>28.25</v>
      </c>
      <c r="AC36" s="200">
        <v>27.605600804093985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4">
        <v>34.602600000000002</v>
      </c>
      <c r="H37" s="53">
        <v>500</v>
      </c>
      <c r="I37" s="173">
        <v>501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3.0779999999999998</v>
      </c>
      <c r="Q37" s="48"/>
      <c r="R37" s="48"/>
      <c r="S37" s="60">
        <v>133.9</v>
      </c>
      <c r="T37" s="200">
        <v>1.2E-2</v>
      </c>
      <c r="U37" s="200">
        <v>1.1726272907933729E-2</v>
      </c>
      <c r="V37" s="200"/>
      <c r="W37" s="200"/>
      <c r="X37" s="200">
        <v>34.408000000000001</v>
      </c>
      <c r="Y37" s="200">
        <v>33.623133184681983</v>
      </c>
      <c r="Z37" s="200">
        <v>2.1280000000000001</v>
      </c>
      <c r="AA37" s="200">
        <v>2.079459062340248</v>
      </c>
      <c r="AB37" s="200">
        <v>20.94</v>
      </c>
      <c r="AC37" s="200">
        <v>20.462346224344355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4">
        <v>34.896500000000003</v>
      </c>
      <c r="H38" s="53">
        <v>300</v>
      </c>
      <c r="I38" s="173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1.7749999999999999</v>
      </c>
      <c r="Q38" s="16"/>
      <c r="R38" s="16"/>
      <c r="S38" s="60">
        <v>77.2</v>
      </c>
      <c r="T38" s="200">
        <v>1.2E-2</v>
      </c>
      <c r="U38" s="200">
        <v>1.1726272907933729E-2</v>
      </c>
      <c r="V38" s="200"/>
      <c r="W38" s="200"/>
      <c r="X38" s="200">
        <v>34.078000000000003</v>
      </c>
      <c r="Y38" s="200">
        <v>33.300660679713801</v>
      </c>
      <c r="Z38" s="200">
        <v>2.012</v>
      </c>
      <c r="AA38" s="200">
        <v>1.9661050908968885</v>
      </c>
      <c r="AB38" s="200">
        <v>14.67</v>
      </c>
      <c r="AC38" s="200">
        <v>14.335368629948983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4">
        <v>35.506999999999998</v>
      </c>
      <c r="H39" s="53">
        <v>100</v>
      </c>
      <c r="I39" s="173">
        <v>98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2.6779999999999999</v>
      </c>
      <c r="Q39" s="16"/>
      <c r="R39" s="16"/>
      <c r="S39" s="60">
        <v>116.5</v>
      </c>
      <c r="T39" s="200">
        <v>4.1999999999999996E-2</v>
      </c>
      <c r="U39" s="200">
        <v>4.1041955177768048E-2</v>
      </c>
      <c r="V39" s="200"/>
      <c r="W39" s="200"/>
      <c r="X39" s="200">
        <v>20.218</v>
      </c>
      <c r="Y39" s="200">
        <v>19.756815471050345</v>
      </c>
      <c r="Z39" s="200">
        <v>1.2289999999999999</v>
      </c>
      <c r="AA39" s="200">
        <v>1.2009657836542127</v>
      </c>
      <c r="AB39" s="200">
        <v>6.68</v>
      </c>
      <c r="AC39" s="200">
        <v>6.5276252520831095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4">
        <v>35.541899999999998</v>
      </c>
      <c r="H40" s="53">
        <v>80</v>
      </c>
      <c r="I40" s="173">
        <v>80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2.762</v>
      </c>
      <c r="Q40" s="16"/>
      <c r="R40" s="16"/>
      <c r="S40" s="60">
        <v>120.2</v>
      </c>
      <c r="T40" s="200">
        <v>8.5999999999999993E-2</v>
      </c>
      <c r="U40" s="200">
        <v>8.4038289173525044E-2</v>
      </c>
      <c r="V40" s="200"/>
      <c r="W40" s="200"/>
      <c r="X40" s="200">
        <v>19.404</v>
      </c>
      <c r="Y40" s="200">
        <v>18.96138329212884</v>
      </c>
      <c r="Z40" s="200">
        <v>1.1830000000000001</v>
      </c>
      <c r="AA40" s="200">
        <v>1.1560150708404668</v>
      </c>
      <c r="AB40" s="200">
        <v>6.43</v>
      </c>
      <c r="AC40" s="200">
        <v>6.2833278998344904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4">
        <v>35.577199999999998</v>
      </c>
      <c r="H41" s="53">
        <v>60</v>
      </c>
      <c r="I41" s="173">
        <v>60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2.86</v>
      </c>
      <c r="Q41" s="16"/>
      <c r="R41" s="16"/>
      <c r="S41" s="60">
        <v>124.4</v>
      </c>
      <c r="T41" s="200">
        <v>0.17</v>
      </c>
      <c r="U41" s="200">
        <v>0.16612219952906115</v>
      </c>
      <c r="V41" s="200"/>
      <c r="W41" s="200"/>
      <c r="X41" s="200">
        <v>18.52</v>
      </c>
      <c r="Y41" s="200">
        <v>18.097547854577719</v>
      </c>
      <c r="Z41" s="200">
        <v>1.127</v>
      </c>
      <c r="AA41" s="200">
        <v>1.101292463936776</v>
      </c>
      <c r="AB41" s="200">
        <v>6.15</v>
      </c>
      <c r="AC41" s="200">
        <v>6.0097148653160364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4">
        <v>35.618899999999996</v>
      </c>
      <c r="H42" s="53">
        <v>40</v>
      </c>
      <c r="I42" s="173">
        <v>41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2.99</v>
      </c>
      <c r="Q42" s="16"/>
      <c r="R42" s="16"/>
      <c r="S42" s="60">
        <v>130.1</v>
      </c>
      <c r="T42" s="200">
        <v>0.29699999999999999</v>
      </c>
      <c r="U42" s="200">
        <v>0.29022525447135977</v>
      </c>
      <c r="V42" s="200"/>
      <c r="W42" s="200"/>
      <c r="X42" s="200">
        <v>16.692999999999998</v>
      </c>
      <c r="Y42" s="200">
        <v>16.31222280434481</v>
      </c>
      <c r="Z42" s="200">
        <v>1.0269999999999999</v>
      </c>
      <c r="AA42" s="200">
        <v>1.0035735230373282</v>
      </c>
      <c r="AB42" s="200">
        <v>5.5</v>
      </c>
      <c r="AC42" s="200">
        <v>5.3745417494696257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4">
        <v>35.904400000000003</v>
      </c>
      <c r="H43" s="53">
        <v>20</v>
      </c>
      <c r="I43" s="173">
        <v>21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4.7759999999999998</v>
      </c>
      <c r="Q43" s="16"/>
      <c r="R43" s="16"/>
      <c r="S43" s="60">
        <v>208.1</v>
      </c>
      <c r="T43" s="200">
        <v>0.1</v>
      </c>
      <c r="U43" s="200">
        <v>9.7718940899447743E-2</v>
      </c>
      <c r="V43" s="200"/>
      <c r="W43" s="200"/>
      <c r="X43" s="200">
        <v>2.7749999999999999</v>
      </c>
      <c r="Y43" s="200">
        <v>2.7117006099596748</v>
      </c>
      <c r="Z43" s="200">
        <v>0.29749999999999999</v>
      </c>
      <c r="AA43" s="200">
        <v>0.29071384917585702</v>
      </c>
      <c r="AB43" s="200">
        <v>0.8</v>
      </c>
      <c r="AC43" s="200">
        <v>0.78175152719558194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4">
        <v>35.906500000000001</v>
      </c>
      <c r="H44" s="53">
        <v>10</v>
      </c>
      <c r="I44" s="173">
        <v>10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39">
        <v>4.9829999999999997</v>
      </c>
      <c r="Q44" s="16"/>
      <c r="R44" s="16"/>
      <c r="S44" s="60">
        <v>217.2</v>
      </c>
      <c r="T44" s="200">
        <v>6.8999999999999992E-2</v>
      </c>
      <c r="U44" s="200">
        <v>6.7426069220618931E-2</v>
      </c>
      <c r="V44" s="200"/>
      <c r="W44" s="200"/>
      <c r="X44" s="200">
        <v>1.581</v>
      </c>
      <c r="Y44" s="200">
        <v>1.5449364556202687</v>
      </c>
      <c r="Z44" s="200">
        <v>0.22300000000000003</v>
      </c>
      <c r="AA44" s="200">
        <v>0.21791323820576849</v>
      </c>
      <c r="AB44" s="200">
        <v>0.63</v>
      </c>
      <c r="AC44" s="200">
        <v>0.61562932766652079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74">
        <v>35.903799999999997</v>
      </c>
      <c r="H45" s="53">
        <v>0</v>
      </c>
      <c r="I45" s="173">
        <v>1</v>
      </c>
      <c r="J45" s="16"/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>
        <f t="shared" si="4"/>
        <v>0</v>
      </c>
      <c r="O45" s="57" t="e">
        <f t="shared" si="5"/>
        <v>#VALUE!</v>
      </c>
      <c r="P45" s="139">
        <v>5.0179999999999998</v>
      </c>
      <c r="Q45" s="16"/>
      <c r="R45" s="16"/>
      <c r="S45" s="60">
        <v>218.7</v>
      </c>
      <c r="T45" s="200">
        <v>6.5000000000000002E-2</v>
      </c>
      <c r="U45" s="200">
        <v>6.3517311584641037E-2</v>
      </c>
      <c r="V45" s="200"/>
      <c r="W45" s="200"/>
      <c r="X45" s="200">
        <v>1.5049999999999999</v>
      </c>
      <c r="Y45" s="200">
        <v>1.4706700605366887</v>
      </c>
      <c r="Z45" s="200">
        <v>0.21300000000000002</v>
      </c>
      <c r="AA45" s="200">
        <v>0.20814134411582372</v>
      </c>
      <c r="AB45" s="200">
        <v>0.53</v>
      </c>
      <c r="AC45" s="200">
        <v>0.51791038676707291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/>
      <c r="K46" s="57"/>
      <c r="L46" s="57"/>
      <c r="M46" s="57"/>
      <c r="N46" s="58"/>
      <c r="O46" s="57"/>
      <c r="P46" s="59"/>
      <c r="Q46" s="139" t="s">
        <v>4</v>
      </c>
      <c r="R46" s="60" t="s">
        <v>4</v>
      </c>
      <c r="S46" s="60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/>
      <c r="K47" s="57"/>
      <c r="L47" s="57"/>
      <c r="M47" s="57"/>
      <c r="N47" s="58"/>
      <c r="O47" s="57"/>
      <c r="P47" s="59"/>
      <c r="Q47" s="139" t="s">
        <v>4</v>
      </c>
      <c r="R47" s="60" t="s">
        <v>4</v>
      </c>
      <c r="S47" s="60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/>
      <c r="K48" s="57"/>
      <c r="L48" s="57"/>
      <c r="M48" s="57"/>
      <c r="N48" s="58"/>
      <c r="O48" s="57"/>
      <c r="P48" s="59"/>
      <c r="Q48" s="139" t="s">
        <v>4</v>
      </c>
      <c r="R48" s="60" t="s">
        <v>4</v>
      </c>
      <c r="S48" s="60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/>
      <c r="K49" s="57"/>
      <c r="L49" s="57"/>
      <c r="M49" s="57"/>
      <c r="N49" s="58"/>
      <c r="O49" s="57"/>
      <c r="P49" s="59"/>
      <c r="Q49" s="139" t="s">
        <v>4</v>
      </c>
      <c r="R49" s="60" t="s">
        <v>4</v>
      </c>
      <c r="S49" s="60"/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/>
      <c r="K50" s="57"/>
      <c r="L50" s="57"/>
      <c r="M50" s="57"/>
      <c r="N50" s="58"/>
      <c r="O50" s="57"/>
      <c r="P50" s="59"/>
      <c r="Q50" s="139" t="s">
        <v>4</v>
      </c>
      <c r="R50" s="60" t="s">
        <v>4</v>
      </c>
      <c r="S50" s="60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/>
      <c r="K51" s="57"/>
      <c r="L51" s="57"/>
      <c r="M51" s="57"/>
      <c r="N51" s="58"/>
      <c r="O51" s="57"/>
      <c r="P51" s="59"/>
      <c r="Q51" s="139" t="s">
        <v>4</v>
      </c>
      <c r="R51" s="60" t="s">
        <v>4</v>
      </c>
      <c r="S51" s="60"/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/>
      <c r="K52" s="57"/>
      <c r="L52" s="57"/>
      <c r="M52" s="57"/>
      <c r="N52" s="58"/>
      <c r="O52" s="57"/>
      <c r="P52" s="59"/>
      <c r="Q52" s="139" t="s">
        <v>4</v>
      </c>
      <c r="R52" s="60" t="s">
        <v>4</v>
      </c>
      <c r="S52" s="60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/>
      <c r="K53" s="57"/>
      <c r="L53" s="57"/>
      <c r="M53" s="57"/>
      <c r="N53" s="58"/>
      <c r="O53" s="57"/>
      <c r="P53" s="59"/>
      <c r="Q53" s="139" t="s">
        <v>4</v>
      </c>
      <c r="R53" s="60" t="s">
        <v>4</v>
      </c>
      <c r="S53" s="60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/>
      <c r="K54" s="57"/>
      <c r="L54" s="57"/>
      <c r="M54" s="57"/>
      <c r="N54" s="58"/>
      <c r="O54" s="57"/>
      <c r="P54" s="59"/>
      <c r="Q54" s="139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/>
      <c r="K55" s="57"/>
      <c r="L55" s="57"/>
      <c r="M55" s="57"/>
      <c r="N55" s="58"/>
      <c r="O55" s="57"/>
      <c r="P55" s="59"/>
      <c r="Q55" s="139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/>
      <c r="K56" s="57"/>
      <c r="L56" s="57"/>
      <c r="M56" s="57"/>
      <c r="N56" s="58"/>
      <c r="O56" s="57"/>
      <c r="P56" s="59"/>
      <c r="Q56" s="139" t="s">
        <v>4</v>
      </c>
      <c r="R56" s="60" t="s">
        <v>4</v>
      </c>
      <c r="S56" s="60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/>
      <c r="K57" s="57"/>
      <c r="L57" s="57"/>
      <c r="M57" s="57"/>
      <c r="N57" s="58"/>
      <c r="O57" s="57"/>
      <c r="P57" s="59"/>
      <c r="Q57" s="139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J46" sqref="J46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21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37059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4" t="s">
        <v>50</v>
      </c>
      <c r="J8" s="124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0</v>
      </c>
      <c r="J9" s="39">
        <v>59.86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-0°59,86</v>
      </c>
      <c r="P9" s="39" t="s">
        <v>53</v>
      </c>
      <c r="Q9" s="235">
        <f>IF(ISBLANK(I9),"",IF(ISBLANK(J9),"",IF(J9&gt;60,"ERREUR !!",O11*(I9+(J9/60)))))</f>
        <v>-0.9976666666666667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9</v>
      </c>
      <c r="J10" s="39">
        <v>59.99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-9°59,99</v>
      </c>
      <c r="P10" s="39" t="s">
        <v>55</v>
      </c>
      <c r="Q10" s="235">
        <f>IF(ISBLANK(I10),"",IF(ISBLANK(J10),"",IF(J10&gt;60,"ERREUR !!",O12*(I10+(J10/60)))))</f>
        <v>-9.9998333333333331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37059</v>
      </c>
      <c r="K11" s="85"/>
      <c r="L11" s="85"/>
      <c r="M11" s="85"/>
      <c r="N11" s="86" t="str">
        <f>I9&amp;"°"&amp;J9</f>
        <v>0°59,86</v>
      </c>
      <c r="O11" s="87">
        <f>IF(P9=M10,-1,1)</f>
        <v>-1</v>
      </c>
      <c r="P11" s="241" t="str">
        <f>TEXT(J11,"aaaa-mm-jj")&amp;"T"&amp;TEXT(J12,"hh:mm:ss")&amp;"z"</f>
        <v>2005-06-18T10:00:00z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0.41666666666666669</v>
      </c>
      <c r="K12" s="88"/>
      <c r="L12" s="88"/>
      <c r="M12" s="88"/>
      <c r="N12" s="89" t="str">
        <f>I10&amp;"°"&amp;J10</f>
        <v>9°59,99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22.6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22.6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0.99763511379081982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3"/>
      <c r="F30" s="123"/>
      <c r="G30" s="123"/>
      <c r="H30" s="123"/>
      <c r="I30" s="12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4">
        <v>34.587200000000003</v>
      </c>
      <c r="H35" s="153">
        <v>1000</v>
      </c>
      <c r="I35" s="173">
        <v>1004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3.6179999999999999</v>
      </c>
      <c r="Q35" s="160"/>
      <c r="R35" s="160"/>
      <c r="S35" s="159">
        <v>157.30000000000001</v>
      </c>
      <c r="T35" s="200">
        <v>1.2999999999999998E-2</v>
      </c>
      <c r="U35" s="200">
        <v>1.2703462316928205E-2</v>
      </c>
      <c r="V35" s="200"/>
      <c r="W35" s="200"/>
      <c r="X35" s="200">
        <v>35.197000000000003</v>
      </c>
      <c r="Y35" s="200">
        <v>34.394135628378621</v>
      </c>
      <c r="Z35" s="200">
        <v>2.2770000000000001</v>
      </c>
      <c r="AA35" s="200">
        <v>2.225060284280425</v>
      </c>
      <c r="AB35" s="200">
        <v>31.35</v>
      </c>
      <c r="AC35" s="200">
        <v>30.634887971976866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4">
        <v>34.4908</v>
      </c>
      <c r="H36" s="53">
        <v>750</v>
      </c>
      <c r="I36" s="173">
        <v>752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39">
        <v>3.4630000000000001</v>
      </c>
      <c r="Q36" s="48"/>
      <c r="R36" s="48"/>
      <c r="S36" s="60">
        <v>150.6</v>
      </c>
      <c r="T36" s="200">
        <v>1.4999999999999999E-2</v>
      </c>
      <c r="U36" s="200">
        <v>1.465784113491716E-2</v>
      </c>
      <c r="V36" s="200"/>
      <c r="W36" s="200"/>
      <c r="X36" s="200">
        <v>35.895000000000003</v>
      </c>
      <c r="Y36" s="200">
        <v>35.076213835856763</v>
      </c>
      <c r="Z36" s="200">
        <v>2.3490000000000002</v>
      </c>
      <c r="AA36" s="200">
        <v>2.2954179217280277</v>
      </c>
      <c r="AB36" s="200">
        <v>28.18</v>
      </c>
      <c r="AC36" s="200">
        <v>27.537197545464373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4">
        <v>34.598700000000001</v>
      </c>
      <c r="H37" s="53">
        <v>500</v>
      </c>
      <c r="I37" s="173">
        <v>501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3.028</v>
      </c>
      <c r="Q37" s="48"/>
      <c r="R37" s="48"/>
      <c r="S37" s="60">
        <v>131.69999999999999</v>
      </c>
      <c r="T37" s="200">
        <v>1.6E-2</v>
      </c>
      <c r="U37" s="200">
        <v>1.5635030543911639E-2</v>
      </c>
      <c r="V37" s="200"/>
      <c r="W37" s="200"/>
      <c r="X37" s="200">
        <v>34.764000000000003</v>
      </c>
      <c r="Y37" s="200">
        <v>33.971012614284014</v>
      </c>
      <c r="Z37" s="200">
        <v>2.1749999999999998</v>
      </c>
      <c r="AA37" s="200">
        <v>2.1253869645629888</v>
      </c>
      <c r="AB37" s="200">
        <v>20.84</v>
      </c>
      <c r="AC37" s="200">
        <v>20.364627283444911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4">
        <v>34.894300000000001</v>
      </c>
      <c r="H38" s="53">
        <v>300</v>
      </c>
      <c r="I38" s="173">
        <v>299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1.863</v>
      </c>
      <c r="Q38" s="16"/>
      <c r="R38" s="16"/>
      <c r="S38" s="60">
        <v>81</v>
      </c>
      <c r="T38" s="200">
        <v>2.0999999999999998E-2</v>
      </c>
      <c r="U38" s="200">
        <v>2.0520977588884024E-2</v>
      </c>
      <c r="V38" s="200"/>
      <c r="W38" s="200"/>
      <c r="X38" s="200">
        <v>33.628999999999998</v>
      </c>
      <c r="Y38" s="200">
        <v>32.861902635075282</v>
      </c>
      <c r="Z38" s="200">
        <v>1.9930000000000001</v>
      </c>
      <c r="AA38" s="200">
        <v>1.9475384921259935</v>
      </c>
      <c r="AB38" s="200">
        <v>14.56</v>
      </c>
      <c r="AC38" s="200">
        <v>14.227877794959589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4">
        <v>35.485500000000002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2.7509999999999999</v>
      </c>
      <c r="Q39" s="16"/>
      <c r="R39" s="16"/>
      <c r="S39" s="60">
        <v>119.7</v>
      </c>
      <c r="T39" s="200">
        <v>4.9000000000000002E-2</v>
      </c>
      <c r="U39" s="200">
        <v>4.7882281040729398E-2</v>
      </c>
      <c r="V39" s="200"/>
      <c r="W39" s="200"/>
      <c r="X39" s="200">
        <v>19.991</v>
      </c>
      <c r="Y39" s="200">
        <v>19.534993475208598</v>
      </c>
      <c r="Z39" s="200">
        <v>1.2229999999999999</v>
      </c>
      <c r="AA39" s="200">
        <v>1.1951026472002457</v>
      </c>
      <c r="AB39" s="200">
        <v>6.96</v>
      </c>
      <c r="AC39" s="200">
        <v>6.8012382866015626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4">
        <v>35.515700000000002</v>
      </c>
      <c r="H40" s="53">
        <v>80</v>
      </c>
      <c r="I40" s="173">
        <v>80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2.6320000000000001</v>
      </c>
      <c r="Q40" s="16"/>
      <c r="R40" s="16"/>
      <c r="S40" s="60">
        <v>114.5</v>
      </c>
      <c r="T40" s="200">
        <v>7.3999999999999996E-2</v>
      </c>
      <c r="U40" s="200">
        <v>7.231201626559132E-2</v>
      </c>
      <c r="V40" s="200"/>
      <c r="W40" s="200"/>
      <c r="X40" s="200">
        <v>20.155999999999999</v>
      </c>
      <c r="Y40" s="200">
        <v>19.696229727692685</v>
      </c>
      <c r="Z40" s="200">
        <v>1.23</v>
      </c>
      <c r="AA40" s="200">
        <v>1.2019429730632072</v>
      </c>
      <c r="AB40" s="200">
        <v>6.84</v>
      </c>
      <c r="AC40" s="200">
        <v>6.6839755575222251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4">
        <v>35.545900000000003</v>
      </c>
      <c r="H41" s="53">
        <v>60</v>
      </c>
      <c r="I41" s="173">
        <v>60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2.6480000000000001</v>
      </c>
      <c r="Q41" s="16"/>
      <c r="R41" s="16"/>
      <c r="S41" s="60">
        <v>115.2</v>
      </c>
      <c r="T41" s="200">
        <v>0.21400000000000002</v>
      </c>
      <c r="U41" s="200">
        <v>0.20911853352481818</v>
      </c>
      <c r="V41" s="200"/>
      <c r="W41" s="200"/>
      <c r="X41" s="200">
        <v>19.316000000000003</v>
      </c>
      <c r="Y41" s="200">
        <v>18.875390624137328</v>
      </c>
      <c r="Z41" s="200">
        <v>1.194</v>
      </c>
      <c r="AA41" s="200">
        <v>1.1667641543394061</v>
      </c>
      <c r="AB41" s="200">
        <v>6.39</v>
      </c>
      <c r="AC41" s="200">
        <v>6.2442403234747115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4">
        <v>35.558100000000003</v>
      </c>
      <c r="H42" s="53">
        <v>40</v>
      </c>
      <c r="I42" s="173">
        <v>40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2.4910000000000001</v>
      </c>
      <c r="Q42" s="16"/>
      <c r="R42" s="16"/>
      <c r="S42" s="60">
        <v>108.4</v>
      </c>
      <c r="T42" s="200">
        <v>0.32200000000000001</v>
      </c>
      <c r="U42" s="200">
        <v>0.31465498969622174</v>
      </c>
      <c r="V42" s="200"/>
      <c r="W42" s="200"/>
      <c r="X42" s="200">
        <v>19.718</v>
      </c>
      <c r="Y42" s="200">
        <v>19.268220766553107</v>
      </c>
      <c r="Z42" s="200">
        <v>1.23</v>
      </c>
      <c r="AA42" s="200">
        <v>1.2019429730632072</v>
      </c>
      <c r="AB42" s="200">
        <v>6.15</v>
      </c>
      <c r="AC42" s="200">
        <v>6.0097148653160364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4">
        <v>35.836500000000001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4.944</v>
      </c>
      <c r="Q43" s="16"/>
      <c r="R43" s="16"/>
      <c r="S43" s="60">
        <v>215.4</v>
      </c>
      <c r="T43" s="200">
        <v>0.18099999999999999</v>
      </c>
      <c r="U43" s="200">
        <v>0.1768712830280004</v>
      </c>
      <c r="V43" s="200"/>
      <c r="W43" s="200"/>
      <c r="X43" s="200">
        <v>4.6890000000000001</v>
      </c>
      <c r="Y43" s="200">
        <v>4.5820411387751045</v>
      </c>
      <c r="Z43" s="200">
        <v>0.41700000000000004</v>
      </c>
      <c r="AA43" s="200">
        <v>0.4074879835506971</v>
      </c>
      <c r="AB43" s="200">
        <v>1.66</v>
      </c>
      <c r="AC43" s="200">
        <v>1.6221344189308324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4">
        <v>35.865000000000002</v>
      </c>
      <c r="H44" s="53">
        <v>10</v>
      </c>
      <c r="I44" s="173">
        <v>11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39">
        <v>4.2759999999999998</v>
      </c>
      <c r="Q44" s="16"/>
      <c r="R44" s="16"/>
      <c r="S44" s="60">
        <v>186.4</v>
      </c>
      <c r="T44" s="200">
        <v>0.1</v>
      </c>
      <c r="U44" s="200">
        <v>9.7718940899447743E-2</v>
      </c>
      <c r="V44" s="200"/>
      <c r="W44" s="200"/>
      <c r="X44" s="200">
        <v>2.21</v>
      </c>
      <c r="Y44" s="200">
        <v>2.1595885938777952</v>
      </c>
      <c r="Z44" s="200">
        <v>0.25700000000000001</v>
      </c>
      <c r="AA44" s="200">
        <v>0.25113767811158072</v>
      </c>
      <c r="AB44" s="200">
        <v>0.88</v>
      </c>
      <c r="AC44" s="200">
        <v>0.85992667991514016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74" t="s">
        <v>4</v>
      </c>
      <c r="H45" s="53">
        <v>0</v>
      </c>
      <c r="I45" s="173" t="s">
        <v>4</v>
      </c>
      <c r="J45" s="16"/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59" t="s">
        <v>4</v>
      </c>
      <c r="Q45" s="139" t="s">
        <v>4</v>
      </c>
      <c r="R45" s="60" t="s">
        <v>4</v>
      </c>
      <c r="S45" s="60" t="s">
        <v>4</v>
      </c>
      <c r="T45" s="16" t="s">
        <v>4</v>
      </c>
      <c r="U45" s="48" t="s">
        <v>4</v>
      </c>
      <c r="V45" s="135" t="s">
        <v>4</v>
      </c>
      <c r="W45" s="102" t="s">
        <v>4</v>
      </c>
      <c r="X45" s="135" t="s">
        <v>4</v>
      </c>
      <c r="Y45" s="102" t="s">
        <v>4</v>
      </c>
      <c r="Z45" s="16" t="s">
        <v>4</v>
      </c>
      <c r="AA45" s="48" t="s">
        <v>4</v>
      </c>
      <c r="AB45" s="135" t="s">
        <v>4</v>
      </c>
      <c r="AC45" s="102" t="s">
        <v>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/>
      <c r="K46" s="57"/>
      <c r="L46" s="57"/>
      <c r="M46" s="57"/>
      <c r="N46" s="58"/>
      <c r="O46" s="57"/>
      <c r="P46" s="59"/>
      <c r="Q46" s="139" t="s">
        <v>4</v>
      </c>
      <c r="R46" s="60" t="s">
        <v>4</v>
      </c>
      <c r="S46" s="60"/>
      <c r="T46" s="16"/>
      <c r="U46" s="11"/>
      <c r="V46" s="135"/>
      <c r="W46" s="135"/>
      <c r="X46" s="16"/>
      <c r="Y46" s="11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/>
      <c r="K47" s="57"/>
      <c r="L47" s="57"/>
      <c r="M47" s="57"/>
      <c r="N47" s="58"/>
      <c r="O47" s="57"/>
      <c r="P47" s="59"/>
      <c r="Q47" s="139" t="s">
        <v>4</v>
      </c>
      <c r="R47" s="60" t="s">
        <v>4</v>
      </c>
      <c r="S47" s="60"/>
      <c r="T47" s="16"/>
      <c r="U47" s="11"/>
      <c r="V47" s="135"/>
      <c r="W47" s="135"/>
      <c r="X47" s="16"/>
      <c r="Y47" s="11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/>
      <c r="K48" s="57"/>
      <c r="L48" s="57"/>
      <c r="M48" s="57"/>
      <c r="N48" s="58"/>
      <c r="O48" s="57"/>
      <c r="P48" s="59"/>
      <c r="Q48" s="139" t="s">
        <v>4</v>
      </c>
      <c r="R48" s="60" t="s">
        <v>4</v>
      </c>
      <c r="S48" s="60"/>
      <c r="T48" s="16"/>
      <c r="U48" s="11"/>
      <c r="V48" s="135"/>
      <c r="W48" s="135"/>
      <c r="X48" s="16"/>
      <c r="Y48" s="11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/>
      <c r="K49" s="57"/>
      <c r="L49" s="57"/>
      <c r="M49" s="57"/>
      <c r="N49" s="58"/>
      <c r="O49" s="57"/>
      <c r="P49" s="59"/>
      <c r="Q49" s="139" t="s">
        <v>4</v>
      </c>
      <c r="R49" s="60" t="s">
        <v>4</v>
      </c>
      <c r="S49" s="60"/>
      <c r="T49" s="16"/>
      <c r="U49" s="11"/>
      <c r="V49" s="135"/>
      <c r="W49" s="135"/>
      <c r="X49" s="16"/>
      <c r="Y49" s="11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/>
      <c r="K50" s="57"/>
      <c r="L50" s="57"/>
      <c r="M50" s="57"/>
      <c r="N50" s="58"/>
      <c r="O50" s="57"/>
      <c r="P50" s="59"/>
      <c r="Q50" s="139" t="s">
        <v>4</v>
      </c>
      <c r="R50" s="60" t="s">
        <v>4</v>
      </c>
      <c r="S50" s="60"/>
      <c r="T50" s="16"/>
      <c r="U50" s="11"/>
      <c r="V50" s="135"/>
      <c r="W50" s="135"/>
      <c r="X50" s="16"/>
      <c r="Y50" s="11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/>
      <c r="K51" s="57"/>
      <c r="L51" s="57"/>
      <c r="M51" s="57"/>
      <c r="N51" s="58"/>
      <c r="O51" s="57"/>
      <c r="P51" s="59"/>
      <c r="Q51" s="139" t="s">
        <v>4</v>
      </c>
      <c r="R51" s="60" t="s">
        <v>4</v>
      </c>
      <c r="S51" s="60"/>
      <c r="T51" s="16"/>
      <c r="U51" s="11"/>
      <c r="V51" s="135"/>
      <c r="W51" s="135"/>
      <c r="X51" s="16"/>
      <c r="Y51" s="11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/>
      <c r="K52" s="57"/>
      <c r="L52" s="57"/>
      <c r="M52" s="57"/>
      <c r="N52" s="58"/>
      <c r="O52" s="57"/>
      <c r="P52" s="59"/>
      <c r="Q52" s="139" t="s">
        <v>4</v>
      </c>
      <c r="R52" s="60" t="s">
        <v>4</v>
      </c>
      <c r="S52" s="60"/>
      <c r="T52" s="16"/>
      <c r="U52" s="11"/>
      <c r="V52" s="135"/>
      <c r="W52" s="135"/>
      <c r="X52" s="16"/>
      <c r="Y52" s="11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/>
      <c r="K53" s="57"/>
      <c r="L53" s="57"/>
      <c r="M53" s="57"/>
      <c r="N53" s="58"/>
      <c r="O53" s="57"/>
      <c r="P53" s="59"/>
      <c r="Q53" s="139" t="s">
        <v>4</v>
      </c>
      <c r="R53" s="60" t="s">
        <v>4</v>
      </c>
      <c r="S53" s="60"/>
      <c r="T53" s="16"/>
      <c r="U53" s="11"/>
      <c r="V53" s="135"/>
      <c r="W53" s="135"/>
      <c r="X53" s="16"/>
      <c r="Y53" s="11"/>
      <c r="Z53" s="135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/>
      <c r="K54" s="57"/>
      <c r="L54" s="57"/>
      <c r="M54" s="57"/>
      <c r="N54" s="58"/>
      <c r="O54" s="57"/>
      <c r="P54" s="59"/>
      <c r="Q54" s="139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/>
      <c r="K55" s="57"/>
      <c r="L55" s="57"/>
      <c r="M55" s="57"/>
      <c r="N55" s="58"/>
      <c r="O55" s="57"/>
      <c r="P55" s="59"/>
      <c r="Q55" s="139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/>
      <c r="K56" s="57"/>
      <c r="L56" s="57"/>
      <c r="M56" s="57"/>
      <c r="N56" s="58"/>
      <c r="O56" s="57"/>
      <c r="P56" s="59"/>
      <c r="Q56" s="139" t="s">
        <v>4</v>
      </c>
      <c r="R56" s="60" t="s">
        <v>4</v>
      </c>
      <c r="S56" s="60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/>
      <c r="K57" s="57"/>
      <c r="L57" s="57"/>
      <c r="M57" s="57"/>
      <c r="N57" s="58"/>
      <c r="O57" s="57"/>
      <c r="P57" s="59"/>
      <c r="Q57" s="139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B2" zoomScaleNormal="100" workbookViewId="0">
      <selection activeCell="B60" sqref="A60:XFD85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22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37061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4" t="s">
        <v>50</v>
      </c>
      <c r="J8" s="124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0</v>
      </c>
      <c r="J9" s="39">
        <v>30.11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-0°30,11</v>
      </c>
      <c r="P9" s="39" t="s">
        <v>53</v>
      </c>
      <c r="Q9" s="235">
        <f>IF(ISBLANK(I9),"",IF(ISBLANK(J9),"",IF(J9&gt;60,"ERREUR !!",O11*(I9+(J9/60)))))</f>
        <v>-0.50183333333333335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10</v>
      </c>
      <c r="J10" s="39">
        <v>0.18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-10°0,18</v>
      </c>
      <c r="P10" s="39" t="s">
        <v>55</v>
      </c>
      <c r="Q10" s="235">
        <f>IF(ISBLANK(I10),"",IF(ISBLANK(J10),"",IF(J10&gt;60,"ERREUR !!",O12*(I10+(J10/60)))))</f>
        <v>-10.003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37059</v>
      </c>
      <c r="K11" s="85"/>
      <c r="L11" s="85"/>
      <c r="M11" s="85"/>
      <c r="N11" s="86" t="str">
        <f>I9&amp;"°"&amp;J9</f>
        <v>0°30,11</v>
      </c>
      <c r="O11" s="87">
        <f>IF(P9=M10,-1,1)</f>
        <v>-1</v>
      </c>
      <c r="P11" s="241" t="str">
        <f>TEXT(J11,"aaaa-mm-jj")&amp;"T"&amp;TEXT(J12,"hh:mm:ss")&amp;"z"</f>
        <v>2005-06-18T14:00:00z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0.58333333333333337</v>
      </c>
      <c r="K12" s="88"/>
      <c r="L12" s="88"/>
      <c r="M12" s="88"/>
      <c r="N12" s="89" t="str">
        <f>I10&amp;"°"&amp;J10</f>
        <v>10°0,18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22.6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22.6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0.99763511379081982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3"/>
      <c r="F30" s="123"/>
      <c r="G30" s="123"/>
      <c r="H30" s="123"/>
      <c r="I30" s="12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4">
        <v>34.619399999999999</v>
      </c>
      <c r="H35" s="153">
        <v>1000</v>
      </c>
      <c r="I35" s="173">
        <v>1002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3.605</v>
      </c>
      <c r="Q35" s="160"/>
      <c r="R35" s="160"/>
      <c r="S35" s="159">
        <v>156.69999999999999</v>
      </c>
      <c r="T35" s="200">
        <v>1.2999999999999998E-2</v>
      </c>
      <c r="U35" s="200">
        <v>1.2703462316928205E-2</v>
      </c>
      <c r="V35" s="200"/>
      <c r="W35" s="200"/>
      <c r="X35" s="200">
        <v>34.187000000000005</v>
      </c>
      <c r="Y35" s="200">
        <v>33.407174325294207</v>
      </c>
      <c r="Z35" s="200">
        <v>2.3040000000000003</v>
      </c>
      <c r="AA35" s="200">
        <v>2.2514443983232764</v>
      </c>
      <c r="AB35" s="200">
        <v>30.47</v>
      </c>
      <c r="AC35" s="200">
        <v>29.774961292061725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4">
        <v>34.504899999999999</v>
      </c>
      <c r="H36" s="53">
        <v>750</v>
      </c>
      <c r="I36" s="173">
        <v>749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39">
        <v>3.3069999999999999</v>
      </c>
      <c r="Q36" s="48"/>
      <c r="R36" s="48"/>
      <c r="S36" s="60">
        <v>143.80000000000001</v>
      </c>
      <c r="T36" s="200">
        <v>1.3999999999999999E-2</v>
      </c>
      <c r="U36" s="200">
        <v>1.3680651725922682E-2</v>
      </c>
      <c r="V36" s="200"/>
      <c r="W36" s="200"/>
      <c r="X36" s="200">
        <v>35.885999999999996</v>
      </c>
      <c r="Y36" s="200">
        <v>35.067419131175811</v>
      </c>
      <c r="Z36" s="200">
        <v>2.3330000000000002</v>
      </c>
      <c r="AA36" s="200">
        <v>2.2797828911841158</v>
      </c>
      <c r="AB36" s="200">
        <v>26.61</v>
      </c>
      <c r="AC36" s="200">
        <v>26.003010173343043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4">
        <v>34.642899999999997</v>
      </c>
      <c r="H37" s="53">
        <v>500</v>
      </c>
      <c r="I37" s="173">
        <v>500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2.7360000000000002</v>
      </c>
      <c r="Q37" s="48"/>
      <c r="R37" s="48"/>
      <c r="S37" s="60">
        <v>119</v>
      </c>
      <c r="T37" s="200">
        <v>0.02</v>
      </c>
      <c r="U37" s="200">
        <v>1.9543788179889544E-2</v>
      </c>
      <c r="V37" s="200"/>
      <c r="W37" s="200"/>
      <c r="X37" s="200">
        <v>34.17</v>
      </c>
      <c r="Y37" s="200">
        <v>33.390562105341289</v>
      </c>
      <c r="Z37" s="200">
        <v>2.1480000000000001</v>
      </c>
      <c r="AA37" s="200">
        <v>2.0990028505201375</v>
      </c>
      <c r="AB37" s="200">
        <v>18.8</v>
      </c>
      <c r="AC37" s="200">
        <v>18.371160889096171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4">
        <v>34.915799999999997</v>
      </c>
      <c r="H38" s="53">
        <v>300</v>
      </c>
      <c r="I38" s="173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2.056</v>
      </c>
      <c r="Q38" s="16"/>
      <c r="R38" s="16"/>
      <c r="S38" s="60">
        <v>89.4</v>
      </c>
      <c r="T38" s="200">
        <v>0.02</v>
      </c>
      <c r="U38" s="200">
        <v>1.9543788179889544E-2</v>
      </c>
      <c r="V38" s="200"/>
      <c r="W38" s="200"/>
      <c r="X38" s="200">
        <v>31.76</v>
      </c>
      <c r="Y38" s="200">
        <v>31.035535629664604</v>
      </c>
      <c r="Z38" s="200">
        <v>1.931</v>
      </c>
      <c r="AA38" s="200">
        <v>1.886952748768336</v>
      </c>
      <c r="AB38" s="200">
        <v>13.33</v>
      </c>
      <c r="AC38" s="200">
        <v>13.025934821896383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4">
        <v>35.508899999999997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2.6579999999999999</v>
      </c>
      <c r="Q39" s="16"/>
      <c r="R39" s="16"/>
      <c r="S39" s="60">
        <v>115.7</v>
      </c>
      <c r="T39" s="200">
        <v>6.0999999999999999E-2</v>
      </c>
      <c r="U39" s="200">
        <v>5.9608553948663122E-2</v>
      </c>
      <c r="V39" s="200"/>
      <c r="W39" s="200"/>
      <c r="X39" s="200">
        <v>19.699000000000002</v>
      </c>
      <c r="Y39" s="200">
        <v>19.249654167782211</v>
      </c>
      <c r="Z39" s="200">
        <v>1.2329999999999999</v>
      </c>
      <c r="AA39" s="200">
        <v>1.2048745412901904</v>
      </c>
      <c r="AB39" s="200">
        <v>6.35</v>
      </c>
      <c r="AC39" s="200">
        <v>6.2051527471149308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4">
        <v>35.544499999999999</v>
      </c>
      <c r="H40" s="53">
        <v>80</v>
      </c>
      <c r="I40" s="173">
        <v>81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2.7090000000000001</v>
      </c>
      <c r="Q40" s="16"/>
      <c r="R40" s="16"/>
      <c r="S40" s="60">
        <v>117.9</v>
      </c>
      <c r="T40" s="200">
        <v>0.129</v>
      </c>
      <c r="U40" s="200">
        <v>0.12605743376028758</v>
      </c>
      <c r="V40" s="200"/>
      <c r="W40" s="200"/>
      <c r="X40" s="200">
        <v>18.950999999999997</v>
      </c>
      <c r="Y40" s="200">
        <v>18.518716489854338</v>
      </c>
      <c r="Z40" s="200">
        <v>1.1879999999999999</v>
      </c>
      <c r="AA40" s="200">
        <v>1.1609010178854391</v>
      </c>
      <c r="AB40" s="200">
        <v>5.86</v>
      </c>
      <c r="AC40" s="200">
        <v>5.7263299367076375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4">
        <v>35.692399999999999</v>
      </c>
      <c r="H41" s="53">
        <v>60</v>
      </c>
      <c r="I41" s="173">
        <v>59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2.823</v>
      </c>
      <c r="Q41" s="16"/>
      <c r="R41" s="16"/>
      <c r="S41" s="60">
        <v>122.9</v>
      </c>
      <c r="T41" s="200">
        <v>0.316</v>
      </c>
      <c r="U41" s="200">
        <v>0.30879185324225489</v>
      </c>
      <c r="V41" s="200"/>
      <c r="W41" s="200"/>
      <c r="X41" s="200">
        <v>16.154</v>
      </c>
      <c r="Y41" s="200">
        <v>15.785517712896787</v>
      </c>
      <c r="Z41" s="200">
        <v>1.038</v>
      </c>
      <c r="AA41" s="200">
        <v>1.0143226065362676</v>
      </c>
      <c r="AB41" s="200">
        <v>5.18</v>
      </c>
      <c r="AC41" s="200">
        <v>5.0618411385913928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4">
        <v>35.784599999999998</v>
      </c>
      <c r="H42" s="53">
        <v>40</v>
      </c>
      <c r="I42" s="173">
        <v>40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3.16</v>
      </c>
      <c r="Q42" s="16"/>
      <c r="R42" s="16"/>
      <c r="S42" s="60">
        <v>137.6</v>
      </c>
      <c r="T42" s="200">
        <v>0.47199999999999998</v>
      </c>
      <c r="U42" s="200">
        <v>0.46123340104539329</v>
      </c>
      <c r="V42" s="200"/>
      <c r="W42" s="200"/>
      <c r="X42" s="200">
        <v>12.698</v>
      </c>
      <c r="Y42" s="200">
        <v>12.408351115411875</v>
      </c>
      <c r="Z42" s="200">
        <v>0.86699999999999999</v>
      </c>
      <c r="AA42" s="200">
        <v>0.84722321759821195</v>
      </c>
      <c r="AB42" s="200">
        <v>4.33</v>
      </c>
      <c r="AC42" s="200">
        <v>4.231230140946086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4">
        <v>35.814999999999998</v>
      </c>
      <c r="H43" s="53">
        <v>20</v>
      </c>
      <c r="I43" s="173">
        <v>19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4.2569999999999997</v>
      </c>
      <c r="Q43" s="16"/>
      <c r="R43" s="16"/>
      <c r="S43" s="60">
        <v>185.4</v>
      </c>
      <c r="T43" s="200">
        <v>0.21300000000000002</v>
      </c>
      <c r="U43" s="200">
        <v>0.20814134411582372</v>
      </c>
      <c r="V43" s="200"/>
      <c r="W43" s="200"/>
      <c r="X43" s="200">
        <v>5.7169999999999996</v>
      </c>
      <c r="Y43" s="200">
        <v>5.586591851221427</v>
      </c>
      <c r="Z43" s="200">
        <v>0.46300000000000002</v>
      </c>
      <c r="AA43" s="200">
        <v>0.45243869636444306</v>
      </c>
      <c r="AB43" s="200">
        <v>2.37</v>
      </c>
      <c r="AC43" s="200">
        <v>2.3159388993169117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4">
        <v>35.805100000000003</v>
      </c>
      <c r="H44" s="53">
        <v>10</v>
      </c>
      <c r="I44" s="173">
        <v>11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39">
        <v>4.5780000000000003</v>
      </c>
      <c r="Q44" s="16"/>
      <c r="R44" s="16"/>
      <c r="S44" s="60">
        <v>199.5</v>
      </c>
      <c r="T44" s="200">
        <v>0.14600000000000002</v>
      </c>
      <c r="U44" s="200">
        <v>0.14266965371319371</v>
      </c>
      <c r="V44" s="200"/>
      <c r="W44" s="200"/>
      <c r="X44" s="200">
        <v>3.7240000000000002</v>
      </c>
      <c r="Y44" s="200">
        <v>3.6390533590954339</v>
      </c>
      <c r="Z44" s="200">
        <v>0.35100000000000003</v>
      </c>
      <c r="AA44" s="200">
        <v>0.34299348255706158</v>
      </c>
      <c r="AB44" s="200">
        <v>2.04</v>
      </c>
      <c r="AC44" s="200">
        <v>1.9934663943487338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74">
        <v>35.839399999999998</v>
      </c>
      <c r="H45" s="53">
        <v>0</v>
      </c>
      <c r="I45" s="173">
        <v>0</v>
      </c>
      <c r="J45" s="16"/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>
        <f t="shared" si="4"/>
        <v>0</v>
      </c>
      <c r="O45" s="57" t="e">
        <f t="shared" si="5"/>
        <v>#VALUE!</v>
      </c>
      <c r="P45" s="139">
        <v>4.8499999999999996</v>
      </c>
      <c r="Q45" s="16"/>
      <c r="R45" s="16"/>
      <c r="S45" s="60">
        <v>211.4</v>
      </c>
      <c r="T45" s="200">
        <v>9.4500000000000001E-2</v>
      </c>
      <c r="U45" s="200">
        <v>9.2344399149978107E-2</v>
      </c>
      <c r="V45" s="200"/>
      <c r="W45" s="200"/>
      <c r="X45" s="200">
        <v>2.2254999999999998</v>
      </c>
      <c r="Y45" s="200">
        <v>2.1747350297172092</v>
      </c>
      <c r="Z45" s="200">
        <v>0.26700000000000002</v>
      </c>
      <c r="AA45" s="200">
        <v>0.26090957220152544</v>
      </c>
      <c r="AB45" s="200">
        <v>1.03</v>
      </c>
      <c r="AC45" s="200">
        <v>1.0065050912643116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/>
      <c r="K46" s="57"/>
      <c r="L46" s="57"/>
      <c r="M46" s="57"/>
      <c r="N46" s="58"/>
      <c r="O46" s="57"/>
      <c r="P46" s="59"/>
      <c r="Q46" s="139" t="s">
        <v>4</v>
      </c>
      <c r="R46" s="60" t="s">
        <v>4</v>
      </c>
      <c r="S46" s="60"/>
      <c r="T46" s="16"/>
      <c r="U46" s="11"/>
      <c r="V46" s="135"/>
      <c r="W46" s="135"/>
      <c r="X46" s="16"/>
      <c r="Y46" s="11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/>
      <c r="K47" s="57"/>
      <c r="L47" s="57"/>
      <c r="M47" s="57"/>
      <c r="N47" s="58"/>
      <c r="O47" s="57"/>
      <c r="P47" s="59"/>
      <c r="Q47" s="139" t="s">
        <v>4</v>
      </c>
      <c r="R47" s="60" t="s">
        <v>4</v>
      </c>
      <c r="S47" s="60"/>
      <c r="T47" s="16"/>
      <c r="U47" s="11"/>
      <c r="V47" s="135"/>
      <c r="W47" s="135"/>
      <c r="X47" s="16"/>
      <c r="Y47" s="11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/>
      <c r="K48" s="57"/>
      <c r="L48" s="57"/>
      <c r="M48" s="57"/>
      <c r="N48" s="58"/>
      <c r="O48" s="57"/>
      <c r="P48" s="59"/>
      <c r="Q48" s="139" t="s">
        <v>4</v>
      </c>
      <c r="R48" s="60" t="s">
        <v>4</v>
      </c>
      <c r="S48" s="60"/>
      <c r="T48" s="16"/>
      <c r="U48" s="11"/>
      <c r="V48" s="135"/>
      <c r="W48" s="135"/>
      <c r="X48" s="16"/>
      <c r="Y48" s="11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/>
      <c r="K49" s="57"/>
      <c r="L49" s="57"/>
      <c r="M49" s="57"/>
      <c r="N49" s="58"/>
      <c r="O49" s="57"/>
      <c r="P49" s="59"/>
      <c r="Q49" s="139" t="s">
        <v>4</v>
      </c>
      <c r="R49" s="60" t="s">
        <v>4</v>
      </c>
      <c r="S49" s="60"/>
      <c r="T49" s="16"/>
      <c r="U49" s="11"/>
      <c r="V49" s="135"/>
      <c r="W49" s="135"/>
      <c r="X49" s="16"/>
      <c r="Y49" s="11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/>
      <c r="K50" s="57"/>
      <c r="L50" s="57"/>
      <c r="M50" s="57"/>
      <c r="N50" s="58"/>
      <c r="O50" s="57"/>
      <c r="P50" s="59"/>
      <c r="Q50" s="139" t="s">
        <v>4</v>
      </c>
      <c r="R50" s="60" t="s">
        <v>4</v>
      </c>
      <c r="S50" s="60"/>
      <c r="T50" s="16"/>
      <c r="U50" s="11"/>
      <c r="V50" s="135"/>
      <c r="W50" s="135"/>
      <c r="X50" s="16"/>
      <c r="Y50" s="11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/>
      <c r="K51" s="57"/>
      <c r="L51" s="57"/>
      <c r="M51" s="57"/>
      <c r="N51" s="58"/>
      <c r="O51" s="57"/>
      <c r="P51" s="59"/>
      <c r="Q51" s="139" t="s">
        <v>4</v>
      </c>
      <c r="R51" s="60" t="s">
        <v>4</v>
      </c>
      <c r="S51" s="60"/>
      <c r="T51" s="16"/>
      <c r="U51" s="11"/>
      <c r="V51" s="135"/>
      <c r="W51" s="135"/>
      <c r="X51" s="16"/>
      <c r="Y51" s="11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/>
      <c r="K52" s="57"/>
      <c r="L52" s="57"/>
      <c r="M52" s="57"/>
      <c r="N52" s="58"/>
      <c r="O52" s="57"/>
      <c r="P52" s="59"/>
      <c r="Q52" s="139" t="s">
        <v>4</v>
      </c>
      <c r="R52" s="60" t="s">
        <v>4</v>
      </c>
      <c r="S52" s="60"/>
      <c r="T52" s="16"/>
      <c r="U52" s="11"/>
      <c r="V52" s="135"/>
      <c r="W52" s="135"/>
      <c r="X52" s="16"/>
      <c r="Y52" s="11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/>
      <c r="K53" s="57"/>
      <c r="L53" s="57"/>
      <c r="M53" s="57"/>
      <c r="N53" s="58"/>
      <c r="O53" s="57"/>
      <c r="P53" s="59"/>
      <c r="Q53" s="139" t="s">
        <v>4</v>
      </c>
      <c r="R53" s="60" t="s">
        <v>4</v>
      </c>
      <c r="S53" s="60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/>
      <c r="K54" s="57"/>
      <c r="L54" s="57"/>
      <c r="M54" s="57"/>
      <c r="N54" s="58"/>
      <c r="O54" s="57"/>
      <c r="P54" s="59"/>
      <c r="Q54" s="139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/>
      <c r="K55" s="57"/>
      <c r="L55" s="57"/>
      <c r="M55" s="57"/>
      <c r="N55" s="58"/>
      <c r="O55" s="57"/>
      <c r="P55" s="59"/>
      <c r="Q55" s="139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/>
      <c r="K56" s="57"/>
      <c r="L56" s="57"/>
      <c r="M56" s="57"/>
      <c r="N56" s="58"/>
      <c r="O56" s="57"/>
      <c r="P56" s="59"/>
      <c r="Q56" s="139" t="s">
        <v>4</v>
      </c>
      <c r="R56" s="60" t="s">
        <v>4</v>
      </c>
      <c r="S56" s="60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/>
      <c r="K57" s="57"/>
      <c r="L57" s="57"/>
      <c r="M57" s="57"/>
      <c r="N57" s="58"/>
      <c r="O57" s="57"/>
      <c r="P57" s="59"/>
      <c r="Q57" s="139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J46" sqref="J46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1.42578125" style="80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23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37061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4" t="s">
        <v>50</v>
      </c>
      <c r="J8" s="124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0</v>
      </c>
      <c r="J9" s="39">
        <v>2.08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0°2,08</v>
      </c>
      <c r="P9" s="39" t="s">
        <v>3</v>
      </c>
      <c r="Q9" s="235">
        <f>IF(ISBLANK(I9),"",IF(ISBLANK(J9),"",IF(J9&gt;60,"ERREUR !!",O11*(I9+(J9/60)))))</f>
        <v>3.4666666666666665E-2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9</v>
      </c>
      <c r="J10" s="39">
        <v>53.15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-9°53,15</v>
      </c>
      <c r="P10" s="39" t="s">
        <v>55</v>
      </c>
      <c r="Q10" s="235">
        <f>IF(ISBLANK(I10),"",IF(ISBLANK(J10),"",IF(J10&gt;60,"ERREUR !!",O12*(I10+(J10/60)))))</f>
        <v>-9.8858333333333341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37059</v>
      </c>
      <c r="K11" s="85"/>
      <c r="L11" s="85"/>
      <c r="M11" s="85"/>
      <c r="N11" s="86" t="str">
        <f>I9&amp;"°"&amp;J9</f>
        <v>0°2,08</v>
      </c>
      <c r="O11" s="87">
        <f>IF(P9=M10,-1,1)</f>
        <v>1</v>
      </c>
      <c r="P11" s="241" t="str">
        <f>TEXT(J11,"aaaa-mm-jj")&amp;"T"&amp;TEXT(J12,"hh:mm:ss")&amp;"z"</f>
        <v>2005-06-18T22:30:00z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0.9375</v>
      </c>
      <c r="K12" s="88"/>
      <c r="L12" s="88"/>
      <c r="M12" s="88"/>
      <c r="N12" s="89" t="str">
        <f>I10&amp;"°"&amp;J10</f>
        <v>9°53,15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3"/>
      <c r="F30" s="123"/>
      <c r="G30" s="123"/>
      <c r="H30" s="123"/>
      <c r="I30" s="12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4">
        <v>34.632300000000001</v>
      </c>
      <c r="H35" s="153">
        <v>1000</v>
      </c>
      <c r="I35" s="173">
        <v>1002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3.621</v>
      </c>
      <c r="Q35" s="160"/>
      <c r="R35" s="160"/>
      <c r="S35" s="159">
        <v>157.4</v>
      </c>
      <c r="T35" s="201">
        <v>2.7999999999999997E-2</v>
      </c>
      <c r="U35" s="201">
        <v>2.7361303451845363E-2</v>
      </c>
      <c r="V35" s="201"/>
      <c r="W35" s="201"/>
      <c r="X35" s="201">
        <v>34.137</v>
      </c>
      <c r="Y35" s="201">
        <v>33.358314854844473</v>
      </c>
      <c r="Z35" s="201">
        <v>2.2875000000000001</v>
      </c>
      <c r="AA35" s="201">
        <v>2.235320773074867</v>
      </c>
      <c r="AB35" s="201">
        <v>30.445</v>
      </c>
      <c r="AC35" s="201">
        <v>29.750531556836862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4">
        <v>34.511499999999998</v>
      </c>
      <c r="H36" s="53">
        <v>750</v>
      </c>
      <c r="I36" s="173">
        <v>748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39">
        <v>3.3</v>
      </c>
      <c r="Q36" s="48"/>
      <c r="R36" s="48"/>
      <c r="S36" s="60">
        <v>143.5</v>
      </c>
      <c r="T36" s="201">
        <v>3.5000000000000003E-2</v>
      </c>
      <c r="U36" s="201">
        <v>3.4201629314806706E-2</v>
      </c>
      <c r="V36" s="201"/>
      <c r="W36" s="201"/>
      <c r="X36" s="201">
        <v>36.015000000000001</v>
      </c>
      <c r="Y36" s="201">
        <v>35.193476564936105</v>
      </c>
      <c r="Z36" s="201">
        <v>2.371</v>
      </c>
      <c r="AA36" s="201">
        <v>2.3169160887259057</v>
      </c>
      <c r="AB36" s="201">
        <v>26.66</v>
      </c>
      <c r="AC36" s="201">
        <v>26.051869643792767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4">
        <v>34.642200000000003</v>
      </c>
      <c r="H37" s="53">
        <v>500</v>
      </c>
      <c r="I37" s="173">
        <v>501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2.8860000000000001</v>
      </c>
      <c r="Q37" s="48"/>
      <c r="R37" s="48"/>
      <c r="S37" s="60">
        <v>125.5</v>
      </c>
      <c r="T37" s="201">
        <v>3.5999999999999997E-2</v>
      </c>
      <c r="U37" s="201">
        <v>3.5178818723801186E-2</v>
      </c>
      <c r="V37" s="201"/>
      <c r="W37" s="201"/>
      <c r="X37" s="201">
        <v>34.253999999999998</v>
      </c>
      <c r="Y37" s="201">
        <v>33.472646015696824</v>
      </c>
      <c r="Z37" s="201">
        <v>2.181</v>
      </c>
      <c r="AA37" s="201">
        <v>2.1312501010169553</v>
      </c>
      <c r="AB37" s="201">
        <v>19.16</v>
      </c>
      <c r="AC37" s="201">
        <v>18.722949076334189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4">
        <v>34.934699999999999</v>
      </c>
      <c r="H38" s="53">
        <v>300</v>
      </c>
      <c r="I38" s="173">
        <v>301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2.2839999999999998</v>
      </c>
      <c r="Q38" s="16"/>
      <c r="R38" s="16"/>
      <c r="S38" s="60">
        <v>99.4</v>
      </c>
      <c r="T38" s="201">
        <v>0.04</v>
      </c>
      <c r="U38" s="201">
        <v>3.9087576359779094E-2</v>
      </c>
      <c r="V38" s="201"/>
      <c r="W38" s="201"/>
      <c r="X38" s="201">
        <v>30.42</v>
      </c>
      <c r="Y38" s="201">
        <v>29.726101821612005</v>
      </c>
      <c r="Z38" s="201">
        <v>1.859</v>
      </c>
      <c r="AA38" s="201">
        <v>1.8165951113207335</v>
      </c>
      <c r="AB38" s="201">
        <v>12.6</v>
      </c>
      <c r="AC38" s="201">
        <v>12.312586553330416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4">
        <v>35.5246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3.3690000000000002</v>
      </c>
      <c r="Q39" s="16"/>
      <c r="R39" s="16"/>
      <c r="S39" s="60">
        <v>146.6</v>
      </c>
      <c r="T39" s="201">
        <v>4.8000000000000001E-2</v>
      </c>
      <c r="U39" s="201">
        <v>4.6905091631734917E-2</v>
      </c>
      <c r="V39" s="201"/>
      <c r="W39" s="201"/>
      <c r="X39" s="201">
        <v>16.072000000000003</v>
      </c>
      <c r="Y39" s="201">
        <v>15.705388181359243</v>
      </c>
      <c r="Z39" s="201">
        <v>1.0389999999999999</v>
      </c>
      <c r="AA39" s="201">
        <v>1.0152997959452619</v>
      </c>
      <c r="AB39" s="201">
        <v>5.37</v>
      </c>
      <c r="AC39" s="201">
        <v>5.2475071263003432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4">
        <v>35.552900000000001</v>
      </c>
      <c r="H40" s="53">
        <v>80</v>
      </c>
      <c r="I40" s="173">
        <v>80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3.5750000000000002</v>
      </c>
      <c r="Q40" s="16"/>
      <c r="R40" s="16"/>
      <c r="S40" s="60">
        <v>155.6</v>
      </c>
      <c r="T40" s="201">
        <v>6.2E-2</v>
      </c>
      <c r="U40" s="201">
        <v>6.0585743357657595E-2</v>
      </c>
      <c r="V40" s="201"/>
      <c r="W40" s="201"/>
      <c r="X40" s="201">
        <v>14.668000000000001</v>
      </c>
      <c r="Y40" s="201">
        <v>14.333414251130996</v>
      </c>
      <c r="Z40" s="201">
        <v>0.97699999999999987</v>
      </c>
      <c r="AA40" s="201">
        <v>0.95471405258760433</v>
      </c>
      <c r="AB40" s="201">
        <v>5</v>
      </c>
      <c r="AC40" s="201">
        <v>4.8859470449723874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4">
        <v>35.678899999999999</v>
      </c>
      <c r="H41" s="53">
        <v>60</v>
      </c>
      <c r="I41" s="173">
        <v>61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3.492</v>
      </c>
      <c r="Q41" s="16"/>
      <c r="R41" s="16"/>
      <c r="S41" s="60">
        <v>152</v>
      </c>
      <c r="T41" s="201">
        <v>0.13</v>
      </c>
      <c r="U41" s="201">
        <v>0.12703462316928207</v>
      </c>
      <c r="V41" s="201"/>
      <c r="W41" s="201"/>
      <c r="X41" s="201">
        <v>13.81</v>
      </c>
      <c r="Y41" s="201">
        <v>13.494985738213732</v>
      </c>
      <c r="Z41" s="201">
        <v>0.90599999999999992</v>
      </c>
      <c r="AA41" s="201">
        <v>0.88533360454899646</v>
      </c>
      <c r="AB41" s="201">
        <v>4.54</v>
      </c>
      <c r="AC41" s="201">
        <v>4.4364399168349271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4">
        <v>35.830599999999997</v>
      </c>
      <c r="H42" s="53">
        <v>40</v>
      </c>
      <c r="I42" s="173">
        <v>41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3.5569999999999999</v>
      </c>
      <c r="Q42" s="16"/>
      <c r="R42" s="16"/>
      <c r="S42" s="60">
        <v>154.80000000000001</v>
      </c>
      <c r="T42" s="201">
        <v>0.30299999999999999</v>
      </c>
      <c r="U42" s="201">
        <v>0.29608839092532663</v>
      </c>
      <c r="V42" s="201"/>
      <c r="W42" s="201"/>
      <c r="X42" s="201">
        <v>11.747</v>
      </c>
      <c r="Y42" s="201">
        <v>11.479043987458127</v>
      </c>
      <c r="Z42" s="201">
        <v>0.79500000000000004</v>
      </c>
      <c r="AA42" s="201">
        <v>0.77686558015060947</v>
      </c>
      <c r="AB42" s="201">
        <v>4.13</v>
      </c>
      <c r="AC42" s="201">
        <v>4.0357922591471915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4">
        <v>35.816000000000003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4.1120000000000001</v>
      </c>
      <c r="Q43" s="16"/>
      <c r="R43" s="16"/>
      <c r="S43" s="60">
        <v>179.1</v>
      </c>
      <c r="T43" s="201">
        <v>0.22899999999999998</v>
      </c>
      <c r="U43" s="201">
        <v>0.22377637465973529</v>
      </c>
      <c r="V43" s="201"/>
      <c r="W43" s="201"/>
      <c r="X43" s="201">
        <v>7.1109999999999998</v>
      </c>
      <c r="Y43" s="201">
        <v>6.9487938873597281</v>
      </c>
      <c r="Z43" s="201">
        <v>0.54299999999999993</v>
      </c>
      <c r="AA43" s="201">
        <v>0.53061384908400111</v>
      </c>
      <c r="AB43" s="201">
        <v>2.64</v>
      </c>
      <c r="AC43" s="201">
        <v>2.5797800397454203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4">
        <v>35.819000000000003</v>
      </c>
      <c r="H44" s="53">
        <v>10</v>
      </c>
      <c r="I44" s="173">
        <v>11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39">
        <v>4.7489999999999997</v>
      </c>
      <c r="Q44" s="16"/>
      <c r="R44" s="16"/>
      <c r="S44" s="60">
        <v>206.9</v>
      </c>
      <c r="T44" s="201">
        <v>0.15100000000000002</v>
      </c>
      <c r="U44" s="201">
        <v>0.14755560075816612</v>
      </c>
      <c r="V44" s="201"/>
      <c r="W44" s="201"/>
      <c r="X44" s="201">
        <v>3.8890000000000002</v>
      </c>
      <c r="Y44" s="201">
        <v>3.8002896115795228</v>
      </c>
      <c r="Z44" s="201">
        <v>0.35600000000000004</v>
      </c>
      <c r="AA44" s="201">
        <v>0.347879429602034</v>
      </c>
      <c r="AB44" s="201">
        <v>1.74</v>
      </c>
      <c r="AC44" s="201">
        <v>1.7003095716503909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74">
        <v>35.826999999999998</v>
      </c>
      <c r="H45" s="53">
        <v>0</v>
      </c>
      <c r="I45" s="173">
        <v>2</v>
      </c>
      <c r="J45" s="16"/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>
        <f t="shared" si="4"/>
        <v>0</v>
      </c>
      <c r="O45" s="57" t="e">
        <f t="shared" si="5"/>
        <v>#VALUE!</v>
      </c>
      <c r="P45" s="139">
        <v>4.819</v>
      </c>
      <c r="Q45" s="16"/>
      <c r="R45" s="16"/>
      <c r="S45" s="60">
        <v>210</v>
      </c>
      <c r="T45" s="201">
        <v>0.13100000000000001</v>
      </c>
      <c r="U45" s="201">
        <v>0.12801181257827654</v>
      </c>
      <c r="V45" s="201"/>
      <c r="W45" s="201"/>
      <c r="X45" s="201">
        <v>3.0389999999999997</v>
      </c>
      <c r="Y45" s="201">
        <v>2.9696786139342164</v>
      </c>
      <c r="Z45" s="201">
        <v>0.311</v>
      </c>
      <c r="AA45" s="201">
        <v>0.30390590619728247</v>
      </c>
      <c r="AB45" s="201">
        <v>1.1200000000000001</v>
      </c>
      <c r="AC45" s="201">
        <v>1.0944521380738148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/>
      <c r="K46" s="57"/>
      <c r="L46" s="57"/>
      <c r="M46" s="57"/>
      <c r="N46" s="58"/>
      <c r="O46" s="57"/>
      <c r="P46" s="59"/>
      <c r="Q46" s="139" t="s">
        <v>4</v>
      </c>
      <c r="R46" s="60" t="s">
        <v>4</v>
      </c>
      <c r="S46" s="60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/>
      <c r="K47" s="57"/>
      <c r="L47" s="57"/>
      <c r="M47" s="57"/>
      <c r="N47" s="58"/>
      <c r="O47" s="57"/>
      <c r="P47" s="59"/>
      <c r="Q47" s="139" t="s">
        <v>4</v>
      </c>
      <c r="R47" s="60" t="s">
        <v>4</v>
      </c>
      <c r="S47" s="60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/>
      <c r="K48" s="57"/>
      <c r="L48" s="57"/>
      <c r="M48" s="57"/>
      <c r="N48" s="58"/>
      <c r="O48" s="57"/>
      <c r="P48" s="59"/>
      <c r="Q48" s="139" t="s">
        <v>4</v>
      </c>
      <c r="R48" s="60" t="s">
        <v>4</v>
      </c>
      <c r="S48" s="60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/>
      <c r="K49" s="57"/>
      <c r="L49" s="57"/>
      <c r="M49" s="57"/>
      <c r="N49" s="58"/>
      <c r="O49" s="57"/>
      <c r="P49" s="59"/>
      <c r="Q49" s="139" t="s">
        <v>4</v>
      </c>
      <c r="R49" s="60" t="s">
        <v>4</v>
      </c>
      <c r="S49" s="60"/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/>
      <c r="K50" s="57"/>
      <c r="L50" s="57"/>
      <c r="M50" s="57"/>
      <c r="N50" s="58"/>
      <c r="O50" s="57"/>
      <c r="P50" s="59"/>
      <c r="Q50" s="139" t="s">
        <v>4</v>
      </c>
      <c r="R50" s="60" t="s">
        <v>4</v>
      </c>
      <c r="S50" s="60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/>
      <c r="K51" s="57"/>
      <c r="L51" s="57"/>
      <c r="M51" s="57"/>
      <c r="N51" s="58"/>
      <c r="O51" s="57"/>
      <c r="P51" s="59"/>
      <c r="Q51" s="139" t="s">
        <v>4</v>
      </c>
      <c r="R51" s="60" t="s">
        <v>4</v>
      </c>
      <c r="S51" s="60"/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/>
      <c r="K52" s="57"/>
      <c r="L52" s="57"/>
      <c r="M52" s="57"/>
      <c r="N52" s="58"/>
      <c r="O52" s="57"/>
      <c r="P52" s="59"/>
      <c r="Q52" s="139" t="s">
        <v>4</v>
      </c>
      <c r="R52" s="60" t="s">
        <v>4</v>
      </c>
      <c r="S52" s="60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/>
      <c r="K53" s="57"/>
      <c r="L53" s="57"/>
      <c r="M53" s="57"/>
      <c r="N53" s="58"/>
      <c r="O53" s="57"/>
      <c r="P53" s="59"/>
      <c r="Q53" s="139" t="s">
        <v>4</v>
      </c>
      <c r="R53" s="60" t="s">
        <v>4</v>
      </c>
      <c r="S53" s="60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/>
      <c r="K54" s="57"/>
      <c r="L54" s="57"/>
      <c r="M54" s="57"/>
      <c r="N54" s="58"/>
      <c r="O54" s="57"/>
      <c r="P54" s="59"/>
      <c r="Q54" s="139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/>
      <c r="K55" s="57"/>
      <c r="L55" s="57"/>
      <c r="M55" s="57"/>
      <c r="N55" s="58"/>
      <c r="O55" s="57"/>
      <c r="P55" s="59"/>
      <c r="Q55" s="139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/>
      <c r="K56" s="57"/>
      <c r="L56" s="57"/>
      <c r="M56" s="57"/>
      <c r="N56" s="58"/>
      <c r="O56" s="57"/>
      <c r="P56" s="59"/>
      <c r="Q56" s="139" t="s">
        <v>4</v>
      </c>
      <c r="R56" s="60" t="s">
        <v>4</v>
      </c>
      <c r="S56" s="60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/>
      <c r="K57" s="57"/>
      <c r="L57" s="57"/>
      <c r="M57" s="57"/>
      <c r="N57" s="58"/>
      <c r="O57" s="57"/>
      <c r="P57" s="59"/>
      <c r="Q57" s="139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H35" sqref="H35:H44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24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37061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5" t="s">
        <v>50</v>
      </c>
      <c r="J8" s="125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0</v>
      </c>
      <c r="J9" s="39">
        <v>30.15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0°30,15</v>
      </c>
      <c r="P9" s="39" t="s">
        <v>3</v>
      </c>
      <c r="Q9" s="235">
        <f>IF(ISBLANK(I9),"",IF(ISBLANK(J9),"",IF(J9&gt;60,"ERREUR !!",O11*(I9+(J9/60)))))</f>
        <v>0.50249999999999995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9</v>
      </c>
      <c r="J10" s="39">
        <v>58.31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-9°58,31</v>
      </c>
      <c r="P10" s="39" t="s">
        <v>55</v>
      </c>
      <c r="Q10" s="235">
        <f>IF(ISBLANK(I10),"",IF(ISBLANK(J10),"",IF(J10&gt;60,"ERREUR !!",O12*(I10+(J10/60)))))</f>
        <v>-9.9718333333333327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37060</v>
      </c>
      <c r="K11" s="85"/>
      <c r="L11" s="85"/>
      <c r="M11" s="85"/>
      <c r="N11" s="86" t="str">
        <f>I9&amp;"°"&amp;J9</f>
        <v>0°30,15</v>
      </c>
      <c r="O11" s="87">
        <f>IF(P9=M10,-1,1)</f>
        <v>1</v>
      </c>
      <c r="P11" s="241" t="str">
        <f>TEXT(J11,"aaaa-mm-jj")&amp;"T"&amp;TEXT(J12,"hh:mm:ss")&amp;"z"</f>
        <v>2005-06-19T07:15:00z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0.30208333333333331</v>
      </c>
      <c r="K12" s="88"/>
      <c r="L12" s="88"/>
      <c r="M12" s="88"/>
      <c r="N12" s="89" t="str">
        <f>I10&amp;"°"&amp;J10</f>
        <v>9°58,31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6"/>
      <c r="F30" s="126"/>
      <c r="G30" s="126"/>
      <c r="H30" s="126"/>
      <c r="I30" s="12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34.647500000000001</v>
      </c>
      <c r="H35" s="153">
        <v>1000</v>
      </c>
      <c r="I35" s="173">
        <v>1000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3.6520000000000001</v>
      </c>
      <c r="Q35" s="160"/>
      <c r="R35" s="160"/>
      <c r="S35" s="159">
        <v>158.80000000000001</v>
      </c>
      <c r="T35" s="201">
        <v>1.2500000000000001E-2</v>
      </c>
      <c r="U35" s="201">
        <v>1.2214867612430968E-2</v>
      </c>
      <c r="V35" s="201"/>
      <c r="W35" s="201"/>
      <c r="X35" s="201">
        <v>33.587499999999999</v>
      </c>
      <c r="Y35" s="201">
        <v>32.821349274602014</v>
      </c>
      <c r="Z35" s="201">
        <v>2.2789999999999999</v>
      </c>
      <c r="AA35" s="201">
        <v>2.227014663098414</v>
      </c>
      <c r="AB35" s="201">
        <v>30.114999999999998</v>
      </c>
      <c r="AC35" s="201">
        <v>29.428059051868686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34.516300000000001</v>
      </c>
      <c r="H36" s="53">
        <v>750</v>
      </c>
      <c r="I36" s="173">
        <v>750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39">
        <v>3.323</v>
      </c>
      <c r="Q36" s="48"/>
      <c r="R36" s="48"/>
      <c r="S36" s="60">
        <v>144.5</v>
      </c>
      <c r="T36" s="201">
        <v>1.0999999999999999E-2</v>
      </c>
      <c r="U36" s="201">
        <v>1.0749083498939251E-2</v>
      </c>
      <c r="V36" s="201"/>
      <c r="W36" s="201"/>
      <c r="X36" s="201">
        <v>35.528999999999996</v>
      </c>
      <c r="Y36" s="201">
        <v>34.718562512164787</v>
      </c>
      <c r="Z36" s="201">
        <v>2.3660000000000001</v>
      </c>
      <c r="AA36" s="201">
        <v>2.3120301416809337</v>
      </c>
      <c r="AB36" s="201">
        <v>26.95</v>
      </c>
      <c r="AC36" s="201">
        <v>26.335254572401166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34.626899999999999</v>
      </c>
      <c r="H37" s="53">
        <v>500</v>
      </c>
      <c r="I37" s="173">
        <v>499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2.4500000000000002</v>
      </c>
      <c r="Q37" s="48"/>
      <c r="R37" s="48"/>
      <c r="S37" s="60">
        <v>106.6</v>
      </c>
      <c r="T37" s="201">
        <v>1.2999999999999998E-2</v>
      </c>
      <c r="U37" s="201">
        <v>1.2703462316928205E-2</v>
      </c>
      <c r="V37" s="201"/>
      <c r="W37" s="201"/>
      <c r="X37" s="201">
        <v>34.466999999999999</v>
      </c>
      <c r="Y37" s="201">
        <v>33.680787359812655</v>
      </c>
      <c r="Z37" s="201">
        <v>2.2010000000000001</v>
      </c>
      <c r="AA37" s="201">
        <v>2.1507938891968448</v>
      </c>
      <c r="AB37" s="201">
        <v>19.72</v>
      </c>
      <c r="AC37" s="201">
        <v>19.270175145371095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34.947499999999998</v>
      </c>
      <c r="H38" s="53">
        <v>300</v>
      </c>
      <c r="I38" s="173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2.7679999999999998</v>
      </c>
      <c r="Q38" s="16"/>
      <c r="R38" s="16"/>
      <c r="S38" s="60">
        <v>120.4</v>
      </c>
      <c r="T38" s="201">
        <v>1.2E-2</v>
      </c>
      <c r="U38" s="201">
        <v>1.1726272907933729E-2</v>
      </c>
      <c r="V38" s="201"/>
      <c r="W38" s="201"/>
      <c r="X38" s="201">
        <v>29.198</v>
      </c>
      <c r="Y38" s="201">
        <v>28.531976363820753</v>
      </c>
      <c r="Z38" s="201">
        <v>1.8089999999999999</v>
      </c>
      <c r="AA38" s="201">
        <v>1.7677356408710097</v>
      </c>
      <c r="AB38" s="201">
        <v>12.7</v>
      </c>
      <c r="AC38" s="201">
        <v>12.410305494229863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35.540199999999999</v>
      </c>
      <c r="H39" s="53">
        <v>80</v>
      </c>
      <c r="I39" s="173">
        <v>80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3.1080000000000001</v>
      </c>
      <c r="Q39" s="16"/>
      <c r="R39" s="16"/>
      <c r="S39" s="60">
        <v>135.30000000000001</v>
      </c>
      <c r="T39" s="201">
        <v>3.2000000000000001E-2</v>
      </c>
      <c r="U39" s="201">
        <v>3.1270061087823278E-2</v>
      </c>
      <c r="V39" s="201"/>
      <c r="W39" s="201"/>
      <c r="X39" s="201">
        <v>17.158000000000001</v>
      </c>
      <c r="Y39" s="201">
        <v>16.766615879527244</v>
      </c>
      <c r="Z39" s="201">
        <v>1.1259999999999999</v>
      </c>
      <c r="AA39" s="201">
        <v>1.1003152745277816</v>
      </c>
      <c r="AB39" s="201">
        <v>6.06</v>
      </c>
      <c r="AC39" s="201">
        <v>5.9217678185065337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35.578600000000002</v>
      </c>
      <c r="H40" s="53">
        <v>60</v>
      </c>
      <c r="I40" s="173">
        <v>61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2.7730000000000001</v>
      </c>
      <c r="Q40" s="16"/>
      <c r="R40" s="16"/>
      <c r="S40" s="60">
        <v>120.7</v>
      </c>
      <c r="T40" s="201">
        <v>4.1000000000000002E-2</v>
      </c>
      <c r="U40" s="201">
        <v>4.0064765768773575E-2</v>
      </c>
      <c r="V40" s="201"/>
      <c r="W40" s="201"/>
      <c r="X40" s="201">
        <v>18.439</v>
      </c>
      <c r="Y40" s="201">
        <v>18.018395512449167</v>
      </c>
      <c r="Z40" s="201">
        <v>1.169</v>
      </c>
      <c r="AA40" s="201">
        <v>1.1423344191145441</v>
      </c>
      <c r="AB40" s="201">
        <v>6.21</v>
      </c>
      <c r="AC40" s="201">
        <v>6.0683462298557043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35.659500000000001</v>
      </c>
      <c r="H41" s="53">
        <v>40</v>
      </c>
      <c r="I41" s="173">
        <v>40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2.6560000000000001</v>
      </c>
      <c r="Q41" s="16"/>
      <c r="R41" s="16"/>
      <c r="S41" s="60">
        <v>115.6</v>
      </c>
      <c r="T41" s="201">
        <v>0.13</v>
      </c>
      <c r="U41" s="201">
        <v>0.12703462316928207</v>
      </c>
      <c r="V41" s="201"/>
      <c r="W41" s="201"/>
      <c r="X41" s="201">
        <v>17.59</v>
      </c>
      <c r="Y41" s="201">
        <v>17.188761704212858</v>
      </c>
      <c r="Z41" s="201">
        <v>1.127</v>
      </c>
      <c r="AA41" s="201">
        <v>1.101292463936776</v>
      </c>
      <c r="AB41" s="201">
        <v>5.67</v>
      </c>
      <c r="AC41" s="201">
        <v>5.5406639489986871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35.765000000000001</v>
      </c>
      <c r="H42" s="53">
        <v>20</v>
      </c>
      <c r="I42" s="173">
        <v>20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4.0430000000000001</v>
      </c>
      <c r="Q42" s="16"/>
      <c r="R42" s="16"/>
      <c r="S42" s="60">
        <v>176.1</v>
      </c>
      <c r="T42" s="201">
        <v>0.17099999999999999</v>
      </c>
      <c r="U42" s="201">
        <v>0.16709938893805562</v>
      </c>
      <c r="V42" s="201"/>
      <c r="W42" s="201"/>
      <c r="X42" s="201">
        <v>7.2589999999999995</v>
      </c>
      <c r="Y42" s="201">
        <v>7.0934179198909106</v>
      </c>
      <c r="Z42" s="201">
        <v>0.56099999999999994</v>
      </c>
      <c r="AA42" s="201">
        <v>0.54820325844590179</v>
      </c>
      <c r="AB42" s="201">
        <v>3.51</v>
      </c>
      <c r="AC42" s="201">
        <v>3.4299348255706157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35.7926</v>
      </c>
      <c r="H43" s="53">
        <v>10</v>
      </c>
      <c r="I43" s="173">
        <v>10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4.5910000000000002</v>
      </c>
      <c r="Q43" s="16"/>
      <c r="R43" s="16"/>
      <c r="S43" s="60">
        <v>200</v>
      </c>
      <c r="T43" s="201">
        <v>0.14400000000000002</v>
      </c>
      <c r="U43" s="201">
        <v>0.14071527489520477</v>
      </c>
      <c r="V43" s="201"/>
      <c r="W43" s="201"/>
      <c r="X43" s="201">
        <v>4.2359999999999998</v>
      </c>
      <c r="Y43" s="201">
        <v>4.1393743365006062</v>
      </c>
      <c r="Z43" s="201">
        <v>0.377</v>
      </c>
      <c r="AA43" s="201">
        <v>0.36840040719091799</v>
      </c>
      <c r="AB43" s="201">
        <v>2.27</v>
      </c>
      <c r="AC43" s="201">
        <v>2.2182199584174636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>
        <v>35.8005</v>
      </c>
      <c r="H44" s="53">
        <v>0</v>
      </c>
      <c r="I44" s="173">
        <v>1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39">
        <v>4.726</v>
      </c>
      <c r="Q44" s="16"/>
      <c r="R44" s="16"/>
      <c r="S44" s="60">
        <v>205.9</v>
      </c>
      <c r="T44" s="201">
        <v>0.13400000000000001</v>
      </c>
      <c r="U44" s="201">
        <v>0.13094338080525997</v>
      </c>
      <c r="V44" s="201"/>
      <c r="W44" s="201"/>
      <c r="X44" s="201">
        <v>3.5860000000000003</v>
      </c>
      <c r="Y44" s="201">
        <v>3.5042012206541964</v>
      </c>
      <c r="Z44" s="201">
        <v>0.33600000000000002</v>
      </c>
      <c r="AA44" s="201">
        <v>0.32833564142214444</v>
      </c>
      <c r="AB44" s="201">
        <v>1.97</v>
      </c>
      <c r="AC44" s="201">
        <v>1.9250631357191201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54" t="s">
        <v>4</v>
      </c>
      <c r="H45" s="53"/>
      <c r="I45" s="53" t="s">
        <v>4</v>
      </c>
      <c r="J45" s="16"/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139" t="s">
        <v>4</v>
      </c>
      <c r="Q45" s="16"/>
      <c r="R45" s="16"/>
      <c r="S45" s="60" t="s">
        <v>4</v>
      </c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/>
      <c r="K46" s="57"/>
      <c r="L46" s="57"/>
      <c r="M46" s="57"/>
      <c r="N46" s="58"/>
      <c r="O46" s="57"/>
      <c r="P46" s="59"/>
      <c r="Q46" s="139" t="s">
        <v>4</v>
      </c>
      <c r="R46" s="60" t="s">
        <v>4</v>
      </c>
      <c r="S46" s="60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/>
      <c r="K47" s="57"/>
      <c r="L47" s="57"/>
      <c r="M47" s="57"/>
      <c r="N47" s="58"/>
      <c r="O47" s="57"/>
      <c r="P47" s="59"/>
      <c r="Q47" s="139" t="s">
        <v>4</v>
      </c>
      <c r="R47" s="60" t="s">
        <v>4</v>
      </c>
      <c r="S47" s="60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/>
      <c r="K48" s="57"/>
      <c r="L48" s="57"/>
      <c r="M48" s="57"/>
      <c r="N48" s="58"/>
      <c r="O48" s="57"/>
      <c r="P48" s="59"/>
      <c r="Q48" s="139" t="s">
        <v>4</v>
      </c>
      <c r="R48" s="60" t="s">
        <v>4</v>
      </c>
      <c r="S48" s="60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/>
      <c r="K49" s="57"/>
      <c r="L49" s="57"/>
      <c r="M49" s="57"/>
      <c r="N49" s="58"/>
      <c r="O49" s="57"/>
      <c r="P49" s="59"/>
      <c r="Q49" s="139" t="s">
        <v>4</v>
      </c>
      <c r="R49" s="60" t="s">
        <v>4</v>
      </c>
      <c r="S49" s="60"/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/>
      <c r="K50" s="57"/>
      <c r="L50" s="57"/>
      <c r="M50" s="57"/>
      <c r="N50" s="58"/>
      <c r="O50" s="57"/>
      <c r="P50" s="59"/>
      <c r="Q50" s="139" t="s">
        <v>4</v>
      </c>
      <c r="R50" s="60" t="s">
        <v>4</v>
      </c>
      <c r="S50" s="60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/>
      <c r="K51" s="57"/>
      <c r="L51" s="57"/>
      <c r="M51" s="57"/>
      <c r="N51" s="58"/>
      <c r="O51" s="57"/>
      <c r="P51" s="59"/>
      <c r="Q51" s="139" t="s">
        <v>4</v>
      </c>
      <c r="R51" s="60" t="s">
        <v>4</v>
      </c>
      <c r="S51" s="60"/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/>
      <c r="K52" s="57"/>
      <c r="L52" s="57"/>
      <c r="M52" s="57"/>
      <c r="N52" s="58"/>
      <c r="O52" s="57"/>
      <c r="P52" s="59"/>
      <c r="Q52" s="139" t="s">
        <v>4</v>
      </c>
      <c r="R52" s="60" t="s">
        <v>4</v>
      </c>
      <c r="S52" s="60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/>
      <c r="K53" s="57"/>
      <c r="L53" s="57"/>
      <c r="M53" s="57"/>
      <c r="N53" s="58"/>
      <c r="O53" s="57"/>
      <c r="P53" s="59"/>
      <c r="Q53" s="139" t="s">
        <v>4</v>
      </c>
      <c r="R53" s="60" t="s">
        <v>4</v>
      </c>
      <c r="S53" s="60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/>
      <c r="K54" s="57"/>
      <c r="L54" s="57"/>
      <c r="M54" s="57"/>
      <c r="N54" s="58"/>
      <c r="O54" s="57"/>
      <c r="P54" s="59"/>
      <c r="Q54" s="139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/>
      <c r="K55" s="57"/>
      <c r="L55" s="57"/>
      <c r="M55" s="57"/>
      <c r="N55" s="58"/>
      <c r="O55" s="57"/>
      <c r="P55" s="59"/>
      <c r="Q55" s="139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/>
      <c r="K56" s="57"/>
      <c r="L56" s="57"/>
      <c r="M56" s="57"/>
      <c r="N56" s="58"/>
      <c r="O56" s="57"/>
      <c r="P56" s="59"/>
      <c r="Q56" s="139" t="s">
        <v>4</v>
      </c>
      <c r="R56" s="60" t="s">
        <v>4</v>
      </c>
      <c r="S56" s="60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/>
      <c r="K57" s="57"/>
      <c r="L57" s="57"/>
      <c r="M57" s="57"/>
      <c r="N57" s="58"/>
      <c r="O57" s="57"/>
      <c r="P57" s="59"/>
      <c r="Q57" s="139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J46" sqref="J46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25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37061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5" t="s">
        <v>50</v>
      </c>
      <c r="J8" s="125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1</v>
      </c>
      <c r="J9" s="39">
        <v>0.14000000000000001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1°0,14</v>
      </c>
      <c r="P9" s="39" t="s">
        <v>3</v>
      </c>
      <c r="Q9" s="235">
        <f>IF(ISBLANK(I9),"",IF(ISBLANK(J9),"",IF(J9&gt;60,"ERREUR !!",O11*(I9+(J9/60)))))</f>
        <v>1.0023333333333333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9</v>
      </c>
      <c r="J10" s="39">
        <v>59.88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-9°59,88</v>
      </c>
      <c r="P10" s="39" t="s">
        <v>55</v>
      </c>
      <c r="Q10" s="235">
        <f>IF(ISBLANK(I10),"",IF(ISBLANK(J10),"",IF(J10&gt;60,"ERREUR !!",O12*(I10+(J10/60)))))</f>
        <v>-9.9979999999999993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37060</v>
      </c>
      <c r="K11" s="85"/>
      <c r="L11" s="85"/>
      <c r="M11" s="85"/>
      <c r="N11" s="86" t="str">
        <f>I9&amp;"°"&amp;J9</f>
        <v>1°0,14</v>
      </c>
      <c r="O11" s="87">
        <f>IF(P9=M10,-1,1)</f>
        <v>1</v>
      </c>
      <c r="P11" s="241" t="str">
        <f>TEXT(J11,"aaaa-mm-jj")&amp;"T"&amp;TEXT(J12,"hh:mm:ss")&amp;"z"</f>
        <v>2005-06-19T11:00:00z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0.45833333333333331</v>
      </c>
      <c r="K12" s="88"/>
      <c r="L12" s="88"/>
      <c r="M12" s="88"/>
      <c r="N12" s="89" t="str">
        <f>I10&amp;"°"&amp;J10</f>
        <v>9°59,88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6"/>
      <c r="F30" s="126"/>
      <c r="G30" s="126"/>
      <c r="H30" s="126"/>
      <c r="I30" s="12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34.618099999999998</v>
      </c>
      <c r="H35" s="153">
        <v>1000</v>
      </c>
      <c r="I35" s="173">
        <v>1003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3.5950000000000002</v>
      </c>
      <c r="Q35" s="160"/>
      <c r="R35" s="160"/>
      <c r="S35" s="159">
        <v>156.30000000000001</v>
      </c>
      <c r="T35" s="201">
        <v>2.4E-2</v>
      </c>
      <c r="U35" s="201">
        <v>2.3452545815867459E-2</v>
      </c>
      <c r="V35" s="201"/>
      <c r="W35" s="201"/>
      <c r="X35" s="201">
        <v>34.186</v>
      </c>
      <c r="Y35" s="201">
        <v>33.406197135885208</v>
      </c>
      <c r="Z35" s="201">
        <v>2.3109999999999999</v>
      </c>
      <c r="AA35" s="201">
        <v>2.2582847241862374</v>
      </c>
      <c r="AB35" s="201">
        <v>30.59</v>
      </c>
      <c r="AC35" s="201">
        <v>29.892224021141065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34.532600000000002</v>
      </c>
      <c r="H36" s="53">
        <v>750</v>
      </c>
      <c r="I36" s="173">
        <v>751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39">
        <v>3.2829999999999999</v>
      </c>
      <c r="Q36" s="48"/>
      <c r="R36" s="48"/>
      <c r="S36" s="60">
        <v>142.69999999999999</v>
      </c>
      <c r="T36" s="201">
        <v>2.5000000000000001E-2</v>
      </c>
      <c r="U36" s="201">
        <v>2.4429735224861936E-2</v>
      </c>
      <c r="V36" s="201"/>
      <c r="W36" s="201"/>
      <c r="X36" s="201">
        <v>35.774999999999999</v>
      </c>
      <c r="Y36" s="201">
        <v>34.958951106777427</v>
      </c>
      <c r="Z36" s="201">
        <v>2.3860000000000001</v>
      </c>
      <c r="AA36" s="201">
        <v>2.3315739298608231</v>
      </c>
      <c r="AB36" s="201">
        <v>28.14</v>
      </c>
      <c r="AC36" s="201">
        <v>27.49810996910459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34.610500000000002</v>
      </c>
      <c r="H37" s="53">
        <v>500</v>
      </c>
      <c r="I37" s="173">
        <v>501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2.9390000000000001</v>
      </c>
      <c r="Q37" s="48"/>
      <c r="R37" s="48"/>
      <c r="S37" s="60">
        <v>127.8</v>
      </c>
      <c r="T37" s="201">
        <v>2.1999999999999999E-2</v>
      </c>
      <c r="U37" s="201">
        <v>2.1498166997878501E-2</v>
      </c>
      <c r="V37" s="201"/>
      <c r="W37" s="201"/>
      <c r="X37" s="201">
        <v>34.503</v>
      </c>
      <c r="Y37" s="201">
        <v>33.715966178536455</v>
      </c>
      <c r="Z37" s="201">
        <v>2.2080000000000002</v>
      </c>
      <c r="AA37" s="201">
        <v>2.1576342150598062</v>
      </c>
      <c r="AB37" s="201">
        <v>20.265000000000001</v>
      </c>
      <c r="AC37" s="201">
        <v>19.802743373273081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35.028199999999998</v>
      </c>
      <c r="H38" s="53">
        <v>300</v>
      </c>
      <c r="I38" s="173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2.1680000000000001</v>
      </c>
      <c r="Q38" s="16"/>
      <c r="R38" s="16"/>
      <c r="S38" s="60">
        <v>94.3</v>
      </c>
      <c r="T38" s="201">
        <v>2.3E-2</v>
      </c>
      <c r="U38" s="201">
        <v>2.2475356406872978E-2</v>
      </c>
      <c r="V38" s="201"/>
      <c r="W38" s="201"/>
      <c r="X38" s="201">
        <v>29.327000000000002</v>
      </c>
      <c r="Y38" s="201">
        <v>28.658033797581041</v>
      </c>
      <c r="Z38" s="201">
        <v>1.7949999999999999</v>
      </c>
      <c r="AA38" s="201">
        <v>1.754054989145087</v>
      </c>
      <c r="AB38" s="201">
        <v>12.05</v>
      </c>
      <c r="AC38" s="201">
        <v>11.775132378383454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35.450099999999999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3.0950000000000002</v>
      </c>
      <c r="Q39" s="16"/>
      <c r="R39" s="16"/>
      <c r="S39" s="60">
        <v>134.69999999999999</v>
      </c>
      <c r="T39" s="201">
        <v>2.3E-2</v>
      </c>
      <c r="U39" s="201">
        <v>2.2475356406872978E-2</v>
      </c>
      <c r="V39" s="201"/>
      <c r="W39" s="201"/>
      <c r="X39" s="201">
        <v>18.347000000000001</v>
      </c>
      <c r="Y39" s="201">
        <v>17.928494086821679</v>
      </c>
      <c r="Z39" s="201">
        <v>1.161</v>
      </c>
      <c r="AA39" s="201">
        <v>1.1345169038425882</v>
      </c>
      <c r="AB39" s="201">
        <v>6.49</v>
      </c>
      <c r="AC39" s="201">
        <v>6.3419592643741582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35.477800000000002</v>
      </c>
      <c r="H40" s="53">
        <v>80</v>
      </c>
      <c r="I40" s="173">
        <v>80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2.8279999999999998</v>
      </c>
      <c r="Q40" s="16"/>
      <c r="R40" s="16"/>
      <c r="S40" s="60">
        <v>123</v>
      </c>
      <c r="T40" s="201">
        <v>4.4999999999999998E-2</v>
      </c>
      <c r="U40" s="201">
        <v>4.3973523404751483E-2</v>
      </c>
      <c r="V40" s="201"/>
      <c r="W40" s="201"/>
      <c r="X40" s="201">
        <v>19.055</v>
      </c>
      <c r="Y40" s="201">
        <v>18.620344188389765</v>
      </c>
      <c r="Z40" s="201">
        <v>1.218</v>
      </c>
      <c r="AA40" s="201">
        <v>1.1902167001552735</v>
      </c>
      <c r="AB40" s="201">
        <v>6.57</v>
      </c>
      <c r="AC40" s="201">
        <v>6.4201344170937169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35.555199999999999</v>
      </c>
      <c r="H41" s="53">
        <v>60</v>
      </c>
      <c r="I41" s="173">
        <v>60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2.161</v>
      </c>
      <c r="Q41" s="16"/>
      <c r="R41" s="16"/>
      <c r="S41" s="60">
        <v>94.1</v>
      </c>
      <c r="T41" s="201">
        <v>5.2000000000000005E-2</v>
      </c>
      <c r="U41" s="201">
        <v>5.0813849267712832E-2</v>
      </c>
      <c r="V41" s="201"/>
      <c r="W41" s="201"/>
      <c r="X41" s="201">
        <v>21.798000000000002</v>
      </c>
      <c r="Y41" s="201">
        <v>21.300774737261619</v>
      </c>
      <c r="Z41" s="201">
        <v>1.3419999999999999</v>
      </c>
      <c r="AA41" s="201">
        <v>1.3113881868705886</v>
      </c>
      <c r="AB41" s="201">
        <v>6.76</v>
      </c>
      <c r="AC41" s="201">
        <v>6.6058004048026682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35.681699999999999</v>
      </c>
      <c r="H42" s="53">
        <v>40</v>
      </c>
      <c r="I42" s="173">
        <v>40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2.6219999999999999</v>
      </c>
      <c r="Q42" s="16"/>
      <c r="R42" s="16"/>
      <c r="S42" s="60">
        <v>114.1</v>
      </c>
      <c r="T42" s="201">
        <v>0.191</v>
      </c>
      <c r="U42" s="201">
        <v>0.18664317711794517</v>
      </c>
      <c r="V42" s="201"/>
      <c r="W42" s="201"/>
      <c r="X42" s="201">
        <v>17.159000000000002</v>
      </c>
      <c r="Y42" s="201">
        <v>16.76759306893624</v>
      </c>
      <c r="Z42" s="201">
        <v>1.097</v>
      </c>
      <c r="AA42" s="201">
        <v>1.0719767816669417</v>
      </c>
      <c r="AB42" s="201">
        <v>5.07</v>
      </c>
      <c r="AC42" s="201">
        <v>4.9543503036020011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35.762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4.2850000000000001</v>
      </c>
      <c r="Q43" s="16"/>
      <c r="R43" s="16"/>
      <c r="S43" s="60">
        <v>186.7</v>
      </c>
      <c r="T43" s="201">
        <v>0.16099999999999998</v>
      </c>
      <c r="U43" s="201">
        <v>0.15732749484811084</v>
      </c>
      <c r="V43" s="201"/>
      <c r="W43" s="201"/>
      <c r="X43" s="201">
        <v>5.2690000000000001</v>
      </c>
      <c r="Y43" s="201">
        <v>5.1488109959919015</v>
      </c>
      <c r="Z43" s="201">
        <v>0.45400000000000001</v>
      </c>
      <c r="AA43" s="201">
        <v>0.44364399168349278</v>
      </c>
      <c r="AB43" s="201">
        <v>2.78</v>
      </c>
      <c r="AC43" s="201">
        <v>2.7165865570046468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>
        <v>35.772500000000001</v>
      </c>
      <c r="H44" s="53">
        <v>10</v>
      </c>
      <c r="I44" s="173">
        <v>9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39">
        <v>4.7679999999999998</v>
      </c>
      <c r="Q44" s="16"/>
      <c r="R44" s="16"/>
      <c r="S44" s="60">
        <v>207.7</v>
      </c>
      <c r="T44" s="201">
        <v>0.14000000000000001</v>
      </c>
      <c r="U44" s="201">
        <v>0.13680651725922685</v>
      </c>
      <c r="V44" s="201"/>
      <c r="W44" s="201"/>
      <c r="X44" s="201">
        <v>3.54</v>
      </c>
      <c r="Y44" s="201">
        <v>3.4592505078404501</v>
      </c>
      <c r="Z44" s="201">
        <v>0.33900000000000002</v>
      </c>
      <c r="AA44" s="201">
        <v>0.33126720964912787</v>
      </c>
      <c r="AB44" s="201">
        <v>2.15</v>
      </c>
      <c r="AC44" s="201">
        <v>2.1009572293381265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 t="s">
        <v>4</v>
      </c>
      <c r="H45" s="53">
        <v>0</v>
      </c>
      <c r="I45" s="173">
        <v>0</v>
      </c>
      <c r="J45" s="138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39">
        <v>4.8609999999999998</v>
      </c>
      <c r="Q45" s="138" t="s">
        <v>4</v>
      </c>
      <c r="R45" s="138" t="s">
        <v>4</v>
      </c>
      <c r="S45" s="60">
        <v>212</v>
      </c>
      <c r="T45" s="201">
        <v>0.13200000000000001</v>
      </c>
      <c r="U45" s="201">
        <v>0.12898900198727103</v>
      </c>
      <c r="V45" s="201"/>
      <c r="W45" s="201"/>
      <c r="X45" s="201">
        <v>3.2679999999999998</v>
      </c>
      <c r="Y45" s="201">
        <v>3.193454988593952</v>
      </c>
      <c r="Z45" s="201">
        <v>0.309</v>
      </c>
      <c r="AA45" s="201">
        <v>0.30195152737929354</v>
      </c>
      <c r="AB45" s="201">
        <v>1.6</v>
      </c>
      <c r="AC45" s="201">
        <v>1.5635030543911637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/>
      <c r="K46" s="57"/>
      <c r="L46" s="57"/>
      <c r="M46" s="57"/>
      <c r="N46" s="58"/>
      <c r="O46" s="57"/>
      <c r="P46" s="59"/>
      <c r="Q46" s="139" t="s">
        <v>4</v>
      </c>
      <c r="R46" s="60" t="s">
        <v>4</v>
      </c>
      <c r="S46" s="60"/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/>
      <c r="K47" s="57"/>
      <c r="L47" s="57"/>
      <c r="M47" s="57"/>
      <c r="N47" s="58"/>
      <c r="O47" s="57"/>
      <c r="P47" s="59"/>
      <c r="Q47" s="139" t="s">
        <v>4</v>
      </c>
      <c r="R47" s="60" t="s">
        <v>4</v>
      </c>
      <c r="S47" s="60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/>
      <c r="K48" s="57"/>
      <c r="L48" s="57"/>
      <c r="M48" s="57"/>
      <c r="N48" s="58"/>
      <c r="O48" s="57"/>
      <c r="P48" s="59"/>
      <c r="Q48" s="139" t="s">
        <v>4</v>
      </c>
      <c r="R48" s="60" t="s">
        <v>4</v>
      </c>
      <c r="S48" s="60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/>
      <c r="K49" s="57"/>
      <c r="L49" s="57"/>
      <c r="M49" s="57"/>
      <c r="N49" s="58"/>
      <c r="O49" s="57"/>
      <c r="P49" s="59"/>
      <c r="Q49" s="139" t="s">
        <v>4</v>
      </c>
      <c r="R49" s="60" t="s">
        <v>4</v>
      </c>
      <c r="S49" s="60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/>
      <c r="K50" s="57"/>
      <c r="L50" s="57"/>
      <c r="M50" s="57"/>
      <c r="N50" s="58"/>
      <c r="O50" s="57"/>
      <c r="P50" s="59"/>
      <c r="Q50" s="139" t="s">
        <v>4</v>
      </c>
      <c r="R50" s="60" t="s">
        <v>4</v>
      </c>
      <c r="S50" s="60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/>
      <c r="K51" s="57"/>
      <c r="L51" s="57"/>
      <c r="M51" s="57"/>
      <c r="N51" s="58"/>
      <c r="O51" s="57"/>
      <c r="P51" s="59"/>
      <c r="Q51" s="139" t="s">
        <v>4</v>
      </c>
      <c r="R51" s="60" t="s">
        <v>4</v>
      </c>
      <c r="S51" s="60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/>
      <c r="K52" s="57"/>
      <c r="L52" s="57"/>
      <c r="M52" s="57"/>
      <c r="N52" s="58"/>
      <c r="O52" s="57"/>
      <c r="P52" s="59"/>
      <c r="Q52" s="139" t="s">
        <v>4</v>
      </c>
      <c r="R52" s="60" t="s">
        <v>4</v>
      </c>
      <c r="S52" s="60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/>
      <c r="K53" s="57"/>
      <c r="L53" s="57"/>
      <c r="M53" s="57"/>
      <c r="N53" s="58"/>
      <c r="O53" s="57"/>
      <c r="P53" s="59"/>
      <c r="Q53" s="139" t="s">
        <v>4</v>
      </c>
      <c r="R53" s="60" t="s">
        <v>4</v>
      </c>
      <c r="S53" s="60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/>
      <c r="K54" s="57"/>
      <c r="L54" s="57"/>
      <c r="M54" s="57"/>
      <c r="N54" s="58"/>
      <c r="O54" s="57"/>
      <c r="P54" s="59"/>
      <c r="Q54" s="139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/>
      <c r="K55" s="57"/>
      <c r="L55" s="57"/>
      <c r="M55" s="57"/>
      <c r="N55" s="58"/>
      <c r="O55" s="57"/>
      <c r="P55" s="59"/>
      <c r="Q55" s="139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/>
      <c r="K56" s="57"/>
      <c r="L56" s="57"/>
      <c r="M56" s="57"/>
      <c r="N56" s="58"/>
      <c r="O56" s="57"/>
      <c r="P56" s="59"/>
      <c r="Q56" s="139" t="s">
        <v>4</v>
      </c>
      <c r="R56" s="60" t="s">
        <v>4</v>
      </c>
      <c r="S56" s="60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/>
      <c r="K57" s="57"/>
      <c r="L57" s="57"/>
      <c r="M57" s="57"/>
      <c r="N57" s="58"/>
      <c r="O57" s="57"/>
      <c r="P57" s="59"/>
      <c r="Q57" s="139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J46" sqref="J46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26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37061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5" t="s">
        <v>50</v>
      </c>
      <c r="J8" s="125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1</v>
      </c>
      <c r="J9" s="39">
        <v>29.93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1°29,93</v>
      </c>
      <c r="P9" s="39" t="s">
        <v>3</v>
      </c>
      <c r="Q9" s="235">
        <f>IF(ISBLANK(I9),"",IF(ISBLANK(J9),"",IF(J9&gt;60,"ERREUR !!",O11*(I9+(J9/60)))))</f>
        <v>1.4988333333333332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10</v>
      </c>
      <c r="J10" s="39">
        <v>0.09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-10°0,09</v>
      </c>
      <c r="P10" s="39" t="s">
        <v>55</v>
      </c>
      <c r="Q10" s="235">
        <f>IF(ISBLANK(I10),"",IF(ISBLANK(J10),"",IF(J10&gt;60,"ERREUR !!",O12*(I10+(J10/60)))))</f>
        <v>-10.0015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37060</v>
      </c>
      <c r="K11" s="85"/>
      <c r="L11" s="85"/>
      <c r="M11" s="85"/>
      <c r="N11" s="86" t="str">
        <f>I9&amp;"°"&amp;J9</f>
        <v>1°29,93</v>
      </c>
      <c r="O11" s="87">
        <f>IF(P9=M10,-1,1)</f>
        <v>1</v>
      </c>
      <c r="P11" s="241" t="str">
        <f>TEXT(J11,"aaaa-mm-jj")&amp;"T"&amp;TEXT(J12,"hh:mm:ss")&amp;"z"</f>
        <v>2005-06-19T16:00:00z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0.66666666666666663</v>
      </c>
      <c r="K12" s="88"/>
      <c r="L12" s="88"/>
      <c r="M12" s="88"/>
      <c r="N12" s="89" t="str">
        <f>I10&amp;"°"&amp;J10</f>
        <v>10°0,09</v>
      </c>
      <c r="O12" s="87">
        <f>IF(P10=N10,-1,1)</f>
        <v>-1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6"/>
      <c r="F30" s="126"/>
      <c r="G30" s="126"/>
      <c r="H30" s="126"/>
      <c r="I30" s="12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34.6158</v>
      </c>
      <c r="H35" s="153">
        <v>1000</v>
      </c>
      <c r="I35" s="173">
        <v>1003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3.5609999999999999</v>
      </c>
      <c r="Q35" s="160"/>
      <c r="R35" s="160"/>
      <c r="S35" s="159">
        <v>154.80000000000001</v>
      </c>
      <c r="T35" s="201">
        <v>0</v>
      </c>
      <c r="U35" s="201">
        <v>0</v>
      </c>
      <c r="V35" s="201"/>
      <c r="W35" s="201"/>
      <c r="X35" s="201">
        <v>34.384999999999998</v>
      </c>
      <c r="Y35" s="201">
        <v>33.600657828275111</v>
      </c>
      <c r="Z35" s="201">
        <v>2.319</v>
      </c>
      <c r="AA35" s="201">
        <v>2.2661022394581929</v>
      </c>
      <c r="AB35" s="201">
        <v>30.03</v>
      </c>
      <c r="AC35" s="201">
        <v>29.344997952104155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34.528300000000002</v>
      </c>
      <c r="H36" s="53">
        <v>750</v>
      </c>
      <c r="I36" s="173">
        <v>750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39">
        <v>3.234</v>
      </c>
      <c r="Q36" s="48"/>
      <c r="R36" s="48"/>
      <c r="S36" s="60">
        <v>140.6</v>
      </c>
      <c r="T36" s="201">
        <v>0</v>
      </c>
      <c r="U36" s="201">
        <v>0</v>
      </c>
      <c r="V36" s="201"/>
      <c r="W36" s="201"/>
      <c r="X36" s="201">
        <v>36.039000000000001</v>
      </c>
      <c r="Y36" s="201">
        <v>35.21692911075197</v>
      </c>
      <c r="Z36" s="201">
        <v>2.3860000000000001</v>
      </c>
      <c r="AA36" s="201">
        <v>2.3315739298608231</v>
      </c>
      <c r="AB36" s="201">
        <v>27.4</v>
      </c>
      <c r="AC36" s="201">
        <v>26.77498980644868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34.608600000000003</v>
      </c>
      <c r="H37" s="53">
        <v>500</v>
      </c>
      <c r="I37" s="173">
        <v>500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2.9580000000000002</v>
      </c>
      <c r="Q37" s="48"/>
      <c r="R37" s="48"/>
      <c r="S37" s="60">
        <v>128.69999999999999</v>
      </c>
      <c r="T37" s="201">
        <v>0</v>
      </c>
      <c r="U37" s="201">
        <v>0</v>
      </c>
      <c r="V37" s="201"/>
      <c r="W37" s="201"/>
      <c r="X37" s="201">
        <v>34.191000000000003</v>
      </c>
      <c r="Y37" s="201">
        <v>33.411083082930176</v>
      </c>
      <c r="Z37" s="201">
        <v>2.1970000000000001</v>
      </c>
      <c r="AA37" s="201">
        <v>2.1468851315608668</v>
      </c>
      <c r="AB37" s="201">
        <v>20.29</v>
      </c>
      <c r="AC37" s="201">
        <v>19.827173108497945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35.084000000000003</v>
      </c>
      <c r="H38" s="53">
        <v>300</v>
      </c>
      <c r="I38" s="173">
        <v>299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2.2130000000000001</v>
      </c>
      <c r="Q38" s="16"/>
      <c r="R38" s="16"/>
      <c r="S38" s="60">
        <v>96.3</v>
      </c>
      <c r="T38" s="201">
        <v>0</v>
      </c>
      <c r="U38" s="201">
        <v>0</v>
      </c>
      <c r="V38" s="201"/>
      <c r="W38" s="201"/>
      <c r="X38" s="201">
        <v>28.1935</v>
      </c>
      <c r="Y38" s="201">
        <v>27.550389602485801</v>
      </c>
      <c r="Z38" s="201">
        <v>1.7315</v>
      </c>
      <c r="AA38" s="201">
        <v>1.6920034616739374</v>
      </c>
      <c r="AB38" s="201">
        <v>11.135</v>
      </c>
      <c r="AC38" s="201">
        <v>10.881004069153507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35.569499999999998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2.899</v>
      </c>
      <c r="Q39" s="16"/>
      <c r="R39" s="16"/>
      <c r="S39" s="60">
        <v>126.2</v>
      </c>
      <c r="T39" s="201">
        <v>5.3999999999999992E-2</v>
      </c>
      <c r="U39" s="201">
        <v>5.2768228085701772E-2</v>
      </c>
      <c r="V39" s="201"/>
      <c r="W39" s="201"/>
      <c r="X39" s="201">
        <v>18.096</v>
      </c>
      <c r="Y39" s="201">
        <v>17.683219545164064</v>
      </c>
      <c r="Z39" s="201">
        <v>1.1499999999999999</v>
      </c>
      <c r="AA39" s="201">
        <v>1.123767820343649</v>
      </c>
      <c r="AB39" s="201">
        <v>6.1</v>
      </c>
      <c r="AC39" s="201">
        <v>5.9608553948663126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35.644199999999998</v>
      </c>
      <c r="H40" s="53">
        <v>80</v>
      </c>
      <c r="I40" s="173">
        <v>80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2.5510000000000002</v>
      </c>
      <c r="Q40" s="16"/>
      <c r="R40" s="16"/>
      <c r="S40" s="60">
        <v>111.1</v>
      </c>
      <c r="T40" s="201">
        <v>9.6000000000000002E-2</v>
      </c>
      <c r="U40" s="201">
        <v>9.3810183263469835E-2</v>
      </c>
      <c r="V40" s="201"/>
      <c r="W40" s="201"/>
      <c r="X40" s="201">
        <v>18.923999999999999</v>
      </c>
      <c r="Y40" s="201">
        <v>18.49233237581149</v>
      </c>
      <c r="Z40" s="201">
        <v>1.1719999999999999</v>
      </c>
      <c r="AA40" s="201">
        <v>1.1452659873415274</v>
      </c>
      <c r="AB40" s="201">
        <v>6.03</v>
      </c>
      <c r="AC40" s="201">
        <v>5.8924521362366988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35.705300000000001</v>
      </c>
      <c r="H41" s="53">
        <v>60</v>
      </c>
      <c r="I41" s="173">
        <v>58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2.7650000000000001</v>
      </c>
      <c r="Q41" s="16"/>
      <c r="R41" s="16"/>
      <c r="S41" s="60">
        <v>120.4</v>
      </c>
      <c r="T41" s="201">
        <v>0.21899999999999997</v>
      </c>
      <c r="U41" s="201">
        <v>0.21400448056979052</v>
      </c>
      <c r="V41" s="201"/>
      <c r="W41" s="201"/>
      <c r="X41" s="201">
        <v>16.370999999999999</v>
      </c>
      <c r="Y41" s="201">
        <v>15.997567814648589</v>
      </c>
      <c r="Z41" s="201">
        <v>1.05</v>
      </c>
      <c r="AA41" s="201">
        <v>1.0260488794442013</v>
      </c>
      <c r="AB41" s="201">
        <v>4.88</v>
      </c>
      <c r="AC41" s="201">
        <v>4.7686843158930508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35.820099999999996</v>
      </c>
      <c r="H42" s="53">
        <v>40</v>
      </c>
      <c r="I42" s="173">
        <v>38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3.9449999999999998</v>
      </c>
      <c r="Q42" s="16"/>
      <c r="R42" s="16"/>
      <c r="S42" s="60">
        <v>171.8</v>
      </c>
      <c r="T42" s="201">
        <v>0.14400000000000002</v>
      </c>
      <c r="U42" s="201">
        <v>0.14071527489520477</v>
      </c>
      <c r="V42" s="201"/>
      <c r="W42" s="201"/>
      <c r="X42" s="201">
        <v>5.3559999999999999</v>
      </c>
      <c r="Y42" s="201">
        <v>5.2338264745744212</v>
      </c>
      <c r="Z42" s="201">
        <v>0.49600000000000005</v>
      </c>
      <c r="AA42" s="201">
        <v>0.48468594686126082</v>
      </c>
      <c r="AB42" s="201">
        <v>2.42</v>
      </c>
      <c r="AC42" s="201">
        <v>2.364798369766635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35.719499999999996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4.6559999999999997</v>
      </c>
      <c r="Q43" s="16"/>
      <c r="R43" s="16"/>
      <c r="S43" s="60">
        <v>203</v>
      </c>
      <c r="T43" s="201">
        <v>9.7000000000000003E-2</v>
      </c>
      <c r="U43" s="201">
        <v>9.4787372672464315E-2</v>
      </c>
      <c r="V43" s="201"/>
      <c r="W43" s="201"/>
      <c r="X43" s="201">
        <v>2.7229999999999999</v>
      </c>
      <c r="Y43" s="201">
        <v>2.6608867606919619</v>
      </c>
      <c r="Z43" s="201">
        <v>0.312</v>
      </c>
      <c r="AA43" s="201">
        <v>0.30488309560627697</v>
      </c>
      <c r="AB43" s="201">
        <v>1.89</v>
      </c>
      <c r="AC43" s="201">
        <v>1.8468879829995621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>
        <v>35.747999999999998</v>
      </c>
      <c r="H44" s="53">
        <v>10</v>
      </c>
      <c r="I44" s="173">
        <v>9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39">
        <v>4.8410000000000002</v>
      </c>
      <c r="Q44" s="16"/>
      <c r="R44" s="16"/>
      <c r="S44" s="60">
        <v>211</v>
      </c>
      <c r="T44" s="201">
        <v>0.10199999999999999</v>
      </c>
      <c r="U44" s="201">
        <v>9.967331971743669E-2</v>
      </c>
      <c r="V44" s="201"/>
      <c r="W44" s="201"/>
      <c r="X44" s="201">
        <v>2.758</v>
      </c>
      <c r="Y44" s="201">
        <v>2.6950883900067688</v>
      </c>
      <c r="Z44" s="201">
        <v>0.30499999999999999</v>
      </c>
      <c r="AA44" s="201">
        <v>0.29804276974331562</v>
      </c>
      <c r="AB44" s="201">
        <v>1.69</v>
      </c>
      <c r="AC44" s="201">
        <v>1.6514501012006668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>
        <v>35.752800000000001</v>
      </c>
      <c r="H45" s="53">
        <v>0</v>
      </c>
      <c r="I45" s="173">
        <v>0</v>
      </c>
      <c r="J45" s="138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39">
        <v>4.8419999999999996</v>
      </c>
      <c r="Q45" s="138" t="s">
        <v>4</v>
      </c>
      <c r="R45" s="138" t="s">
        <v>4</v>
      </c>
      <c r="S45" s="60">
        <v>211.1</v>
      </c>
      <c r="T45" s="201">
        <v>9.6000000000000002E-2</v>
      </c>
      <c r="U45" s="201">
        <v>9.3810183263469835E-2</v>
      </c>
      <c r="V45" s="201"/>
      <c r="W45" s="201"/>
      <c r="X45" s="201">
        <v>2.714</v>
      </c>
      <c r="Y45" s="201">
        <v>2.6520920560110115</v>
      </c>
      <c r="Z45" s="201">
        <v>0.30399999999999999</v>
      </c>
      <c r="AA45" s="201">
        <v>0.29706558033432112</v>
      </c>
      <c r="AB45" s="201">
        <v>1.65</v>
      </c>
      <c r="AC45" s="201">
        <v>1.6123625248408877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/>
      <c r="K46" s="57"/>
      <c r="L46" s="57"/>
      <c r="M46" s="57"/>
      <c r="N46" s="58"/>
      <c r="O46" s="57"/>
      <c r="P46" s="59"/>
      <c r="Q46" s="139" t="s">
        <v>4</v>
      </c>
      <c r="R46" s="60" t="s">
        <v>4</v>
      </c>
      <c r="S46" s="60"/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/>
      <c r="K47" s="57"/>
      <c r="L47" s="57"/>
      <c r="M47" s="57"/>
      <c r="N47" s="58"/>
      <c r="O47" s="57"/>
      <c r="P47" s="59"/>
      <c r="Q47" s="139" t="s">
        <v>4</v>
      </c>
      <c r="R47" s="60" t="s">
        <v>4</v>
      </c>
      <c r="S47" s="60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/>
      <c r="K48" s="57"/>
      <c r="L48" s="57"/>
      <c r="M48" s="57"/>
      <c r="N48" s="58"/>
      <c r="O48" s="57"/>
      <c r="P48" s="59"/>
      <c r="Q48" s="139" t="s">
        <v>4</v>
      </c>
      <c r="R48" s="60" t="s">
        <v>4</v>
      </c>
      <c r="S48" s="60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/>
      <c r="K49" s="57"/>
      <c r="L49" s="57"/>
      <c r="M49" s="57"/>
      <c r="N49" s="58"/>
      <c r="O49" s="57"/>
      <c r="P49" s="59"/>
      <c r="Q49" s="139" t="s">
        <v>4</v>
      </c>
      <c r="R49" s="60" t="s">
        <v>4</v>
      </c>
      <c r="S49" s="60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/>
      <c r="K50" s="57"/>
      <c r="L50" s="57"/>
      <c r="M50" s="57"/>
      <c r="N50" s="58"/>
      <c r="O50" s="57"/>
      <c r="P50" s="59"/>
      <c r="Q50" s="139" t="s">
        <v>4</v>
      </c>
      <c r="R50" s="60" t="s">
        <v>4</v>
      </c>
      <c r="S50" s="60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/>
      <c r="K51" s="57"/>
      <c r="L51" s="57"/>
      <c r="M51" s="57"/>
      <c r="N51" s="58"/>
      <c r="O51" s="57"/>
      <c r="P51" s="59"/>
      <c r="Q51" s="139" t="s">
        <v>4</v>
      </c>
      <c r="R51" s="60" t="s">
        <v>4</v>
      </c>
      <c r="S51" s="60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/>
      <c r="K52" s="57"/>
      <c r="L52" s="57"/>
      <c r="M52" s="57"/>
      <c r="N52" s="58"/>
      <c r="O52" s="57"/>
      <c r="P52" s="59"/>
      <c r="Q52" s="139" t="s">
        <v>4</v>
      </c>
      <c r="R52" s="60" t="s">
        <v>4</v>
      </c>
      <c r="S52" s="60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/>
      <c r="K53" s="57"/>
      <c r="L53" s="57"/>
      <c r="M53" s="57"/>
      <c r="N53" s="58"/>
      <c r="O53" s="57"/>
      <c r="P53" s="59"/>
      <c r="Q53" s="139" t="s">
        <v>4</v>
      </c>
      <c r="R53" s="60" t="s">
        <v>4</v>
      </c>
      <c r="S53" s="60"/>
      <c r="T53" s="16"/>
      <c r="U53" s="16"/>
      <c r="V53" s="135"/>
      <c r="W53" s="135"/>
      <c r="X53" s="16"/>
      <c r="Y53" s="16"/>
      <c r="Z53" s="135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/>
      <c r="K54" s="57"/>
      <c r="L54" s="57"/>
      <c r="M54" s="57"/>
      <c r="N54" s="58"/>
      <c r="O54" s="57"/>
      <c r="P54" s="59"/>
      <c r="Q54" s="139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/>
      <c r="K55" s="57"/>
      <c r="L55" s="57"/>
      <c r="M55" s="57"/>
      <c r="N55" s="58"/>
      <c r="O55" s="57"/>
      <c r="P55" s="59"/>
      <c r="Q55" s="139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/>
      <c r="K56" s="57"/>
      <c r="L56" s="57"/>
      <c r="M56" s="57"/>
      <c r="N56" s="58"/>
      <c r="O56" s="57"/>
      <c r="P56" s="59"/>
      <c r="Q56" s="139" t="s">
        <v>4</v>
      </c>
      <c r="R56" s="60" t="s">
        <v>4</v>
      </c>
      <c r="S56" s="60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/>
      <c r="K57" s="57"/>
      <c r="L57" s="57"/>
      <c r="M57" s="57"/>
      <c r="N57" s="58"/>
      <c r="O57" s="57"/>
      <c r="P57" s="59"/>
      <c r="Q57" s="139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J46" sqref="J46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27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37066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5" t="s">
        <v>50</v>
      </c>
      <c r="J8" s="125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5</v>
      </c>
      <c r="J9" s="39">
        <v>59.91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5°59,91</v>
      </c>
      <c r="P9" s="39" t="s">
        <v>3</v>
      </c>
      <c r="Q9" s="235">
        <f>IF(ISBLANK(I9),"",IF(ISBLANK(J9),"",IF(J9&gt;60,"ERREUR !!",O11*(I9+(J9/60)))))</f>
        <v>5.9984999999999999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2</v>
      </c>
      <c r="J10" s="39">
        <v>50.27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2°50,27</v>
      </c>
      <c r="P10" s="39" t="s">
        <v>54</v>
      </c>
      <c r="Q10" s="235">
        <f>IF(ISBLANK(I10),"",IF(ISBLANK(J10),"",IF(J10&gt;60,"ERREUR !!",O12*(I10+(J10/60)))))</f>
        <v>2.8378333333333332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37065</v>
      </c>
      <c r="K11" s="85"/>
      <c r="L11" s="85"/>
      <c r="M11" s="85"/>
      <c r="N11" s="86" t="str">
        <f>I9&amp;"°"&amp;J9</f>
        <v>5°59,91</v>
      </c>
      <c r="O11" s="87">
        <f>IF(P9=M10,-1,1)</f>
        <v>1</v>
      </c>
      <c r="P11" s="241" t="str">
        <f>TEXT(J11,"aaaa-mm-jj")&amp;"T"&amp;TEXT(J12,"hh:mm:ss")&amp;"z"</f>
        <v>2005-06-24T22:30:00z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0.9375</v>
      </c>
      <c r="K12" s="88"/>
      <c r="L12" s="88"/>
      <c r="M12" s="88"/>
      <c r="N12" s="89" t="str">
        <f>I10&amp;"°"&amp;J10</f>
        <v>2°50,27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22.7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22.7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0.99761177672319323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6"/>
      <c r="F30" s="126"/>
      <c r="G30" s="126"/>
      <c r="H30" s="126"/>
      <c r="I30" s="12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34.6721</v>
      </c>
      <c r="H35" s="53">
        <v>500</v>
      </c>
      <c r="I35" s="173">
        <v>500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1.988</v>
      </c>
      <c r="Q35" s="160"/>
      <c r="R35" s="160"/>
      <c r="S35" s="159">
        <v>86.5</v>
      </c>
      <c r="T35" s="201">
        <v>2.4E-2</v>
      </c>
      <c r="U35" s="201">
        <v>2.3452545815867459E-2</v>
      </c>
      <c r="V35" s="201"/>
      <c r="W35" s="201"/>
      <c r="X35" s="201">
        <v>37.816000000000003</v>
      </c>
      <c r="Y35" s="201">
        <v>36.953394690535163</v>
      </c>
      <c r="Z35" s="201">
        <v>2.4750000000000001</v>
      </c>
      <c r="AA35" s="201">
        <v>2.4185437872613318</v>
      </c>
      <c r="AB35" s="201">
        <v>21.31</v>
      </c>
      <c r="AC35" s="201">
        <v>20.823906305672313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35.048000000000002</v>
      </c>
      <c r="H36" s="53">
        <v>300</v>
      </c>
      <c r="I36" s="173">
        <v>302</v>
      </c>
      <c r="J36" s="48"/>
      <c r="K36" s="57" t="str">
        <f t="shared" ref="K36:K43" si="1">IF(ISBLANK(E36),"",(0.000824493-(0.0000040899*E36)+(0.000000076438*E36^2)-(0.00000000082467*E36^3)+(0.0000000000053875*E36^4)))</f>
        <v/>
      </c>
      <c r="L36" s="57" t="str">
        <f t="shared" ref="L36:L43" si="2">IF(ISBLANK(E36),"",(-0.00000572466+(0.00000010227*E36)-(0.0000000016546*E36^2)))</f>
        <v/>
      </c>
      <c r="M36" s="57" t="str">
        <f t="shared" ref="M36:M43" si="3">IF(ISBLANK(E36),"",IF(ISBLANK(G36),(O36+(K36*35)+(L36*35^1.5)+(0.00000048314*35^2)),(O36+(K36*G36)+(L36*G36^1.5)+(0.00000048314*G36^2))))</f>
        <v/>
      </c>
      <c r="N36" s="58" t="str">
        <f t="shared" ref="N36:N43" si="4">IF(ISBLANK(D36),"",IF(ISBLANK(G36),J36*(1+0.00001*(35-20)),J36*(1+0.00001*(G36-20))))</f>
        <v/>
      </c>
      <c r="O36" s="57" t="str">
        <f t="shared" ref="O36:O43" si="5">IF(ISBLANK(E36),"",(0.999842594+(0.00006793952*E36)-(0.00000909529*E36^2)+(0.0000001001685*E36^3)-(0.000000001120083*E36^4)+(0.000000000006536332*E36^5)))</f>
        <v/>
      </c>
      <c r="P36" s="139">
        <v>1.3089999999999999</v>
      </c>
      <c r="Q36" s="48"/>
      <c r="R36" s="48"/>
      <c r="S36" s="60">
        <v>56.9</v>
      </c>
      <c r="T36" s="201">
        <v>1.8999999999999996E-2</v>
      </c>
      <c r="U36" s="201">
        <v>1.8566598770895067E-2</v>
      </c>
      <c r="V36" s="201"/>
      <c r="W36" s="201"/>
      <c r="X36" s="201">
        <v>33.460999999999999</v>
      </c>
      <c r="Y36" s="201">
        <v>32.69773481436421</v>
      </c>
      <c r="Z36" s="201">
        <v>2.0950000000000002</v>
      </c>
      <c r="AA36" s="201">
        <v>2.0472118118434297</v>
      </c>
      <c r="AB36" s="201">
        <v>13.53</v>
      </c>
      <c r="AC36" s="201">
        <v>13.22137270369528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35.735700000000001</v>
      </c>
      <c r="H37" s="53">
        <v>100</v>
      </c>
      <c r="I37" s="173">
        <v>100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2.3220000000000001</v>
      </c>
      <c r="Q37" s="48"/>
      <c r="R37" s="48"/>
      <c r="S37" s="60">
        <v>101.1</v>
      </c>
      <c r="T37" s="201">
        <v>3.2500000000000001E-2</v>
      </c>
      <c r="U37" s="201">
        <v>3.1758655792320518E-2</v>
      </c>
      <c r="V37" s="201"/>
      <c r="W37" s="201"/>
      <c r="X37" s="201">
        <v>19.047499999999999</v>
      </c>
      <c r="Y37" s="201">
        <v>18.613015267822306</v>
      </c>
      <c r="Z37" s="201">
        <v>1.1829999999999998</v>
      </c>
      <c r="AA37" s="201">
        <v>1.1560150708404666</v>
      </c>
      <c r="AB37" s="201">
        <v>5.4649999999999999</v>
      </c>
      <c r="AC37" s="201">
        <v>5.3403401201548197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35.778700000000001</v>
      </c>
      <c r="H38" s="53">
        <v>80</v>
      </c>
      <c r="I38" s="173">
        <v>80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2.359</v>
      </c>
      <c r="Q38" s="16"/>
      <c r="R38" s="16"/>
      <c r="S38" s="60">
        <v>102.7</v>
      </c>
      <c r="T38" s="201">
        <v>4.7E-2</v>
      </c>
      <c r="U38" s="201">
        <v>4.5927902222740437E-2</v>
      </c>
      <c r="V38" s="201"/>
      <c r="W38" s="201"/>
      <c r="X38" s="201">
        <v>18.163</v>
      </c>
      <c r="Y38" s="201">
        <v>17.748691235566692</v>
      </c>
      <c r="Z38" s="201">
        <v>1.1139999999999999</v>
      </c>
      <c r="AA38" s="201">
        <v>1.0885890016198476</v>
      </c>
      <c r="AB38" s="201">
        <v>4.62</v>
      </c>
      <c r="AC38" s="201">
        <v>4.5146150695544858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35.843000000000004</v>
      </c>
      <c r="H39" s="53">
        <v>60</v>
      </c>
      <c r="I39" s="173">
        <v>61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2.7</v>
      </c>
      <c r="Q39" s="16"/>
      <c r="R39" s="16"/>
      <c r="S39" s="60">
        <v>117.6</v>
      </c>
      <c r="T39" s="201">
        <v>0.111</v>
      </c>
      <c r="U39" s="201">
        <v>0.10846802439838699</v>
      </c>
      <c r="V39" s="201"/>
      <c r="W39" s="201"/>
      <c r="X39" s="201">
        <v>14.178999999999998</v>
      </c>
      <c r="Y39" s="201">
        <v>13.855568630132694</v>
      </c>
      <c r="Z39" s="201">
        <v>0.91399999999999992</v>
      </c>
      <c r="AA39" s="201">
        <v>0.8931511198209523</v>
      </c>
      <c r="AB39" s="201">
        <v>3.96</v>
      </c>
      <c r="AC39" s="201">
        <v>3.8696700596181302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36.011000000000003</v>
      </c>
      <c r="H40" s="53">
        <v>40</v>
      </c>
      <c r="I40" s="173">
        <v>40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4.0510000000000002</v>
      </c>
      <c r="Q40" s="16"/>
      <c r="R40" s="16"/>
      <c r="S40" s="60">
        <v>176.5</v>
      </c>
      <c r="T40" s="201">
        <v>9.1999999999999998E-2</v>
      </c>
      <c r="U40" s="201">
        <v>8.9901425627491913E-2</v>
      </c>
      <c r="V40" s="201"/>
      <c r="W40" s="201"/>
      <c r="X40" s="201">
        <v>0.32799999999999996</v>
      </c>
      <c r="Y40" s="201">
        <v>0.32051812615018854</v>
      </c>
      <c r="Z40" s="201">
        <v>0.251</v>
      </c>
      <c r="AA40" s="201">
        <v>0.24527454165761384</v>
      </c>
      <c r="AB40" s="201">
        <v>1.61</v>
      </c>
      <c r="AC40" s="201">
        <v>1.5732749484811086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34.7224</v>
      </c>
      <c r="H41" s="53">
        <v>20</v>
      </c>
      <c r="I41" s="173">
        <v>20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4.6449999999999996</v>
      </c>
      <c r="Q41" s="16"/>
      <c r="R41" s="16"/>
      <c r="S41" s="60">
        <v>202.9</v>
      </c>
      <c r="T41" s="201">
        <v>2.9999999999999992E-3</v>
      </c>
      <c r="U41" s="201">
        <v>2.9315682269834315E-3</v>
      </c>
      <c r="V41" s="201"/>
      <c r="W41" s="201"/>
      <c r="X41" s="201">
        <v>7.000000000000001E-3</v>
      </c>
      <c r="Y41" s="201">
        <v>6.8403258629613425E-3</v>
      </c>
      <c r="Z41" s="201">
        <v>2.0000000000000018E-3</v>
      </c>
      <c r="AA41" s="201">
        <v>1.9543788179889566E-3</v>
      </c>
      <c r="AB41" s="201">
        <v>1.96</v>
      </c>
      <c r="AC41" s="201">
        <v>1.9152912416291756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34.647500000000001</v>
      </c>
      <c r="H42" s="53">
        <v>10</v>
      </c>
      <c r="I42" s="173">
        <v>10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4.6369999999999996</v>
      </c>
      <c r="Q42" s="16"/>
      <c r="R42" s="16"/>
      <c r="S42" s="60">
        <v>202.5</v>
      </c>
      <c r="T42" s="201">
        <v>9.9999999999999742E-4</v>
      </c>
      <c r="U42" s="201">
        <v>9.7718940899447484E-4</v>
      </c>
      <c r="V42" s="201"/>
      <c r="W42" s="201"/>
      <c r="X42" s="201">
        <v>0</v>
      </c>
      <c r="Y42" s="201">
        <v>0</v>
      </c>
      <c r="Z42" s="201">
        <v>0</v>
      </c>
      <c r="AA42" s="201">
        <v>0</v>
      </c>
      <c r="AB42" s="201">
        <v>1.75</v>
      </c>
      <c r="AC42" s="201">
        <v>1.7100814657403354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34.6449</v>
      </c>
      <c r="H43" s="53">
        <v>0</v>
      </c>
      <c r="I43" s="173">
        <v>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4.63</v>
      </c>
      <c r="Q43" s="16"/>
      <c r="R43" s="16"/>
      <c r="S43" s="60">
        <v>202.2</v>
      </c>
      <c r="T43" s="201">
        <v>0</v>
      </c>
      <c r="U43" s="201">
        <v>0</v>
      </c>
      <c r="V43" s="201"/>
      <c r="W43" s="201"/>
      <c r="X43" s="201">
        <v>0.04</v>
      </c>
      <c r="Y43" s="201">
        <v>3.9087576359779094E-2</v>
      </c>
      <c r="Z43" s="201">
        <v>0</v>
      </c>
      <c r="AA43" s="201">
        <v>0</v>
      </c>
      <c r="AB43" s="201">
        <v>1.85</v>
      </c>
      <c r="AC43" s="201">
        <v>1.807800406639783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 t="s">
        <v>4</v>
      </c>
      <c r="H44" s="53" t="s">
        <v>4</v>
      </c>
      <c r="I44" s="173" t="s">
        <v>4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48"/>
      <c r="V44" s="135"/>
      <c r="W44" s="102"/>
      <c r="X44" s="135"/>
      <c r="Y44" s="102"/>
      <c r="Z44" s="16"/>
      <c r="AA44" s="48"/>
      <c r="AB44" s="135"/>
      <c r="AC44" s="102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 t="s">
        <v>4</v>
      </c>
      <c r="H45" s="53" t="s">
        <v>4</v>
      </c>
      <c r="I45" s="173" t="s">
        <v>4</v>
      </c>
      <c r="J45" s="138" t="s">
        <v>4</v>
      </c>
      <c r="K45" s="138" t="s">
        <v>4</v>
      </c>
      <c r="L45" s="138" t="s">
        <v>4</v>
      </c>
      <c r="M45" s="138" t="s">
        <v>4</v>
      </c>
      <c r="N45" s="138" t="s">
        <v>4</v>
      </c>
      <c r="O45" s="138" t="s">
        <v>4</v>
      </c>
      <c r="P45" s="138" t="s">
        <v>4</v>
      </c>
      <c r="Q45" s="138" t="s">
        <v>4</v>
      </c>
      <c r="R45" s="138" t="s">
        <v>4</v>
      </c>
      <c r="S45" s="138" t="s">
        <v>4</v>
      </c>
      <c r="T45" s="16"/>
      <c r="U45" s="48"/>
      <c r="V45" s="135"/>
      <c r="W45" s="102"/>
      <c r="X45" s="135"/>
      <c r="Y45" s="102"/>
      <c r="Z45" s="16"/>
      <c r="AA45" s="48"/>
      <c r="AB45" s="135"/>
      <c r="AC45" s="102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/>
      <c r="K46" s="57"/>
      <c r="L46" s="57"/>
      <c r="M46" s="57"/>
      <c r="N46" s="58"/>
      <c r="O46" s="57"/>
      <c r="P46" s="59"/>
      <c r="Q46" s="139" t="s">
        <v>4</v>
      </c>
      <c r="R46" s="60" t="s">
        <v>4</v>
      </c>
      <c r="S46" s="60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/>
      <c r="K47" s="57"/>
      <c r="L47" s="57"/>
      <c r="M47" s="57"/>
      <c r="N47" s="58"/>
      <c r="O47" s="57"/>
      <c r="P47" s="59"/>
      <c r="Q47" s="139" t="s">
        <v>4</v>
      </c>
      <c r="R47" s="60" t="s">
        <v>4</v>
      </c>
      <c r="S47" s="60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/>
      <c r="K48" s="57"/>
      <c r="L48" s="57"/>
      <c r="M48" s="57"/>
      <c r="N48" s="58"/>
      <c r="O48" s="57"/>
      <c r="P48" s="59"/>
      <c r="Q48" s="139" t="s">
        <v>4</v>
      </c>
      <c r="R48" s="60" t="s">
        <v>4</v>
      </c>
      <c r="S48" s="60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/>
      <c r="K49" s="57"/>
      <c r="L49" s="57"/>
      <c r="M49" s="57"/>
      <c r="N49" s="58"/>
      <c r="O49" s="57"/>
      <c r="P49" s="59"/>
      <c r="Q49" s="139" t="s">
        <v>4</v>
      </c>
      <c r="R49" s="60" t="s">
        <v>4</v>
      </c>
      <c r="S49" s="60"/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/>
      <c r="K50" s="57"/>
      <c r="L50" s="57"/>
      <c r="M50" s="57"/>
      <c r="N50" s="58"/>
      <c r="O50" s="57"/>
      <c r="P50" s="59"/>
      <c r="Q50" s="139" t="s">
        <v>4</v>
      </c>
      <c r="R50" s="60" t="s">
        <v>4</v>
      </c>
      <c r="S50" s="60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/>
      <c r="K51" s="57"/>
      <c r="L51" s="57"/>
      <c r="M51" s="57"/>
      <c r="N51" s="58"/>
      <c r="O51" s="57"/>
      <c r="P51" s="59"/>
      <c r="Q51" s="139" t="s">
        <v>4</v>
      </c>
      <c r="R51" s="60" t="s">
        <v>4</v>
      </c>
      <c r="S51" s="60"/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/>
      <c r="K52" s="57"/>
      <c r="L52" s="57"/>
      <c r="M52" s="57"/>
      <c r="N52" s="58"/>
      <c r="O52" s="57"/>
      <c r="P52" s="59"/>
      <c r="Q52" s="139" t="s">
        <v>4</v>
      </c>
      <c r="R52" s="60" t="s">
        <v>4</v>
      </c>
      <c r="S52" s="60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/>
      <c r="K53" s="57"/>
      <c r="L53" s="57"/>
      <c r="M53" s="57"/>
      <c r="N53" s="58"/>
      <c r="O53" s="57"/>
      <c r="P53" s="59"/>
      <c r="Q53" s="139" t="s">
        <v>4</v>
      </c>
      <c r="R53" s="60" t="s">
        <v>4</v>
      </c>
      <c r="S53" s="60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/>
      <c r="K54" s="57"/>
      <c r="L54" s="57"/>
      <c r="M54" s="57"/>
      <c r="N54" s="58"/>
      <c r="O54" s="57"/>
      <c r="P54" s="59"/>
      <c r="Q54" s="139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/>
      <c r="K55" s="57"/>
      <c r="L55" s="57"/>
      <c r="M55" s="57"/>
      <c r="N55" s="58"/>
      <c r="O55" s="57"/>
      <c r="P55" s="59"/>
      <c r="Q55" s="139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/>
      <c r="K56" s="57"/>
      <c r="L56" s="57"/>
      <c r="M56" s="57"/>
      <c r="N56" s="58"/>
      <c r="O56" s="57"/>
      <c r="P56" s="59"/>
      <c r="Q56" s="139" t="s">
        <v>4</v>
      </c>
      <c r="R56" s="60" t="s">
        <v>4</v>
      </c>
      <c r="S56" s="60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/>
      <c r="K57" s="57"/>
      <c r="L57" s="57"/>
      <c r="M57" s="57"/>
      <c r="N57" s="58"/>
      <c r="O57" s="57"/>
      <c r="P57" s="59"/>
      <c r="Q57" s="139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D35" sqref="D35:U45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28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37066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5" t="s">
        <v>50</v>
      </c>
      <c r="J8" s="125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5</v>
      </c>
      <c r="J9" s="39">
        <v>15.27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5°15,27</v>
      </c>
      <c r="P9" s="39" t="s">
        <v>3</v>
      </c>
      <c r="Q9" s="235">
        <f>IF(ISBLANK(I9),"",IF(ISBLANK(J9),"",IF(J9&gt;60,"ERREUR !!",O11*(I9+(J9/60)))))</f>
        <v>5.2545000000000002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5</v>
      </c>
      <c r="J10" s="39">
        <v>50.18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5°50,18</v>
      </c>
      <c r="P10" s="39" t="s">
        <v>54</v>
      </c>
      <c r="Q10" s="235">
        <f>IF(ISBLANK(I10),"",IF(ISBLANK(J10),"",IF(J10&gt;60,"ERREUR !!",O12*(I10+(J10/60)))))</f>
        <v>5.8363333333333332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37066</v>
      </c>
      <c r="K11" s="85"/>
      <c r="L11" s="85"/>
      <c r="M11" s="85"/>
      <c r="N11" s="86" t="str">
        <f>I9&amp;"°"&amp;J9</f>
        <v>5°15,27</v>
      </c>
      <c r="O11" s="87">
        <f>IF(P9=M10,-1,1)</f>
        <v>1</v>
      </c>
      <c r="P11" s="241" t="str">
        <f>TEXT(J11,"aaaa-mm-jj")&amp;"T"&amp;TEXT(J12,"hh:mm:ss")&amp;"z"</f>
        <v>2005-06-25T05:00:00z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0.20833333333333334</v>
      </c>
      <c r="K12" s="88"/>
      <c r="L12" s="88"/>
      <c r="M12" s="88"/>
      <c r="N12" s="89" t="str">
        <f>I10&amp;"°"&amp;J10</f>
        <v>5°50,18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22.7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22.7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0.99761177672319323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6"/>
      <c r="F30" s="126"/>
      <c r="G30" s="126"/>
      <c r="H30" s="126"/>
      <c r="I30" s="12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34.672199999999997</v>
      </c>
      <c r="H35" s="53">
        <v>500</v>
      </c>
      <c r="I35" s="173">
        <v>503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2.0379999999999998</v>
      </c>
      <c r="Q35" s="160"/>
      <c r="R35" s="160"/>
      <c r="S35" s="159">
        <v>88.6</v>
      </c>
      <c r="T35" s="177">
        <v>1.3999999999999999E-2</v>
      </c>
      <c r="U35" s="177">
        <v>1.3680651725922682E-2</v>
      </c>
      <c r="V35" s="177"/>
      <c r="W35" s="177"/>
      <c r="X35" s="177">
        <v>37.665999999999997</v>
      </c>
      <c r="Y35" s="177">
        <v>36.806816279185981</v>
      </c>
      <c r="Z35" s="177">
        <v>2.3780000000000001</v>
      </c>
      <c r="AA35" s="177">
        <v>2.3237564145888672</v>
      </c>
      <c r="AB35" s="177">
        <v>22.18</v>
      </c>
      <c r="AC35" s="177">
        <v>21.67406109149751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35.043500000000002</v>
      </c>
      <c r="H36" s="53">
        <v>300</v>
      </c>
      <c r="I36" s="173">
        <v>300</v>
      </c>
      <c r="J36" s="48"/>
      <c r="K36" s="57" t="str">
        <f t="shared" ref="K36:K43" si="1">IF(ISBLANK(E36),"",(0.000824493-(0.0000040899*E36)+(0.000000076438*E36^2)-(0.00000000082467*E36^3)+(0.0000000000053875*E36^4)))</f>
        <v/>
      </c>
      <c r="L36" s="57" t="str">
        <f t="shared" ref="L36:L43" si="2">IF(ISBLANK(E36),"",(-0.00000572466+(0.00000010227*E36)-(0.0000000016546*E36^2)))</f>
        <v/>
      </c>
      <c r="M36" s="57" t="str">
        <f t="shared" ref="M36:M43" si="3">IF(ISBLANK(E36),"",IF(ISBLANK(G36),(O36+(K36*35)+(L36*35^1.5)+(0.00000048314*35^2)),(O36+(K36*G36)+(L36*G36^1.5)+(0.00000048314*G36^2))))</f>
        <v/>
      </c>
      <c r="N36" s="58" t="str">
        <f t="shared" ref="N36:N43" si="4">IF(ISBLANK(D36),"",IF(ISBLANK(G36),J36*(1+0.00001*(35-20)),J36*(1+0.00001*(G36-20))))</f>
        <v/>
      </c>
      <c r="O36" s="57" t="str">
        <f t="shared" ref="O36:O43" si="5">IF(ISBLANK(E36),"",(0.999842594+(0.00006793952*E36)-(0.00000909529*E36^2)+(0.0000001001685*E36^3)-(0.000000001120083*E36^4)+(0.000000000006536332*E36^5)))</f>
        <v/>
      </c>
      <c r="P36" s="139">
        <v>1.292</v>
      </c>
      <c r="Q36" s="48"/>
      <c r="R36" s="48"/>
      <c r="S36" s="60">
        <v>56.2</v>
      </c>
      <c r="T36" s="177">
        <v>2.4E-2</v>
      </c>
      <c r="U36" s="177">
        <v>2.3452545815867459E-2</v>
      </c>
      <c r="V36" s="177"/>
      <c r="W36" s="177"/>
      <c r="X36" s="177">
        <v>33.265999999999998</v>
      </c>
      <c r="Y36" s="177">
        <v>32.507182879610284</v>
      </c>
      <c r="Z36" s="177">
        <v>1.9859999999999998</v>
      </c>
      <c r="AA36" s="177">
        <v>1.9406981662630318</v>
      </c>
      <c r="AB36" s="177">
        <v>14.35</v>
      </c>
      <c r="AC36" s="177">
        <v>14.02266801907075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35.715899999999998</v>
      </c>
      <c r="H37" s="53">
        <v>100</v>
      </c>
      <c r="I37" s="173">
        <v>99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2.2989999999999999</v>
      </c>
      <c r="Q37" s="48"/>
      <c r="R37" s="48"/>
      <c r="S37" s="60">
        <v>100</v>
      </c>
      <c r="T37" s="177">
        <v>3.3999999999999996E-2</v>
      </c>
      <c r="U37" s="177">
        <v>3.3224439905812225E-2</v>
      </c>
      <c r="V37" s="177"/>
      <c r="W37" s="177"/>
      <c r="X37" s="177">
        <v>19.246000000000002</v>
      </c>
      <c r="Y37" s="177">
        <v>18.806987365507716</v>
      </c>
      <c r="Z37" s="177">
        <v>1.194</v>
      </c>
      <c r="AA37" s="177">
        <v>1.1667641543394061</v>
      </c>
      <c r="AB37" s="177">
        <v>6.11</v>
      </c>
      <c r="AC37" s="177">
        <v>5.9706272889562575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35.781399999999998</v>
      </c>
      <c r="H38" s="53">
        <v>80</v>
      </c>
      <c r="I38" s="173">
        <v>81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2.306</v>
      </c>
      <c r="Q38" s="16"/>
      <c r="R38" s="16"/>
      <c r="S38" s="60">
        <v>100.4</v>
      </c>
      <c r="T38" s="177">
        <v>4.65E-2</v>
      </c>
      <c r="U38" s="177">
        <v>4.5439307518243197E-2</v>
      </c>
      <c r="V38" s="177"/>
      <c r="W38" s="177"/>
      <c r="X38" s="177">
        <v>18.1435</v>
      </c>
      <c r="Y38" s="177">
        <v>17.7296360420913</v>
      </c>
      <c r="Z38" s="177">
        <v>1.1160000000000001</v>
      </c>
      <c r="AA38" s="177">
        <v>1.0905433804378366</v>
      </c>
      <c r="AB38" s="177">
        <v>5.4649999999999999</v>
      </c>
      <c r="AC38" s="177">
        <v>5.3403401201548188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35.843000000000004</v>
      </c>
      <c r="H39" s="53">
        <v>60</v>
      </c>
      <c r="I39" s="173">
        <v>60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2.8039999999999998</v>
      </c>
      <c r="Q39" s="16"/>
      <c r="R39" s="16"/>
      <c r="S39" s="60">
        <v>122.1</v>
      </c>
      <c r="T39" s="177">
        <v>0.09</v>
      </c>
      <c r="U39" s="177">
        <v>8.7947046809502966E-2</v>
      </c>
      <c r="V39" s="177"/>
      <c r="W39" s="177"/>
      <c r="X39" s="177">
        <v>14.65</v>
      </c>
      <c r="Y39" s="177">
        <v>14.315824841769095</v>
      </c>
      <c r="Z39" s="177">
        <v>0.90500000000000003</v>
      </c>
      <c r="AA39" s="177">
        <v>0.88435641514000207</v>
      </c>
      <c r="AB39" s="177">
        <v>4.79</v>
      </c>
      <c r="AC39" s="177">
        <v>4.6807372690835471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35.804699999999997</v>
      </c>
      <c r="H40" s="53">
        <v>40</v>
      </c>
      <c r="I40" s="173">
        <v>40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3.72</v>
      </c>
      <c r="Q40" s="16"/>
      <c r="R40" s="16"/>
      <c r="S40" s="60">
        <v>162.1</v>
      </c>
      <c r="T40" s="177">
        <v>0.33299999999999996</v>
      </c>
      <c r="U40" s="177">
        <v>0.32540407319516096</v>
      </c>
      <c r="V40" s="177"/>
      <c r="W40" s="177"/>
      <c r="X40" s="177">
        <v>3.0469999999999997</v>
      </c>
      <c r="Y40" s="177">
        <v>2.9774961292061723</v>
      </c>
      <c r="Z40" s="177">
        <v>0.378</v>
      </c>
      <c r="AA40" s="177">
        <v>0.36937759659991248</v>
      </c>
      <c r="AB40" s="177">
        <v>2.5099999999999998</v>
      </c>
      <c r="AC40" s="177">
        <v>2.4527454165761386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35.090000000000003</v>
      </c>
      <c r="H41" s="53">
        <v>20</v>
      </c>
      <c r="I41" s="173">
        <v>20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4.6379999999999999</v>
      </c>
      <c r="Q41" s="16"/>
      <c r="R41" s="16"/>
      <c r="S41" s="60">
        <v>202.5</v>
      </c>
      <c r="T41" s="177">
        <v>1.2E-2</v>
      </c>
      <c r="U41" s="177">
        <v>1.1726272907933729E-2</v>
      </c>
      <c r="V41" s="177"/>
      <c r="W41" s="177"/>
      <c r="X41" s="177">
        <v>0</v>
      </c>
      <c r="Y41" s="177">
        <v>0</v>
      </c>
      <c r="Z41" s="177">
        <v>2.1000000000000005E-2</v>
      </c>
      <c r="AA41" s="177">
        <v>2.0520977588884031E-2</v>
      </c>
      <c r="AB41" s="177">
        <v>1.59</v>
      </c>
      <c r="AC41" s="177">
        <v>1.5537311603012189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35.088700000000003</v>
      </c>
      <c r="H42" s="53">
        <v>10</v>
      </c>
      <c r="I42" s="173">
        <v>10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4.6390000000000002</v>
      </c>
      <c r="Q42" s="16"/>
      <c r="R42" s="16"/>
      <c r="S42" s="60">
        <v>202.5</v>
      </c>
      <c r="T42" s="177">
        <v>1.8000000000000002E-2</v>
      </c>
      <c r="U42" s="177">
        <v>1.7589409361900597E-2</v>
      </c>
      <c r="V42" s="177"/>
      <c r="W42" s="177"/>
      <c r="X42" s="177">
        <v>0</v>
      </c>
      <c r="Y42" s="177">
        <v>0</v>
      </c>
      <c r="Z42" s="177">
        <v>3.7000000000000005E-2</v>
      </c>
      <c r="AA42" s="177">
        <v>3.6156008132795667E-2</v>
      </c>
      <c r="AB42" s="177">
        <v>1.54</v>
      </c>
      <c r="AC42" s="177">
        <v>1.5048716898514953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35.0899</v>
      </c>
      <c r="H43" s="53">
        <v>0</v>
      </c>
      <c r="I43" s="173">
        <v>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4.633</v>
      </c>
      <c r="Q43" s="16"/>
      <c r="R43" s="16"/>
      <c r="S43" s="60">
        <v>202.3</v>
      </c>
      <c r="T43" s="177">
        <v>1.2E-2</v>
      </c>
      <c r="U43" s="177">
        <v>1.1726272907933729E-2</v>
      </c>
      <c r="V43" s="177"/>
      <c r="W43" s="177"/>
      <c r="X43" s="177">
        <v>0</v>
      </c>
      <c r="Y43" s="177">
        <v>0</v>
      </c>
      <c r="Z43" s="177">
        <v>3.4000000000000002E-2</v>
      </c>
      <c r="AA43" s="177">
        <v>3.3224439905812232E-2</v>
      </c>
      <c r="AB43" s="177">
        <v>1.62</v>
      </c>
      <c r="AC43" s="177">
        <v>1.5830468425710533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 t="s">
        <v>4</v>
      </c>
      <c r="H44" s="53" t="s">
        <v>4</v>
      </c>
      <c r="I44" s="173" t="s">
        <v>4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48"/>
      <c r="V44" s="135"/>
      <c r="W44" s="102"/>
      <c r="X44" s="135"/>
      <c r="Y44" s="102"/>
      <c r="Z44" s="16"/>
      <c r="AA44" s="48"/>
      <c r="AB44" s="135"/>
      <c r="AC44" s="102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 t="s">
        <v>4</v>
      </c>
      <c r="H45" s="53" t="s">
        <v>4</v>
      </c>
      <c r="I45" s="173" t="s">
        <v>4</v>
      </c>
      <c r="J45" s="138" t="s">
        <v>4</v>
      </c>
      <c r="K45" s="138" t="s">
        <v>4</v>
      </c>
      <c r="L45" s="138" t="s">
        <v>4</v>
      </c>
      <c r="M45" s="138" t="s">
        <v>4</v>
      </c>
      <c r="N45" s="138" t="s">
        <v>4</v>
      </c>
      <c r="O45" s="138" t="s">
        <v>4</v>
      </c>
      <c r="P45" s="138" t="s">
        <v>4</v>
      </c>
      <c r="Q45" s="138" t="s">
        <v>4</v>
      </c>
      <c r="R45" s="138" t="s">
        <v>4</v>
      </c>
      <c r="S45" s="138" t="s">
        <v>4</v>
      </c>
      <c r="T45" s="16"/>
      <c r="U45" s="48"/>
      <c r="V45" s="135"/>
      <c r="W45" s="102"/>
      <c r="X45" s="135"/>
      <c r="Y45" s="102"/>
      <c r="Z45" s="16"/>
      <c r="AA45" s="48"/>
      <c r="AB45" s="135"/>
      <c r="AC45" s="102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38"/>
      <c r="K46" s="57"/>
      <c r="L46" s="57"/>
      <c r="M46" s="57"/>
      <c r="N46" s="58"/>
      <c r="O46" s="57"/>
      <c r="P46" s="59"/>
      <c r="Q46" s="139" t="s">
        <v>4</v>
      </c>
      <c r="R46" s="60" t="s">
        <v>4</v>
      </c>
      <c r="S46" s="60"/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38"/>
      <c r="K47" s="57"/>
      <c r="L47" s="57"/>
      <c r="M47" s="57"/>
      <c r="N47" s="58"/>
      <c r="O47" s="57"/>
      <c r="P47" s="59"/>
      <c r="Q47" s="139" t="s">
        <v>4</v>
      </c>
      <c r="R47" s="60" t="s">
        <v>4</v>
      </c>
      <c r="S47" s="60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38"/>
      <c r="K48" s="57"/>
      <c r="L48" s="57"/>
      <c r="M48" s="57"/>
      <c r="N48" s="58"/>
      <c r="O48" s="57"/>
      <c r="P48" s="59"/>
      <c r="Q48" s="139" t="s">
        <v>4</v>
      </c>
      <c r="R48" s="60" t="s">
        <v>4</v>
      </c>
      <c r="S48" s="60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38"/>
      <c r="K49" s="57"/>
      <c r="L49" s="57"/>
      <c r="M49" s="57"/>
      <c r="N49" s="58"/>
      <c r="O49" s="57"/>
      <c r="P49" s="59"/>
      <c r="Q49" s="139" t="s">
        <v>4</v>
      </c>
      <c r="R49" s="60" t="s">
        <v>4</v>
      </c>
      <c r="S49" s="60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38"/>
      <c r="K50" s="57"/>
      <c r="L50" s="57"/>
      <c r="M50" s="57"/>
      <c r="N50" s="58"/>
      <c r="O50" s="57"/>
      <c r="P50" s="59"/>
      <c r="Q50" s="139" t="s">
        <v>4</v>
      </c>
      <c r="R50" s="60" t="s">
        <v>4</v>
      </c>
      <c r="S50" s="60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38"/>
      <c r="K51" s="57"/>
      <c r="L51" s="57"/>
      <c r="M51" s="57"/>
      <c r="N51" s="58"/>
      <c r="O51" s="57"/>
      <c r="P51" s="59"/>
      <c r="Q51" s="139" t="s">
        <v>4</v>
      </c>
      <c r="R51" s="60" t="s">
        <v>4</v>
      </c>
      <c r="S51" s="60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38"/>
      <c r="K52" s="57"/>
      <c r="L52" s="57"/>
      <c r="M52" s="57"/>
      <c r="N52" s="58"/>
      <c r="O52" s="57"/>
      <c r="P52" s="59"/>
      <c r="Q52" s="139" t="s">
        <v>4</v>
      </c>
      <c r="R52" s="60" t="s">
        <v>4</v>
      </c>
      <c r="S52" s="60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38"/>
      <c r="K53" s="57"/>
      <c r="L53" s="57"/>
      <c r="M53" s="57"/>
      <c r="N53" s="58"/>
      <c r="O53" s="57"/>
      <c r="P53" s="59"/>
      <c r="Q53" s="139" t="s">
        <v>4</v>
      </c>
      <c r="R53" s="60" t="s">
        <v>4</v>
      </c>
      <c r="S53" s="60"/>
      <c r="T53" s="16"/>
      <c r="U53" s="16"/>
      <c r="V53" s="135"/>
      <c r="W53" s="135"/>
      <c r="X53" s="16"/>
      <c r="Y53" s="16"/>
      <c r="Z53" s="135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38"/>
      <c r="K54" s="57"/>
      <c r="L54" s="57"/>
      <c r="M54" s="57"/>
      <c r="N54" s="58"/>
      <c r="O54" s="57"/>
      <c r="P54" s="59"/>
      <c r="Q54" s="139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38"/>
      <c r="K55" s="57"/>
      <c r="L55" s="57"/>
      <c r="M55" s="57"/>
      <c r="N55" s="58"/>
      <c r="O55" s="57"/>
      <c r="P55" s="59"/>
      <c r="Q55" s="139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38"/>
      <c r="K56" s="57"/>
      <c r="L56" s="57"/>
      <c r="M56" s="57"/>
      <c r="N56" s="58"/>
      <c r="O56" s="57"/>
      <c r="P56" s="59"/>
      <c r="Q56" s="139" t="s">
        <v>4</v>
      </c>
      <c r="R56" s="60" t="s">
        <v>4</v>
      </c>
      <c r="S56" s="60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38"/>
      <c r="K57" s="57"/>
      <c r="L57" s="57"/>
      <c r="M57" s="57"/>
      <c r="N57" s="58"/>
      <c r="O57" s="57"/>
      <c r="P57" s="59"/>
      <c r="Q57" s="139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165" t="s">
        <v>4</v>
      </c>
      <c r="L58" s="165" t="s">
        <v>4</v>
      </c>
      <c r="M58" s="165" t="s">
        <v>4</v>
      </c>
      <c r="N58" s="165" t="s">
        <v>4</v>
      </c>
      <c r="O58" s="165" t="s">
        <v>4</v>
      </c>
      <c r="P58" s="165" t="s">
        <v>4</v>
      </c>
      <c r="Q58" s="165" t="s">
        <v>4</v>
      </c>
      <c r="R58" s="165" t="s">
        <v>4</v>
      </c>
      <c r="S58" s="165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J46" sqref="J46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1.42578125" style="80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29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37066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5" t="s">
        <v>50</v>
      </c>
      <c r="J8" s="125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4</v>
      </c>
      <c r="J9" s="39">
        <v>29.79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4°29,79</v>
      </c>
      <c r="P9" s="39" t="s">
        <v>3</v>
      </c>
      <c r="Q9" s="235">
        <f>IF(ISBLANK(I9),"",IF(ISBLANK(J9),"",IF(J9&gt;60,"ERREUR !!",O11*(I9+(J9/60)))))</f>
        <v>4.4965000000000002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2</v>
      </c>
      <c r="J10" s="39">
        <v>50.03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2°50,03</v>
      </c>
      <c r="P10" s="39" t="s">
        <v>54</v>
      </c>
      <c r="Q10" s="235">
        <f>IF(ISBLANK(I10),"",IF(ISBLANK(J10),"",IF(J10&gt;60,"ERREUR !!",O12*(I10+(J10/60)))))</f>
        <v>2.8338333333333332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37066</v>
      </c>
      <c r="K11" s="85"/>
      <c r="L11" s="85"/>
      <c r="M11" s="85"/>
      <c r="N11" s="86" t="str">
        <f>I9&amp;"°"&amp;J9</f>
        <v>4°29,79</v>
      </c>
      <c r="O11" s="87">
        <f>IF(P9=M10,-1,1)</f>
        <v>1</v>
      </c>
      <c r="P11" s="241" t="str">
        <f>TEXT(J11,"aaaa-mm-jj")&amp;"T"&amp;TEXT(J12,"hh:mm:ss")&amp;"z"</f>
        <v>2005-06-25T11:00:00z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0.45833333333333331</v>
      </c>
      <c r="K12" s="88"/>
      <c r="L12" s="88"/>
      <c r="M12" s="88"/>
      <c r="N12" s="89" t="str">
        <f>I10&amp;"°"&amp;J10</f>
        <v>2°50,03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22.3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0.99770452638409379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6"/>
      <c r="F30" s="126"/>
      <c r="G30" s="126"/>
      <c r="H30" s="126"/>
      <c r="I30" s="12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34.678800000000003</v>
      </c>
      <c r="H35" s="53">
        <v>500</v>
      </c>
      <c r="I35" s="173">
        <v>502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1.9670000000000001</v>
      </c>
      <c r="Q35" s="160"/>
      <c r="R35" s="160"/>
      <c r="S35" s="161">
        <v>85.5</v>
      </c>
      <c r="T35" s="177">
        <v>2.6999999999999996E-2</v>
      </c>
      <c r="U35" s="177">
        <v>2.6384114042850886E-2</v>
      </c>
      <c r="V35" s="177"/>
      <c r="W35" s="177"/>
      <c r="X35" s="177">
        <v>37.662999999999997</v>
      </c>
      <c r="Y35" s="177">
        <v>36.803884710958997</v>
      </c>
      <c r="Z35" s="177">
        <v>2.34</v>
      </c>
      <c r="AA35" s="177">
        <v>2.2866232170470768</v>
      </c>
      <c r="AB35" s="177">
        <v>21.66</v>
      </c>
      <c r="AC35" s="177">
        <v>21.16592259882038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34.966000000000001</v>
      </c>
      <c r="H36" s="53">
        <v>300</v>
      </c>
      <c r="I36" s="173">
        <v>299</v>
      </c>
      <c r="J36" s="48"/>
      <c r="K36" s="57" t="str">
        <f t="shared" ref="K36:K43" si="1">IF(ISBLANK(E36),"",(0.000824493-(0.0000040899*E36)+(0.000000076438*E36^2)-(0.00000000082467*E36^3)+(0.0000000000053875*E36^4)))</f>
        <v/>
      </c>
      <c r="L36" s="57" t="str">
        <f t="shared" ref="L36:L43" si="2">IF(ISBLANK(E36),"",(-0.00000572466+(0.00000010227*E36)-(0.0000000016546*E36^2)))</f>
        <v/>
      </c>
      <c r="M36" s="57" t="str">
        <f t="shared" ref="M36:M43" si="3">IF(ISBLANK(E36),"",IF(ISBLANK(G36),(O36+(K36*35)+(L36*35^1.5)+(0.00000048314*35^2)),(O36+(K36*G36)+(L36*G36^1.5)+(0.00000048314*G36^2))))</f>
        <v/>
      </c>
      <c r="N36" s="58" t="str">
        <f t="shared" ref="N36:N43" si="4">IF(ISBLANK(D36),"",IF(ISBLANK(G36),J36*(1+0.00001*(35-20)),J36*(1+0.00001*(G36-20))))</f>
        <v/>
      </c>
      <c r="O36" s="57" t="str">
        <f t="shared" ref="O36:O43" si="5">IF(ISBLANK(E36),"",(0.999842594+(0.00006793952*E36)-(0.00000909529*E36^2)+(0.0000001001685*E36^3)-(0.000000001120083*E36^4)+(0.000000000006536332*E36^5)))</f>
        <v/>
      </c>
      <c r="P36" s="139">
        <v>1.331</v>
      </c>
      <c r="Q36" s="48"/>
      <c r="R36" s="48"/>
      <c r="S36" s="102">
        <v>57.9</v>
      </c>
      <c r="T36" s="177">
        <v>1.8000000000000002E-2</v>
      </c>
      <c r="U36" s="177">
        <v>1.7589409361900597E-2</v>
      </c>
      <c r="V36" s="177"/>
      <c r="W36" s="177"/>
      <c r="X36" s="177">
        <v>34.552</v>
      </c>
      <c r="Y36" s="177">
        <v>33.763848459577183</v>
      </c>
      <c r="Z36" s="177">
        <v>2.0840000000000001</v>
      </c>
      <c r="AA36" s="177">
        <v>2.0364627283444912</v>
      </c>
      <c r="AB36" s="177">
        <v>15.5</v>
      </c>
      <c r="AC36" s="177">
        <v>15.1464358394144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35.671199999999999</v>
      </c>
      <c r="H37" s="53">
        <v>100</v>
      </c>
      <c r="I37" s="173">
        <v>100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2.3260000000000001</v>
      </c>
      <c r="Q37" s="48"/>
      <c r="R37" s="48"/>
      <c r="S37" s="102">
        <v>101.2</v>
      </c>
      <c r="T37" s="177">
        <v>3.2000000000000001E-2</v>
      </c>
      <c r="U37" s="177">
        <v>3.1270061087823278E-2</v>
      </c>
      <c r="V37" s="177"/>
      <c r="W37" s="177"/>
      <c r="X37" s="177">
        <v>19.658000000000001</v>
      </c>
      <c r="Y37" s="177">
        <v>19.209589402013439</v>
      </c>
      <c r="Z37" s="177">
        <v>1.23</v>
      </c>
      <c r="AA37" s="177">
        <v>1.2019429730632072</v>
      </c>
      <c r="AB37" s="177">
        <v>6.3</v>
      </c>
      <c r="AC37" s="177">
        <v>6.1562932766652079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35.731499999999997</v>
      </c>
      <c r="H38" s="53">
        <v>80</v>
      </c>
      <c r="I38" s="173">
        <v>80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2.4489999999999998</v>
      </c>
      <c r="Q38" s="16"/>
      <c r="R38" s="16"/>
      <c r="S38" s="135">
        <v>106.6</v>
      </c>
      <c r="T38" s="177">
        <v>3.9E-2</v>
      </c>
      <c r="U38" s="177">
        <v>3.8110386950784621E-2</v>
      </c>
      <c r="V38" s="177"/>
      <c r="W38" s="177"/>
      <c r="X38" s="177">
        <v>18.430999999999997</v>
      </c>
      <c r="Y38" s="177">
        <v>18.010577997177212</v>
      </c>
      <c r="Z38" s="177">
        <v>1.125</v>
      </c>
      <c r="AA38" s="177">
        <v>1.0993380851187871</v>
      </c>
      <c r="AB38" s="177">
        <v>5.84</v>
      </c>
      <c r="AC38" s="177">
        <v>5.7067861485277476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35.804600000000001</v>
      </c>
      <c r="H39" s="53">
        <v>60</v>
      </c>
      <c r="I39" s="173">
        <v>60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2.3969999999999998</v>
      </c>
      <c r="Q39" s="16"/>
      <c r="R39" s="16"/>
      <c r="S39" s="135">
        <v>104.4</v>
      </c>
      <c r="T39" s="177">
        <v>7.4999999999999997E-2</v>
      </c>
      <c r="U39" s="177">
        <v>7.32892056745858E-2</v>
      </c>
      <c r="V39" s="177"/>
      <c r="W39" s="177"/>
      <c r="X39" s="177">
        <v>16.05</v>
      </c>
      <c r="Y39" s="177">
        <v>15.683890014361362</v>
      </c>
      <c r="Z39" s="177">
        <v>1.0019999999999998</v>
      </c>
      <c r="AA39" s="177">
        <v>0.97914378781246625</v>
      </c>
      <c r="AB39" s="177">
        <v>4.7050000000000001</v>
      </c>
      <c r="AC39" s="177">
        <v>4.5976761693190165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35.903300000000002</v>
      </c>
      <c r="H40" s="53">
        <v>40</v>
      </c>
      <c r="I40" s="173">
        <v>40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3.8780000000000001</v>
      </c>
      <c r="Q40" s="16"/>
      <c r="R40" s="16"/>
      <c r="S40" s="135">
        <v>169</v>
      </c>
      <c r="T40" s="177">
        <v>0.192</v>
      </c>
      <c r="U40" s="177">
        <v>0.18762036652693967</v>
      </c>
      <c r="V40" s="177"/>
      <c r="W40" s="177"/>
      <c r="X40" s="177">
        <v>1.3680000000000001</v>
      </c>
      <c r="Y40" s="177">
        <v>1.3367951115044452</v>
      </c>
      <c r="Z40" s="177">
        <v>0.308</v>
      </c>
      <c r="AA40" s="177">
        <v>0.30097433797029904</v>
      </c>
      <c r="AB40" s="177">
        <v>2.42</v>
      </c>
      <c r="AC40" s="177">
        <v>2.3647983697666355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34.553199999999997</v>
      </c>
      <c r="H41" s="53">
        <v>20</v>
      </c>
      <c r="I41" s="173">
        <v>18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4.5960000000000001</v>
      </c>
      <c r="Q41" s="16"/>
      <c r="R41" s="16"/>
      <c r="S41" s="135">
        <v>200.8</v>
      </c>
      <c r="T41" s="177">
        <v>1.3999999999999999E-2</v>
      </c>
      <c r="U41" s="177">
        <v>1.3680651725922682E-2</v>
      </c>
      <c r="V41" s="177"/>
      <c r="W41" s="177"/>
      <c r="X41" s="177">
        <v>0.15600000000000003</v>
      </c>
      <c r="Y41" s="177">
        <v>0.15244154780313851</v>
      </c>
      <c r="Z41" s="177">
        <v>7.0000000000000062E-3</v>
      </c>
      <c r="AA41" s="177">
        <v>6.8403258629613477E-3</v>
      </c>
      <c r="AB41" s="177">
        <v>1.56</v>
      </c>
      <c r="AC41" s="177">
        <v>1.5244154780313848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34.554299999999998</v>
      </c>
      <c r="H42" s="53">
        <v>10</v>
      </c>
      <c r="I42" s="173">
        <v>11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4.5949999999999998</v>
      </c>
      <c r="Q42" s="16"/>
      <c r="R42" s="16"/>
      <c r="S42" s="135">
        <v>200.7</v>
      </c>
      <c r="T42" s="177">
        <v>1.0999999999999999E-2</v>
      </c>
      <c r="U42" s="177">
        <v>1.0749083498939251E-2</v>
      </c>
      <c r="V42" s="177"/>
      <c r="W42" s="177"/>
      <c r="X42" s="177">
        <v>0.16899999999999998</v>
      </c>
      <c r="Y42" s="177">
        <v>0.16514501012006666</v>
      </c>
      <c r="Z42" s="177">
        <v>8.0000000000000071E-3</v>
      </c>
      <c r="AA42" s="177">
        <v>7.8175152719558265E-3</v>
      </c>
      <c r="AB42" s="177">
        <v>1.66</v>
      </c>
      <c r="AC42" s="177">
        <v>1.6221344189308324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34.553600000000003</v>
      </c>
      <c r="H43" s="53">
        <v>0</v>
      </c>
      <c r="I43" s="173">
        <v>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4.6369999999999996</v>
      </c>
      <c r="Q43" s="16"/>
      <c r="R43" s="16"/>
      <c r="S43" s="135">
        <v>202.6</v>
      </c>
      <c r="T43" s="177">
        <v>0.02</v>
      </c>
      <c r="U43" s="177">
        <v>1.9543788179889544E-2</v>
      </c>
      <c r="V43" s="177"/>
      <c r="W43" s="177"/>
      <c r="X43" s="177">
        <v>0.16</v>
      </c>
      <c r="Y43" s="177">
        <v>0.15635030543911638</v>
      </c>
      <c r="Z43" s="177">
        <v>6.0000000000000053E-3</v>
      </c>
      <c r="AA43" s="177">
        <v>5.8631364539668699E-3</v>
      </c>
      <c r="AB43" s="177">
        <v>1.76</v>
      </c>
      <c r="AC43" s="177">
        <v>1.7198533598302803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 t="s">
        <v>4</v>
      </c>
      <c r="H44" s="53" t="s">
        <v>4</v>
      </c>
      <c r="I44" s="173" t="s">
        <v>4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48"/>
      <c r="V44" s="135"/>
      <c r="W44" s="102"/>
      <c r="X44" s="135"/>
      <c r="Y44" s="102"/>
      <c r="Z44" s="16"/>
      <c r="AA44" s="48"/>
      <c r="AB44" s="135"/>
      <c r="AC44" s="102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 t="s">
        <v>4</v>
      </c>
      <c r="H45" s="53" t="s">
        <v>4</v>
      </c>
      <c r="I45" s="173" t="s">
        <v>4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48"/>
      <c r="V45" s="135"/>
      <c r="W45" s="102"/>
      <c r="X45" s="135"/>
      <c r="Y45" s="102"/>
      <c r="Z45" s="16"/>
      <c r="AA45" s="48"/>
      <c r="AB45" s="135"/>
      <c r="AC45" s="102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48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48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48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48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48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48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48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48"/>
      <c r="V53" s="135"/>
      <c r="W53" s="135"/>
      <c r="X53" s="16"/>
      <c r="Y53" s="16"/>
      <c r="Z53" s="135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48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48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48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48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 t="s">
        <v>4</v>
      </c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Q47" sqref="Q47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1.42578125" style="80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30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37066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5" t="s">
        <v>50</v>
      </c>
      <c r="J8" s="125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3</v>
      </c>
      <c r="J9" s="39">
        <v>44.82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3°44,82</v>
      </c>
      <c r="P9" s="39" t="s">
        <v>3</v>
      </c>
      <c r="Q9" s="235">
        <f>IF(ISBLANK(I9),"",IF(ISBLANK(J9),"",IF(J9&gt;60,"ERREUR !!",O11*(I9+(J9/60)))))</f>
        <v>3.7469999999999999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2</v>
      </c>
      <c r="J10" s="39">
        <v>50.2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2°50,2</v>
      </c>
      <c r="P10" s="39" t="s">
        <v>54</v>
      </c>
      <c r="Q10" s="235">
        <f>IF(ISBLANK(I10),"",IF(ISBLANK(J10),"",IF(J10&gt;60,"ERREUR !!",O12*(I10+(J10/60)))))</f>
        <v>2.8366666666666669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37066</v>
      </c>
      <c r="K11" s="85"/>
      <c r="L11" s="85"/>
      <c r="M11" s="85"/>
      <c r="N11" s="86" t="str">
        <f>I9&amp;"°"&amp;J9</f>
        <v>3°44,82</v>
      </c>
      <c r="O11" s="87">
        <f>IF(P9=M10,-1,1)</f>
        <v>1</v>
      </c>
      <c r="P11" s="241" t="str">
        <f>TEXT(J11,"aaaa-mm-jj")&amp;"T"&amp;TEXT(J12,"hh:mm:ss")&amp;"z"</f>
        <v>2005-06-25T16:30:00z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0.6875</v>
      </c>
      <c r="K12" s="88"/>
      <c r="L12" s="88"/>
      <c r="M12" s="88"/>
      <c r="N12" s="89" t="str">
        <f>I10&amp;"°"&amp;J10</f>
        <v>2°50,2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22.3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0.99770452638409379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6"/>
      <c r="F30" s="126"/>
      <c r="G30" s="126"/>
      <c r="H30" s="126"/>
      <c r="I30" s="12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34.651600000000002</v>
      </c>
      <c r="H35" s="53">
        <v>500</v>
      </c>
      <c r="I35" s="173">
        <v>506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2.4609999999999999</v>
      </c>
      <c r="Q35" s="160"/>
      <c r="R35" s="160"/>
      <c r="S35" s="161">
        <v>107</v>
      </c>
      <c r="T35" s="177">
        <v>2.3E-2</v>
      </c>
      <c r="U35" s="177">
        <v>2.2475356406872978E-2</v>
      </c>
      <c r="V35" s="177"/>
      <c r="W35" s="177"/>
      <c r="X35" s="177">
        <v>35.886999999999993</v>
      </c>
      <c r="Y35" s="177">
        <v>35.068396320584803</v>
      </c>
      <c r="Z35" s="177">
        <v>2.2730000000000001</v>
      </c>
      <c r="AA35" s="177">
        <v>2.2211515266444475</v>
      </c>
      <c r="AB35" s="177">
        <v>20.64</v>
      </c>
      <c r="AC35" s="177">
        <v>20.169189401646015</v>
      </c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167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34.959299999999999</v>
      </c>
      <c r="H36" s="53">
        <v>300</v>
      </c>
      <c r="I36" s="173">
        <v>299</v>
      </c>
      <c r="J36" s="48"/>
      <c r="K36" s="57" t="str">
        <f t="shared" ref="K36:K43" si="1">IF(ISBLANK(E36),"",(0.000824493-(0.0000040899*E36)+(0.000000076438*E36^2)-(0.00000000082467*E36^3)+(0.0000000000053875*E36^4)))</f>
        <v/>
      </c>
      <c r="L36" s="57" t="str">
        <f t="shared" ref="L36:L43" si="2">IF(ISBLANK(E36),"",(-0.00000572466+(0.00000010227*E36)-(0.0000000016546*E36^2)))</f>
        <v/>
      </c>
      <c r="M36" s="57" t="str">
        <f t="shared" ref="M36:M43" si="3">IF(ISBLANK(E36),"",IF(ISBLANK(G36),(O36+(K36*35)+(L36*35^1.5)+(0.00000048314*35^2)),(O36+(K36*G36)+(L36*G36^1.5)+(0.00000048314*G36^2))))</f>
        <v/>
      </c>
      <c r="N36" s="58" t="str">
        <f t="shared" ref="N36:N43" si="4">IF(ISBLANK(D36),"",IF(ISBLANK(G36),J36*(1+0.00001*(35-20)),J36*(1+0.00001*(G36-20))))</f>
        <v/>
      </c>
      <c r="O36" s="57" t="str">
        <f t="shared" ref="O36:O43" si="5">IF(ISBLANK(E36),"",(0.999842594+(0.00006793952*E36)-(0.00000909529*E36^2)+(0.0000001001685*E36^3)-(0.000000001120083*E36^4)+(0.000000000006536332*E36^5)))</f>
        <v/>
      </c>
      <c r="P36" s="203">
        <v>1.377</v>
      </c>
      <c r="Q36" s="48"/>
      <c r="R36" s="48"/>
      <c r="S36" s="102">
        <v>59.9</v>
      </c>
      <c r="T36" s="177">
        <v>1.2E-2</v>
      </c>
      <c r="U36" s="177">
        <v>1.1726272907933729E-2</v>
      </c>
      <c r="V36" s="177"/>
      <c r="W36" s="177"/>
      <c r="X36" s="177">
        <v>34.357999999999997</v>
      </c>
      <c r="Y36" s="177">
        <v>33.574273714232248</v>
      </c>
      <c r="Z36" s="177">
        <v>2.056</v>
      </c>
      <c r="AA36" s="177">
        <v>2.0091014248926458</v>
      </c>
      <c r="AB36" s="177">
        <v>14.76</v>
      </c>
      <c r="AC36" s="177">
        <v>14.423315676758486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49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35.703800000000001</v>
      </c>
      <c r="H37" s="53">
        <v>100</v>
      </c>
      <c r="I37" s="173">
        <v>99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2.3370000000000002</v>
      </c>
      <c r="Q37" s="48"/>
      <c r="R37" s="48"/>
      <c r="S37" s="102">
        <v>101.7</v>
      </c>
      <c r="T37" s="177">
        <v>2.5999999999999995E-2</v>
      </c>
      <c r="U37" s="177">
        <v>2.5406924633856409E-2</v>
      </c>
      <c r="V37" s="177"/>
      <c r="W37" s="177"/>
      <c r="X37" s="177">
        <v>19.114000000000001</v>
      </c>
      <c r="Y37" s="177">
        <v>18.677998363520441</v>
      </c>
      <c r="Z37" s="177">
        <v>1.1839999999999999</v>
      </c>
      <c r="AA37" s="177">
        <v>1.1569922602494611</v>
      </c>
      <c r="AB37" s="177">
        <v>6.03</v>
      </c>
      <c r="AC37" s="177">
        <v>5.8924521362366988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49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35.760599999999997</v>
      </c>
      <c r="H38" s="53">
        <v>80</v>
      </c>
      <c r="I38" s="173">
        <v>80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2.4140000000000001</v>
      </c>
      <c r="Q38" s="16"/>
      <c r="R38" s="16"/>
      <c r="S38" s="135">
        <v>105.1</v>
      </c>
      <c r="T38" s="177">
        <v>5.1000000000000004E-2</v>
      </c>
      <c r="U38" s="177">
        <v>4.9836659858718352E-2</v>
      </c>
      <c r="V38" s="177"/>
      <c r="W38" s="177"/>
      <c r="X38" s="177">
        <v>18.209000000000003</v>
      </c>
      <c r="Y38" s="177">
        <v>17.793641948380444</v>
      </c>
      <c r="Z38" s="177">
        <v>1.1179999999999999</v>
      </c>
      <c r="AA38" s="177">
        <v>1.0924977592558256</v>
      </c>
      <c r="AB38" s="177">
        <v>5.47</v>
      </c>
      <c r="AC38" s="177">
        <v>5.3452260671997918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49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35.804499999999997</v>
      </c>
      <c r="H39" s="53">
        <v>60</v>
      </c>
      <c r="I39" s="173">
        <v>60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2.4660000000000002</v>
      </c>
      <c r="Q39" s="16"/>
      <c r="R39" s="16"/>
      <c r="S39" s="135">
        <v>107.4</v>
      </c>
      <c r="T39" s="177">
        <v>0.11800000000000001</v>
      </c>
      <c r="U39" s="177">
        <v>0.11530835026134834</v>
      </c>
      <c r="V39" s="177"/>
      <c r="W39" s="177"/>
      <c r="X39" s="177">
        <v>16.432000000000002</v>
      </c>
      <c r="Y39" s="177">
        <v>16.057176368597254</v>
      </c>
      <c r="Z39" s="177">
        <v>0.99099999999999988</v>
      </c>
      <c r="AA39" s="177">
        <v>0.96839470431352703</v>
      </c>
      <c r="AB39" s="177">
        <v>4.8499999999999996</v>
      </c>
      <c r="AC39" s="177">
        <v>4.7393686336232159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49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35.468400000000003</v>
      </c>
      <c r="H40" s="53">
        <v>40</v>
      </c>
      <c r="I40" s="173">
        <v>40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04">
        <v>4.5599999999999996</v>
      </c>
      <c r="Q40" s="16"/>
      <c r="R40" s="16"/>
      <c r="S40" s="135">
        <v>198.9</v>
      </c>
      <c r="T40" s="177">
        <v>1.4499999999999999E-2</v>
      </c>
      <c r="U40" s="177">
        <v>1.4169246430419922E-2</v>
      </c>
      <c r="V40" s="177"/>
      <c r="W40" s="177"/>
      <c r="X40" s="177">
        <v>0</v>
      </c>
      <c r="Y40" s="177">
        <v>0</v>
      </c>
      <c r="Z40" s="177">
        <v>5.7000000000000002E-2</v>
      </c>
      <c r="AA40" s="177">
        <v>5.5699796312685214E-2</v>
      </c>
      <c r="AB40" s="177">
        <v>0.55500000000000005</v>
      </c>
      <c r="AC40" s="177">
        <v>0.54234012199193504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49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35.294499999999999</v>
      </c>
      <c r="H41" s="53">
        <v>20</v>
      </c>
      <c r="I41" s="173">
        <v>20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4.851</v>
      </c>
      <c r="Q41" s="16"/>
      <c r="R41" s="16"/>
      <c r="S41" s="135">
        <v>211.7</v>
      </c>
      <c r="T41" s="177">
        <v>6.9999999999999993E-3</v>
      </c>
      <c r="U41" s="177">
        <v>6.8403258629613408E-3</v>
      </c>
      <c r="V41" s="177"/>
      <c r="W41" s="177"/>
      <c r="X41" s="177">
        <v>0</v>
      </c>
      <c r="Y41" s="177">
        <v>0</v>
      </c>
      <c r="Z41" s="177">
        <v>2.1000000000000005E-2</v>
      </c>
      <c r="AA41" s="177">
        <v>2.0520977588884031E-2</v>
      </c>
      <c r="AB41" s="177">
        <v>0.09</v>
      </c>
      <c r="AC41" s="177">
        <v>8.7947046809502966E-2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49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35.295000000000002</v>
      </c>
      <c r="H42" s="53">
        <v>10</v>
      </c>
      <c r="I42" s="173">
        <v>10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4.5940000000000003</v>
      </c>
      <c r="Q42" s="16"/>
      <c r="R42" s="16"/>
      <c r="S42" s="135">
        <v>200.5</v>
      </c>
      <c r="T42" s="177">
        <v>1.7000000000000001E-2</v>
      </c>
      <c r="U42" s="177">
        <v>1.6612219952906116E-2</v>
      </c>
      <c r="V42" s="177"/>
      <c r="W42" s="177"/>
      <c r="X42" s="177">
        <v>0</v>
      </c>
      <c r="Y42" s="177">
        <v>0</v>
      </c>
      <c r="Z42" s="177">
        <v>3.2000000000000001E-2</v>
      </c>
      <c r="AA42" s="177">
        <v>3.1270061087823278E-2</v>
      </c>
      <c r="AB42" s="177">
        <v>0.17</v>
      </c>
      <c r="AC42" s="177">
        <v>0.16612219952906118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49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35.294499999999999</v>
      </c>
      <c r="H43" s="53">
        <v>0</v>
      </c>
      <c r="I43" s="173">
        <v>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/>
      <c r="Q43" s="16"/>
      <c r="R43" s="16"/>
      <c r="S43" s="135"/>
      <c r="T43" s="177">
        <v>6.9999999999999993E-3</v>
      </c>
      <c r="U43" s="177">
        <v>6.8403258629613408E-3</v>
      </c>
      <c r="V43" s="177"/>
      <c r="W43" s="177"/>
      <c r="X43" s="177">
        <v>0</v>
      </c>
      <c r="Y43" s="177">
        <v>0</v>
      </c>
      <c r="Z43" s="177">
        <v>3.6000000000000004E-2</v>
      </c>
      <c r="AA43" s="177">
        <v>3.5178818723801193E-2</v>
      </c>
      <c r="AB43" s="177">
        <v>0.24</v>
      </c>
      <c r="AC43" s="177">
        <v>0.23452545815867459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49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 t="s">
        <v>4</v>
      </c>
      <c r="H44" s="53" t="s">
        <v>4</v>
      </c>
      <c r="I44" s="173" t="s">
        <v>4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48"/>
      <c r="V44" s="135"/>
      <c r="W44" s="102"/>
      <c r="X44" s="135"/>
      <c r="Y44" s="102"/>
      <c r="Z44" s="16"/>
      <c r="AA44" s="48"/>
      <c r="AB44" s="135"/>
      <c r="AC44" s="102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49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 t="s">
        <v>4</v>
      </c>
      <c r="H45" s="53" t="s">
        <v>4</v>
      </c>
      <c r="I45" s="173" t="s">
        <v>4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49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49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49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49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49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49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49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49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35"/>
      <c r="W53" s="135"/>
      <c r="X53" s="16"/>
      <c r="Y53" s="16"/>
      <c r="Z53" s="135"/>
      <c r="AA53" s="76"/>
      <c r="AB53" s="76"/>
      <c r="AC53" s="76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49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49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49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49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49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="95" zoomScaleNormal="95" workbookViewId="0">
      <selection activeCell="R55" sqref="R55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31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37066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5" t="s">
        <v>50</v>
      </c>
      <c r="J8" s="125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3</v>
      </c>
      <c r="J9" s="39">
        <v>0.37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3°0,37</v>
      </c>
      <c r="P9" s="39" t="s">
        <v>3</v>
      </c>
      <c r="Q9" s="235">
        <f>IF(ISBLANK(I9),"",IF(ISBLANK(J9),"",IF(J9&gt;60,"ERREUR !!",O11*(I9+(J9/60)))))</f>
        <v>3.0061666666666667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2</v>
      </c>
      <c r="J10" s="39">
        <v>49.94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2°49,94</v>
      </c>
      <c r="P10" s="39" t="s">
        <v>54</v>
      </c>
      <c r="Q10" s="235">
        <f>IF(ISBLANK(I10),"",IF(ISBLANK(J10),"",IF(J10&gt;60,"ERREUR !!",O12*(I10+(J10/60)))))</f>
        <v>2.8323333333333331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37066</v>
      </c>
      <c r="K11" s="85"/>
      <c r="L11" s="85"/>
      <c r="M11" s="85"/>
      <c r="N11" s="86" t="str">
        <f>I9&amp;"°"&amp;J9</f>
        <v>3°0,37</v>
      </c>
      <c r="O11" s="87">
        <f>IF(P9=M10,-1,1)</f>
        <v>1</v>
      </c>
      <c r="P11" s="241" t="str">
        <f>TEXT(J11,"aaaa-mm-jj")&amp;"T"&amp;TEXT(J12,"hh:mm:ss")&amp;"z"</f>
        <v>2005-06-25T22:30:00z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0.9375</v>
      </c>
      <c r="K12" s="88"/>
      <c r="L12" s="88"/>
      <c r="M12" s="88"/>
      <c r="N12" s="89" t="str">
        <f>I10&amp;"°"&amp;J10</f>
        <v>2°49,94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22.3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0.99770452638409379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6"/>
      <c r="F30" s="126"/>
      <c r="G30" s="126"/>
      <c r="H30" s="126"/>
      <c r="I30" s="12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34.641300000000001</v>
      </c>
      <c r="H35" s="53">
        <v>500</v>
      </c>
      <c r="I35" s="173">
        <v>501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2.423</v>
      </c>
      <c r="Q35" s="160"/>
      <c r="R35" s="160"/>
      <c r="S35" s="159">
        <v>105.4</v>
      </c>
      <c r="T35" s="177">
        <v>1.8999999999999996E-2</v>
      </c>
      <c r="U35" s="177">
        <v>1.8566598770895067E-2</v>
      </c>
      <c r="V35" s="177"/>
      <c r="W35" s="177"/>
      <c r="X35" s="177">
        <v>36.371000000000002</v>
      </c>
      <c r="Y35" s="177">
        <v>35.541355994538137</v>
      </c>
      <c r="Z35" s="177">
        <v>2.2909999999999999</v>
      </c>
      <c r="AA35" s="177">
        <v>2.2387409360063475</v>
      </c>
      <c r="AB35" s="177">
        <v>21.09</v>
      </c>
      <c r="AC35" s="177">
        <v>20.60892463569353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34.963900000000002</v>
      </c>
      <c r="H36" s="53">
        <v>300</v>
      </c>
      <c r="I36" s="173">
        <v>300</v>
      </c>
      <c r="J36" s="48"/>
      <c r="K36" s="57" t="str">
        <f t="shared" ref="K36:K43" si="1">IF(ISBLANK(E36),"",(0.000824493-(0.0000040899*E36)+(0.000000076438*E36^2)-(0.00000000082467*E36^3)+(0.0000000000053875*E36^4)))</f>
        <v/>
      </c>
      <c r="L36" s="57" t="str">
        <f t="shared" ref="L36:L43" si="2">IF(ISBLANK(E36),"",(-0.00000572466+(0.00000010227*E36)-(0.0000000016546*E36^2)))</f>
        <v/>
      </c>
      <c r="M36" s="57" t="str">
        <f t="shared" ref="M36:M43" si="3">IF(ISBLANK(E36),"",IF(ISBLANK(G36),(O36+(K36*35)+(L36*35^1.5)+(0.00000048314*35^2)),(O36+(K36*G36)+(L36*G36^1.5)+(0.00000048314*G36^2))))</f>
        <v/>
      </c>
      <c r="N36" s="58" t="str">
        <f t="shared" ref="N36:N43" si="4">IF(ISBLANK(D36),"",IF(ISBLANK(G36),J36*(1+0.00001*(35-20)),J36*(1+0.00001*(G36-20))))</f>
        <v/>
      </c>
      <c r="O36" s="57" t="str">
        <f t="shared" ref="O36:O43" si="5">IF(ISBLANK(E36),"",(0.999842594+(0.00006793952*E36)-(0.00000909529*E36^2)+(0.0000001001685*E36^3)-(0.000000001120083*E36^4)+(0.000000000006536332*E36^5)))</f>
        <v/>
      </c>
      <c r="P36" s="139">
        <v>1.407</v>
      </c>
      <c r="Q36" s="48"/>
      <c r="R36" s="48"/>
      <c r="S36" s="60">
        <v>61.2</v>
      </c>
      <c r="T36" s="177">
        <v>2.1999999999999999E-2</v>
      </c>
      <c r="U36" s="177">
        <v>2.1498166997878501E-2</v>
      </c>
      <c r="V36" s="177"/>
      <c r="W36" s="177"/>
      <c r="X36" s="177">
        <v>34.248000000000005</v>
      </c>
      <c r="Y36" s="177">
        <v>33.466782879242864</v>
      </c>
      <c r="Z36" s="177">
        <v>2.0499999999999998</v>
      </c>
      <c r="AA36" s="177">
        <v>2.0032382884386783</v>
      </c>
      <c r="AB36" s="177">
        <v>14.58</v>
      </c>
      <c r="AC36" s="177">
        <v>14.247421583139481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35.646900000000002</v>
      </c>
      <c r="H37" s="53">
        <v>100</v>
      </c>
      <c r="I37" s="173">
        <v>100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3.13</v>
      </c>
      <c r="Q37" s="48"/>
      <c r="R37" s="48"/>
      <c r="S37" s="60">
        <v>136.19999999999999</v>
      </c>
      <c r="T37" s="177">
        <v>2.8999999999999998E-2</v>
      </c>
      <c r="U37" s="177">
        <v>2.8338492860839844E-2</v>
      </c>
      <c r="V37" s="177"/>
      <c r="W37" s="177"/>
      <c r="X37" s="177">
        <v>16.050999999999998</v>
      </c>
      <c r="Y37" s="177">
        <v>15.684867203770356</v>
      </c>
      <c r="Z37" s="177">
        <v>1.026</v>
      </c>
      <c r="AA37" s="177">
        <v>1.0025963336283339</v>
      </c>
      <c r="AB37" s="177">
        <v>5.26</v>
      </c>
      <c r="AC37" s="177">
        <v>5.1400162913109515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35.686999999999998</v>
      </c>
      <c r="H38" s="53">
        <v>80</v>
      </c>
      <c r="I38" s="173">
        <v>80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2.968</v>
      </c>
      <c r="Q38" s="16"/>
      <c r="R38" s="16"/>
      <c r="S38" s="60">
        <v>129.19999999999999</v>
      </c>
      <c r="T38" s="177">
        <v>3.7999999999999999E-2</v>
      </c>
      <c r="U38" s="177">
        <v>3.713319754179014E-2</v>
      </c>
      <c r="V38" s="177"/>
      <c r="W38" s="177"/>
      <c r="X38" s="177">
        <v>16.431999999999999</v>
      </c>
      <c r="Y38" s="177">
        <v>16.057176368597251</v>
      </c>
      <c r="Z38" s="177">
        <v>1.0049999999999999</v>
      </c>
      <c r="AA38" s="177">
        <v>0.98207535603944973</v>
      </c>
      <c r="AB38" s="177">
        <v>5.04</v>
      </c>
      <c r="AC38" s="177">
        <v>4.9250346213321663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35.781500000000001</v>
      </c>
      <c r="H39" s="53">
        <v>60</v>
      </c>
      <c r="I39" s="173">
        <v>61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2.6440000000000001</v>
      </c>
      <c r="Q39" s="16"/>
      <c r="R39" s="16"/>
      <c r="S39" s="60">
        <v>115.1</v>
      </c>
      <c r="T39" s="177">
        <v>8.3000000000000004E-2</v>
      </c>
      <c r="U39" s="177">
        <v>8.110672094654163E-2</v>
      </c>
      <c r="V39" s="177"/>
      <c r="W39" s="177"/>
      <c r="X39" s="177">
        <v>17.327000000000002</v>
      </c>
      <c r="Y39" s="177">
        <v>16.931760889647311</v>
      </c>
      <c r="Z39" s="177">
        <v>1.03</v>
      </c>
      <c r="AA39" s="177">
        <v>1.0065050912643116</v>
      </c>
      <c r="AB39" s="177">
        <v>4.8099999999999996</v>
      </c>
      <c r="AC39" s="177">
        <v>4.700281057263437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35.614899999999999</v>
      </c>
      <c r="H40" s="53">
        <v>40</v>
      </c>
      <c r="I40" s="173">
        <v>39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4.1970000000000001</v>
      </c>
      <c r="Q40" s="16"/>
      <c r="R40" s="16"/>
      <c r="S40" s="60">
        <v>183</v>
      </c>
      <c r="T40" s="177">
        <v>7.9000000000000001E-2</v>
      </c>
      <c r="U40" s="177">
        <v>7.7197963310563722E-2</v>
      </c>
      <c r="V40" s="177"/>
      <c r="W40" s="177"/>
      <c r="X40" s="177">
        <v>0.15100000000000002</v>
      </c>
      <c r="Y40" s="177">
        <v>0.14755560075816612</v>
      </c>
      <c r="Z40" s="177">
        <v>0.156</v>
      </c>
      <c r="AA40" s="177">
        <v>0.15244154780313848</v>
      </c>
      <c r="AB40" s="177">
        <v>1.1100000000000001</v>
      </c>
      <c r="AC40" s="177">
        <v>1.0846802439838701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35.066899999999997</v>
      </c>
      <c r="H41" s="53">
        <v>20</v>
      </c>
      <c r="I41" s="173">
        <v>21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4.6589999999999998</v>
      </c>
      <c r="Q41" s="16"/>
      <c r="R41" s="16"/>
      <c r="S41" s="60">
        <v>203.4</v>
      </c>
      <c r="T41" s="177">
        <v>1.4999999999999999E-2</v>
      </c>
      <c r="U41" s="177">
        <v>1.465784113491716E-2</v>
      </c>
      <c r="V41" s="177"/>
      <c r="W41" s="177"/>
      <c r="X41" s="177">
        <v>0</v>
      </c>
      <c r="Y41" s="177">
        <v>0</v>
      </c>
      <c r="Z41" s="177">
        <v>0</v>
      </c>
      <c r="AA41" s="177">
        <v>0</v>
      </c>
      <c r="AB41" s="177">
        <v>0.31</v>
      </c>
      <c r="AC41" s="177">
        <v>0.30292871678828803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35.0595</v>
      </c>
      <c r="H42" s="53">
        <v>10</v>
      </c>
      <c r="I42" s="173">
        <v>10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4.6520000000000001</v>
      </c>
      <c r="Q42" s="16"/>
      <c r="R42" s="16"/>
      <c r="S42" s="60">
        <v>203.1</v>
      </c>
      <c r="T42" s="177">
        <v>1.2999999999999998E-2</v>
      </c>
      <c r="U42" s="177">
        <v>1.2703462316928205E-2</v>
      </c>
      <c r="V42" s="177"/>
      <c r="W42" s="177"/>
      <c r="X42" s="177">
        <v>0</v>
      </c>
      <c r="Y42" s="177">
        <v>0</v>
      </c>
      <c r="Z42" s="177">
        <v>1.3999999999999999E-2</v>
      </c>
      <c r="AA42" s="177">
        <v>1.3680651725922682E-2</v>
      </c>
      <c r="AB42" s="177">
        <v>0.3</v>
      </c>
      <c r="AC42" s="177">
        <v>0.29315682269834326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35.059399999999997</v>
      </c>
      <c r="H43" s="53">
        <v>0</v>
      </c>
      <c r="I43" s="173">
        <v>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4.665</v>
      </c>
      <c r="Q43" s="16"/>
      <c r="R43" s="16"/>
      <c r="S43" s="60">
        <v>203.7</v>
      </c>
      <c r="T43" s="177">
        <v>1.6E-2</v>
      </c>
      <c r="U43" s="177">
        <v>1.5635030543911639E-2</v>
      </c>
      <c r="V43" s="177"/>
      <c r="W43" s="177"/>
      <c r="X43" s="177">
        <v>0</v>
      </c>
      <c r="Y43" s="177">
        <v>0</v>
      </c>
      <c r="Z43" s="177">
        <v>7.0000000000000062E-3</v>
      </c>
      <c r="AA43" s="177">
        <v>6.8403258629613477E-3</v>
      </c>
      <c r="AB43" s="177">
        <v>0.28999999999999998</v>
      </c>
      <c r="AC43" s="177">
        <v>0.28338492860839848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 t="s">
        <v>4</v>
      </c>
      <c r="H44" s="53" t="s">
        <v>4</v>
      </c>
      <c r="I44" s="173" t="s">
        <v>4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48"/>
      <c r="V44" s="135"/>
      <c r="W44" s="102"/>
      <c r="X44" s="135"/>
      <c r="Y44" s="102"/>
      <c r="Z44" s="16"/>
      <c r="AA44" s="48"/>
      <c r="AB44" s="135"/>
      <c r="AC44" s="102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 t="s">
        <v>4</v>
      </c>
      <c r="H45" s="53" t="s">
        <v>4</v>
      </c>
      <c r="I45" s="173" t="s">
        <v>4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35"/>
      <c r="W53" s="135"/>
      <c r="X53" s="16"/>
      <c r="Y53" s="16"/>
      <c r="Z53" s="135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J9" zoomScaleNormal="100" workbookViewId="0">
      <selection activeCell="P49" sqref="P49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32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37067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5" t="s">
        <v>50</v>
      </c>
      <c r="J8" s="125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2</v>
      </c>
      <c r="J9" s="39">
        <v>15.14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2°15,14</v>
      </c>
      <c r="P9" s="39" t="s">
        <v>3</v>
      </c>
      <c r="Q9" s="235">
        <f>IF(ISBLANK(I9),"",IF(ISBLANK(J9),"",IF(J9&gt;60,"ERREUR !!",O11*(I9+(J9/60)))))</f>
        <v>2.2523333333333335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2</v>
      </c>
      <c r="J10" s="39">
        <v>41.94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2°41,94</v>
      </c>
      <c r="P10" s="39" t="s">
        <v>54</v>
      </c>
      <c r="Q10" s="235">
        <f>IF(ISBLANK(I10),"",IF(ISBLANK(J10),"",IF(J10&gt;60,"ERREUR !!",O12*(I10+(J10/60)))))</f>
        <v>2.6989999999999998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37067</v>
      </c>
      <c r="K11" s="85"/>
      <c r="L11" s="85"/>
      <c r="M11" s="85"/>
      <c r="N11" s="86" t="str">
        <f>I9&amp;"°"&amp;J9</f>
        <v>2°15,14</v>
      </c>
      <c r="O11" s="87">
        <f>IF(P9=M10,-1,1)</f>
        <v>1</v>
      </c>
      <c r="P11" s="241" t="str">
        <f>TEXT(J11,"aaaa-mm-jj")&amp;"T"&amp;TEXT(J12,"hh:mm:ss")&amp;"z"</f>
        <v>2005-06-26T05:00:00z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0.20833333333333334</v>
      </c>
      <c r="K12" s="88"/>
      <c r="L12" s="88"/>
      <c r="M12" s="88"/>
      <c r="N12" s="89" t="str">
        <f>I10&amp;"°"&amp;J10</f>
        <v>2°41,94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22.3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0.99770452638409379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6"/>
      <c r="F30" s="126"/>
      <c r="G30" s="126"/>
      <c r="H30" s="126"/>
      <c r="I30" s="12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34.637900000000002</v>
      </c>
      <c r="H35" s="53">
        <v>500</v>
      </c>
      <c r="I35" s="173">
        <v>503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2.5390000000000001</v>
      </c>
      <c r="Q35" s="160"/>
      <c r="R35" s="160"/>
      <c r="S35" s="161">
        <v>110.4</v>
      </c>
      <c r="T35" s="201">
        <v>1.8999999999999996E-2</v>
      </c>
      <c r="U35" s="201">
        <v>1.8566598770895067E-2</v>
      </c>
      <c r="V35" s="201"/>
      <c r="W35" s="201"/>
      <c r="X35" s="201">
        <v>35.661000000000001</v>
      </c>
      <c r="Y35" s="201">
        <v>34.847551514152059</v>
      </c>
      <c r="Z35" s="201">
        <v>2.194</v>
      </c>
      <c r="AA35" s="201">
        <v>2.1439535633338833</v>
      </c>
      <c r="AB35" s="201">
        <v>20.52</v>
      </c>
      <c r="AC35" s="201">
        <v>20.051926672566676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34.973999999999997</v>
      </c>
      <c r="H36" s="53">
        <v>300</v>
      </c>
      <c r="I36" s="173">
        <v>299</v>
      </c>
      <c r="J36" s="48"/>
      <c r="K36" s="57" t="str">
        <f t="shared" ref="K36:K43" si="1">IF(ISBLANK(E36),"",(0.000824493-(0.0000040899*E36)+(0.000000076438*E36^2)-(0.00000000082467*E36^3)+(0.0000000000053875*E36^4)))</f>
        <v/>
      </c>
      <c r="L36" s="57" t="str">
        <f t="shared" ref="L36:L43" si="2">IF(ISBLANK(E36),"",(-0.00000572466+(0.00000010227*E36)-(0.0000000016546*E36^2)))</f>
        <v/>
      </c>
      <c r="M36" s="57" t="str">
        <f t="shared" ref="M36:M43" si="3">IF(ISBLANK(E36),"",IF(ISBLANK(G36),(O36+(K36*35)+(L36*35^1.5)+(0.00000048314*35^2)),(O36+(K36*G36)+(L36*G36^1.5)+(0.00000048314*G36^2))))</f>
        <v/>
      </c>
      <c r="N36" s="58" t="str">
        <f t="shared" ref="N36:N43" si="4">IF(ISBLANK(D36),"",IF(ISBLANK(G36),J36*(1+0.00001*(35-20)),J36*(1+0.00001*(G36-20))))</f>
        <v/>
      </c>
      <c r="O36" s="57" t="str">
        <f t="shared" ref="O36:O43" si="5">IF(ISBLANK(E36),"",(0.999842594+(0.00006793952*E36)-(0.00000909529*E36^2)+(0.0000001001685*E36^3)-(0.000000001120083*E36^4)+(0.000000000006536332*E36^5)))</f>
        <v/>
      </c>
      <c r="P36" s="139">
        <v>1.5980000000000001</v>
      </c>
      <c r="Q36" s="48"/>
      <c r="R36" s="48"/>
      <c r="S36" s="102">
        <v>69.5</v>
      </c>
      <c r="T36" s="201">
        <v>1.6E-2</v>
      </c>
      <c r="U36" s="201">
        <v>1.5635030543911639E-2</v>
      </c>
      <c r="V36" s="201"/>
      <c r="W36" s="201"/>
      <c r="X36" s="201">
        <v>33.124000000000002</v>
      </c>
      <c r="Y36" s="201">
        <v>32.368421983533075</v>
      </c>
      <c r="Z36" s="201">
        <v>1.9319999999999999</v>
      </c>
      <c r="AA36" s="201">
        <v>1.8879299381773302</v>
      </c>
      <c r="AB36" s="201">
        <v>13.49</v>
      </c>
      <c r="AC36" s="201">
        <v>13.182285127335501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35.626800000000003</v>
      </c>
      <c r="H37" s="53">
        <v>100</v>
      </c>
      <c r="I37" s="173">
        <v>99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3.0609999999999999</v>
      </c>
      <c r="Q37" s="48"/>
      <c r="R37" s="48"/>
      <c r="S37" s="102">
        <v>133.19999999999999</v>
      </c>
      <c r="T37" s="201">
        <v>1.6E-2</v>
      </c>
      <c r="U37" s="201">
        <v>1.5635030543911639E-2</v>
      </c>
      <c r="V37" s="201"/>
      <c r="W37" s="201"/>
      <c r="X37" s="201">
        <v>16.564</v>
      </c>
      <c r="Y37" s="201">
        <v>16.186165370584522</v>
      </c>
      <c r="Z37" s="201">
        <v>1.0329999999999999</v>
      </c>
      <c r="AA37" s="201">
        <v>1.0094366594912951</v>
      </c>
      <c r="AB37" s="201">
        <v>5.28</v>
      </c>
      <c r="AC37" s="201">
        <v>5.1595600794908405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35.668799999999997</v>
      </c>
      <c r="H38" s="53">
        <v>80</v>
      </c>
      <c r="I38" s="173">
        <v>80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2.7040000000000002</v>
      </c>
      <c r="Q38" s="16"/>
      <c r="R38" s="16"/>
      <c r="S38" s="135">
        <v>117.7</v>
      </c>
      <c r="T38" s="201">
        <v>2.3E-2</v>
      </c>
      <c r="U38" s="201">
        <v>2.2475356406872978E-2</v>
      </c>
      <c r="V38" s="201"/>
      <c r="W38" s="201"/>
      <c r="X38" s="201">
        <v>17.887</v>
      </c>
      <c r="Y38" s="201">
        <v>17.478986958684217</v>
      </c>
      <c r="Z38" s="201">
        <v>1.079</v>
      </c>
      <c r="AA38" s="201">
        <v>1.054387372305041</v>
      </c>
      <c r="AB38" s="201">
        <v>5.96</v>
      </c>
      <c r="AC38" s="201">
        <v>5.8240488776070851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35.786799999999999</v>
      </c>
      <c r="H39" s="53">
        <v>60</v>
      </c>
      <c r="I39" s="173">
        <v>61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2.8660000000000001</v>
      </c>
      <c r="Q39" s="16"/>
      <c r="R39" s="16"/>
      <c r="S39" s="135">
        <v>124.8</v>
      </c>
      <c r="T39" s="201">
        <v>8.7999999999999995E-2</v>
      </c>
      <c r="U39" s="201">
        <v>8.5992667991514005E-2</v>
      </c>
      <c r="V39" s="201"/>
      <c r="W39" s="201"/>
      <c r="X39" s="201">
        <v>15.512</v>
      </c>
      <c r="Y39" s="201">
        <v>15.158162112322334</v>
      </c>
      <c r="Z39" s="201">
        <v>0.91799999999999993</v>
      </c>
      <c r="AA39" s="201">
        <v>0.89705987745693017</v>
      </c>
      <c r="AB39" s="201">
        <v>4.43</v>
      </c>
      <c r="AC39" s="201">
        <v>4.3289490818455354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35.999600000000001</v>
      </c>
      <c r="H40" s="53">
        <v>40</v>
      </c>
      <c r="I40" s="173">
        <v>40</v>
      </c>
      <c r="J40" s="16"/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39">
        <v>3.5350000000000001</v>
      </c>
      <c r="Q40" s="16"/>
      <c r="R40" s="16"/>
      <c r="S40" s="135">
        <v>154</v>
      </c>
      <c r="T40" s="201">
        <v>0.57699999999999996</v>
      </c>
      <c r="U40" s="201">
        <v>0.56383828898981347</v>
      </c>
      <c r="V40" s="201"/>
      <c r="W40" s="201"/>
      <c r="X40" s="201">
        <v>6.9729999999999999</v>
      </c>
      <c r="Y40" s="201">
        <v>6.8139417489184906</v>
      </c>
      <c r="Z40" s="201">
        <v>0.5089999999999999</v>
      </c>
      <c r="AA40" s="201">
        <v>0.49738940917818891</v>
      </c>
      <c r="AB40" s="201">
        <v>2.4300000000000002</v>
      </c>
      <c r="AC40" s="201">
        <v>2.37457026385658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35.058999999999997</v>
      </c>
      <c r="H41" s="53">
        <v>20</v>
      </c>
      <c r="I41" s="173">
        <v>20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39">
        <v>4.6180000000000003</v>
      </c>
      <c r="Q41" s="16"/>
      <c r="R41" s="16"/>
      <c r="S41" s="135">
        <v>201.3</v>
      </c>
      <c r="T41" s="201">
        <v>1.6E-2</v>
      </c>
      <c r="U41" s="201">
        <v>1.5635030543911639E-2</v>
      </c>
      <c r="V41" s="201"/>
      <c r="W41" s="201"/>
      <c r="X41" s="201">
        <v>0</v>
      </c>
      <c r="Y41" s="201">
        <v>0</v>
      </c>
      <c r="Z41" s="201">
        <v>0</v>
      </c>
      <c r="AA41" s="201">
        <v>0</v>
      </c>
      <c r="AB41" s="201">
        <v>0.49</v>
      </c>
      <c r="AC41" s="201">
        <v>0.47882281040729391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35.058500000000002</v>
      </c>
      <c r="H42" s="53">
        <v>10</v>
      </c>
      <c r="I42" s="173">
        <v>10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39">
        <v>4.6150000000000002</v>
      </c>
      <c r="Q42" s="16"/>
      <c r="R42" s="16"/>
      <c r="S42" s="135">
        <v>201.5</v>
      </c>
      <c r="T42" s="201">
        <v>1.0999999999999999E-2</v>
      </c>
      <c r="U42" s="201">
        <v>1.0749083498939251E-2</v>
      </c>
      <c r="V42" s="201"/>
      <c r="W42" s="201"/>
      <c r="X42" s="201">
        <v>0</v>
      </c>
      <c r="Y42" s="201">
        <v>0</v>
      </c>
      <c r="Z42" s="201">
        <v>0</v>
      </c>
      <c r="AA42" s="201">
        <v>0</v>
      </c>
      <c r="AB42" s="201">
        <v>0.51500000000000001</v>
      </c>
      <c r="AC42" s="201">
        <v>0.50325254563215593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35.058199999999999</v>
      </c>
      <c r="H43" s="53">
        <v>0</v>
      </c>
      <c r="I43" s="173">
        <v>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39">
        <v>4.6189999999999998</v>
      </c>
      <c r="Q43" s="16"/>
      <c r="R43" s="16"/>
      <c r="S43" s="135">
        <v>201.7</v>
      </c>
      <c r="T43" s="201">
        <v>8.9999999999999976E-3</v>
      </c>
      <c r="U43" s="201">
        <v>8.7947046809502948E-3</v>
      </c>
      <c r="V43" s="201"/>
      <c r="W43" s="201"/>
      <c r="X43" s="201">
        <v>0</v>
      </c>
      <c r="Y43" s="201">
        <v>0</v>
      </c>
      <c r="Z43" s="201">
        <v>0</v>
      </c>
      <c r="AA43" s="201">
        <v>0</v>
      </c>
      <c r="AB43" s="201">
        <v>0.51</v>
      </c>
      <c r="AC43" s="201">
        <v>0.49836659858718346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 t="s">
        <v>4</v>
      </c>
      <c r="H44" s="53" t="s">
        <v>4</v>
      </c>
      <c r="I44" s="173" t="s">
        <v>4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48"/>
      <c r="V44" s="135"/>
      <c r="W44" s="102"/>
      <c r="X44" s="135"/>
      <c r="Y44" s="102"/>
      <c r="Z44" s="16"/>
      <c r="AA44" s="48"/>
      <c r="AB44" s="135"/>
      <c r="AC44" s="102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 t="s">
        <v>4</v>
      </c>
      <c r="H45" s="53" t="s">
        <v>4</v>
      </c>
      <c r="I45" s="173" t="s">
        <v>4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Z31:AZ32"/>
    <mergeCell ref="BA31:BA32"/>
    <mergeCell ref="BB31:BB32"/>
    <mergeCell ref="AU31:AU32"/>
    <mergeCell ref="AV31:AV32"/>
    <mergeCell ref="AW31:AW32"/>
    <mergeCell ref="AX31:AX32"/>
    <mergeCell ref="AY31:AY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S51" sqref="S51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33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37067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5" t="s">
        <v>50</v>
      </c>
      <c r="J8" s="125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1</v>
      </c>
      <c r="J9" s="39">
        <v>29.9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1°29,9</v>
      </c>
      <c r="P9" s="39" t="s">
        <v>3</v>
      </c>
      <c r="Q9" s="235">
        <f>IF(ISBLANK(I9),"",IF(ISBLANK(J9),"",IF(J9&gt;60,"ERREUR !!",O11*(I9+(J9/60)))))</f>
        <v>1.4983333333333333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2</v>
      </c>
      <c r="J10" s="39">
        <v>34.770000000000003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2°34,77</v>
      </c>
      <c r="P10" s="39" t="s">
        <v>54</v>
      </c>
      <c r="Q10" s="235">
        <f>IF(ISBLANK(I10),"",IF(ISBLANK(J10),"",IF(J10&gt;60,"ERREUR !!",O12*(I10+(J10/60)))))</f>
        <v>2.5794999999999999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37067</v>
      </c>
      <c r="K11" s="85"/>
      <c r="L11" s="85"/>
      <c r="M11" s="85"/>
      <c r="N11" s="86" t="str">
        <f>I9&amp;"°"&amp;J9</f>
        <v>1°29,9</v>
      </c>
      <c r="O11" s="87">
        <f>IF(P9=M10,-1,1)</f>
        <v>1</v>
      </c>
      <c r="P11" s="241" t="str">
        <f>TEXT(J11,"aaaa-mm-jj")&amp;"T"&amp;TEXT(J12,"hh:mm:ss")&amp;"z"</f>
        <v>2005-06-26T10:00:00z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0.41666666666666669</v>
      </c>
      <c r="K12" s="88"/>
      <c r="L12" s="88"/>
      <c r="M12" s="88"/>
      <c r="N12" s="89" t="str">
        <f>I10&amp;"°"&amp;J10</f>
        <v>2°34,77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22.3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0.99770452638409379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6"/>
      <c r="F30" s="126"/>
      <c r="G30" s="126"/>
      <c r="H30" s="126"/>
      <c r="I30" s="12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4">
        <v>34.638399999999997</v>
      </c>
      <c r="H35" s="153">
        <v>1000</v>
      </c>
      <c r="I35" s="173">
        <v>1004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158">
        <v>3.6339999999999999</v>
      </c>
      <c r="Q35" s="160"/>
      <c r="R35" s="160"/>
      <c r="S35" s="159">
        <v>158</v>
      </c>
      <c r="T35" s="201">
        <v>1.8999999999999996E-2</v>
      </c>
      <c r="U35" s="201">
        <v>1.8566598770895067E-2</v>
      </c>
      <c r="V35" s="201"/>
      <c r="W35" s="201"/>
      <c r="X35" s="201">
        <v>33.801000000000002</v>
      </c>
      <c r="Y35" s="201">
        <v>33.02997921342233</v>
      </c>
      <c r="Z35" s="201">
        <v>2.258</v>
      </c>
      <c r="AA35" s="201">
        <v>2.2064936855095301</v>
      </c>
      <c r="AB35" s="201">
        <v>30.42</v>
      </c>
      <c r="AC35" s="201">
        <v>29.726101821612001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4">
        <v>34.530299999999997</v>
      </c>
      <c r="H36" s="53">
        <v>750</v>
      </c>
      <c r="I36" s="173">
        <v>750</v>
      </c>
      <c r="J36" s="48"/>
      <c r="K36" s="57" t="str">
        <f t="shared" ref="K36:K39" si="1">IF(ISBLANK(E36),"",(0.000824493-(0.0000040899*E36)+(0.000000076438*E36^2)-(0.00000000082467*E36^3)+(0.0000000000053875*E36^4)))</f>
        <v/>
      </c>
      <c r="L36" s="57" t="str">
        <f t="shared" ref="L36:L39" si="2">IF(ISBLANK(E36),"",(-0.00000572466+(0.00000010227*E36)-(0.0000000016546*E36^2)))</f>
        <v/>
      </c>
      <c r="M36" s="57" t="str">
        <f t="shared" ref="M36:M39" si="3">IF(ISBLANK(E36),"",IF(ISBLANK(G36),(O36+(K36*35)+(L36*35^1.5)+(0.00000048314*35^2)),(O36+(K36*G36)+(L36*G36^1.5)+(0.00000048314*G36^2))))</f>
        <v/>
      </c>
      <c r="N36" s="58" t="str">
        <f t="shared" ref="N36:N39" si="4">IF(ISBLANK(D36),"",IF(ISBLANK(G36),J36*(1+0.00001*(35-20)),J36*(1+0.00001*(G36-20))))</f>
        <v/>
      </c>
      <c r="O36" s="57" t="str">
        <f t="shared" ref="O36:O39" si="5">IF(ISBLANK(E36),"",(0.999842594+(0.00006793952*E36)-(0.00000909529*E36^2)+(0.0000001001685*E36^3)-(0.000000001120083*E36^4)+(0.000000000006536332*E36^5)))</f>
        <v/>
      </c>
      <c r="P36" s="139">
        <v>3.101</v>
      </c>
      <c r="Q36" s="48"/>
      <c r="R36" s="48"/>
      <c r="S36" s="60">
        <v>134.9</v>
      </c>
      <c r="T36" s="201">
        <v>1.4999999999999999E-2</v>
      </c>
      <c r="U36" s="201">
        <v>1.465784113491716E-2</v>
      </c>
      <c r="V36" s="201"/>
      <c r="W36" s="201"/>
      <c r="X36" s="201">
        <v>36.155000000000001</v>
      </c>
      <c r="Y36" s="201">
        <v>35.330283082195329</v>
      </c>
      <c r="Z36" s="201">
        <v>2.3560000000000003</v>
      </c>
      <c r="AA36" s="201">
        <v>2.3022582475909892</v>
      </c>
      <c r="AB36" s="201">
        <v>25.75</v>
      </c>
      <c r="AC36" s="201">
        <v>25.162627281607794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4">
        <v>34.698599999999999</v>
      </c>
      <c r="H37" s="53">
        <v>500</v>
      </c>
      <c r="I37" s="173">
        <v>500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39">
        <v>2.2120000000000002</v>
      </c>
      <c r="Q37" s="48"/>
      <c r="R37" s="48"/>
      <c r="S37" s="60">
        <v>96.2</v>
      </c>
      <c r="T37" s="201">
        <v>2.6999999999999996E-2</v>
      </c>
      <c r="U37" s="201">
        <v>2.6384114042850886E-2</v>
      </c>
      <c r="V37" s="201"/>
      <c r="W37" s="201"/>
      <c r="X37" s="201">
        <v>35.683</v>
      </c>
      <c r="Y37" s="201">
        <v>34.869049681149939</v>
      </c>
      <c r="Z37" s="201">
        <v>2.1920000000000002</v>
      </c>
      <c r="AA37" s="201">
        <v>2.1419991845158948</v>
      </c>
      <c r="AB37" s="201">
        <v>18.88</v>
      </c>
      <c r="AC37" s="201">
        <v>18.449336041815734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4">
        <v>34.9848</v>
      </c>
      <c r="H38" s="53">
        <v>300</v>
      </c>
      <c r="I38" s="173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39">
        <v>1.704</v>
      </c>
      <c r="Q38" s="16"/>
      <c r="R38" s="16"/>
      <c r="S38" s="60">
        <v>74.099999999999994</v>
      </c>
      <c r="T38" s="201">
        <v>2.0999999999999998E-2</v>
      </c>
      <c r="U38" s="201">
        <v>2.0520977588884024E-2</v>
      </c>
      <c r="V38" s="201"/>
      <c r="W38" s="201"/>
      <c r="X38" s="201">
        <v>32.439</v>
      </c>
      <c r="Y38" s="201">
        <v>31.699047238371854</v>
      </c>
      <c r="Z38" s="201">
        <v>1.9330000000000001</v>
      </c>
      <c r="AA38" s="201">
        <v>1.888907127586325</v>
      </c>
      <c r="AB38" s="201">
        <v>13.62</v>
      </c>
      <c r="AC38" s="201">
        <v>13.309319750504784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4">
        <v>35.621600000000001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39">
        <v>3.129</v>
      </c>
      <c r="Q39" s="16"/>
      <c r="R39" s="16"/>
      <c r="S39" s="60">
        <v>136.19999999999999</v>
      </c>
      <c r="T39" s="201">
        <v>3.5999999999999997E-2</v>
      </c>
      <c r="U39" s="201">
        <v>3.5178818723801186E-2</v>
      </c>
      <c r="V39" s="201"/>
      <c r="W39" s="201"/>
      <c r="X39" s="201">
        <v>16.314</v>
      </c>
      <c r="Y39" s="201">
        <v>15.941868018335905</v>
      </c>
      <c r="Z39" s="201">
        <v>1.0169999999999999</v>
      </c>
      <c r="AA39" s="201">
        <v>0.99380162894738344</v>
      </c>
      <c r="AB39" s="201">
        <v>5.74</v>
      </c>
      <c r="AC39" s="201">
        <v>5.6090672076283008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4">
        <v>35.636899999999997</v>
      </c>
      <c r="H40" s="53">
        <v>80</v>
      </c>
      <c r="I40" s="173">
        <v>80</v>
      </c>
      <c r="J40" s="16"/>
      <c r="K40" s="129" t="str">
        <f t="shared" ref="K40:K45" si="6">IF(ISBLANK(E40),"",(0.000824493-(0.0000040899*E40)+(0.000000076438*E40^2)-(0.00000000082467*E40^3)+(0.0000000000053875*E40^4)))</f>
        <v/>
      </c>
      <c r="L40" s="129" t="str">
        <f t="shared" ref="L40:L45" si="7">IF(ISBLANK(E40),"",(-0.00000572466+(0.00000010227*E40)-(0.0000000016546*E40^2)))</f>
        <v/>
      </c>
      <c r="M40" s="129" t="str">
        <f t="shared" ref="M40:M45" si="8">IF(ISBLANK(E40),"",IF(ISBLANK(G40),(O40+(K40*35)+(L40*35^1.5)+(0.00000048314*35^2)),(O40+(K40*G40)+(L40*G40^1.5)+(0.00000048314*G40^2))))</f>
        <v/>
      </c>
      <c r="N40" s="130" t="str">
        <f t="shared" ref="N40:N45" si="9">IF(ISBLANK(D40),"",IF(ISBLANK(G40),J40*(1+0.00001*(35-20)),J40*(1+0.00001*(G40-20))))</f>
        <v/>
      </c>
      <c r="O40" s="129" t="str">
        <f t="shared" ref="O40:O45" si="10">IF(ISBLANK(E40),"",(0.999842594+(0.00006793952*E40)-(0.00000909529*E40^2)+(0.0000001001685*E40^3)-(0.000000001120083*E40^4)+(0.000000000006536332*E40^5)))</f>
        <v/>
      </c>
      <c r="P40" s="139">
        <v>3.1309999999999998</v>
      </c>
      <c r="Q40" s="199"/>
      <c r="R40" s="199"/>
      <c r="S40" s="60">
        <v>136.30000000000001</v>
      </c>
      <c r="T40" s="201">
        <v>3.3000000000000002E-2</v>
      </c>
      <c r="U40" s="201">
        <v>3.2247250496817759E-2</v>
      </c>
      <c r="V40" s="201"/>
      <c r="W40" s="201"/>
      <c r="X40" s="201">
        <v>16.236999999999998</v>
      </c>
      <c r="Y40" s="201">
        <v>15.866624433843327</v>
      </c>
      <c r="Z40" s="201">
        <v>1.0249999999999999</v>
      </c>
      <c r="AA40" s="201">
        <v>1.0016191442193392</v>
      </c>
      <c r="AB40" s="201">
        <v>5.6</v>
      </c>
      <c r="AC40" s="201">
        <v>5.4722606903690743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4">
        <v>35.668999999999997</v>
      </c>
      <c r="H41" s="53">
        <v>60</v>
      </c>
      <c r="I41" s="173">
        <v>60</v>
      </c>
      <c r="J41" s="16"/>
      <c r="K41" s="57" t="str">
        <f t="shared" si="6"/>
        <v/>
      </c>
      <c r="L41" s="57" t="str">
        <f t="shared" si="7"/>
        <v/>
      </c>
      <c r="M41" s="57" t="str">
        <f t="shared" si="8"/>
        <v/>
      </c>
      <c r="N41" s="58" t="str">
        <f t="shared" si="9"/>
        <v/>
      </c>
      <c r="O41" s="57" t="str">
        <f t="shared" si="10"/>
        <v/>
      </c>
      <c r="P41" s="139">
        <v>3.1080000000000001</v>
      </c>
      <c r="Q41" s="16"/>
      <c r="R41" s="16"/>
      <c r="S41" s="60">
        <v>135.30000000000001</v>
      </c>
      <c r="T41" s="201">
        <v>4.1999999999999996E-2</v>
      </c>
      <c r="U41" s="201">
        <v>4.1041955177768048E-2</v>
      </c>
      <c r="V41" s="201"/>
      <c r="W41" s="201"/>
      <c r="X41" s="201">
        <v>15.768000000000001</v>
      </c>
      <c r="Y41" s="201">
        <v>15.408322601024921</v>
      </c>
      <c r="Z41" s="201">
        <v>0.98199999999999998</v>
      </c>
      <c r="AA41" s="201">
        <v>0.95959999963257681</v>
      </c>
      <c r="AB41" s="201">
        <v>5.35</v>
      </c>
      <c r="AC41" s="201">
        <v>5.2279633381204542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4">
        <v>35.821100000000001</v>
      </c>
      <c r="H42" s="53">
        <v>40</v>
      </c>
      <c r="I42" s="173">
        <v>40</v>
      </c>
      <c r="J42" s="16"/>
      <c r="K42" s="57" t="str">
        <f t="shared" si="6"/>
        <v/>
      </c>
      <c r="L42" s="57" t="str">
        <f t="shared" si="7"/>
        <v/>
      </c>
      <c r="M42" s="57" t="str">
        <f t="shared" si="8"/>
        <v/>
      </c>
      <c r="N42" s="58" t="str">
        <f t="shared" si="9"/>
        <v/>
      </c>
      <c r="O42" s="57" t="str">
        <f t="shared" si="10"/>
        <v/>
      </c>
      <c r="P42" s="139">
        <v>3.1480000000000001</v>
      </c>
      <c r="Q42" s="16"/>
      <c r="R42" s="16"/>
      <c r="S42" s="60">
        <v>137</v>
      </c>
      <c r="T42" s="201">
        <v>0.182</v>
      </c>
      <c r="U42" s="201">
        <v>0.17784847243699489</v>
      </c>
      <c r="V42" s="201"/>
      <c r="W42" s="201"/>
      <c r="X42" s="201">
        <v>13.878</v>
      </c>
      <c r="Y42" s="201">
        <v>13.561434618025357</v>
      </c>
      <c r="Z42" s="201">
        <v>0.93500000000000005</v>
      </c>
      <c r="AA42" s="201">
        <v>0.91367209740983635</v>
      </c>
      <c r="AB42" s="201">
        <v>4.6900000000000004</v>
      </c>
      <c r="AC42" s="201">
        <v>4.5830183281840995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4">
        <v>35.026200000000003</v>
      </c>
      <c r="H43" s="53">
        <v>20</v>
      </c>
      <c r="I43" s="173">
        <v>20</v>
      </c>
      <c r="J43" s="16"/>
      <c r="K43" s="57" t="str">
        <f t="shared" si="6"/>
        <v/>
      </c>
      <c r="L43" s="57" t="str">
        <f t="shared" si="7"/>
        <v/>
      </c>
      <c r="M43" s="57" t="str">
        <f t="shared" si="8"/>
        <v/>
      </c>
      <c r="N43" s="58" t="str">
        <f t="shared" si="9"/>
        <v/>
      </c>
      <c r="O43" s="57" t="str">
        <f t="shared" si="10"/>
        <v/>
      </c>
      <c r="P43" s="139">
        <v>4.6459999999999999</v>
      </c>
      <c r="Q43" s="16"/>
      <c r="R43" s="16"/>
      <c r="S43" s="60">
        <v>202.8</v>
      </c>
      <c r="T43" s="201">
        <v>1.6E-2</v>
      </c>
      <c r="U43" s="201">
        <v>1.5635030543911639E-2</v>
      </c>
      <c r="V43" s="201"/>
      <c r="W43" s="201"/>
      <c r="X43" s="201">
        <v>1.3999999999999999E-2</v>
      </c>
      <c r="Y43" s="201">
        <v>1.3680651725922682E-2</v>
      </c>
      <c r="Z43" s="201">
        <v>0</v>
      </c>
      <c r="AA43" s="201">
        <v>0</v>
      </c>
      <c r="AB43" s="201">
        <v>0.87</v>
      </c>
      <c r="AC43" s="201">
        <v>0.85015478582519532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4">
        <v>35.022599999999997</v>
      </c>
      <c r="H44" s="53">
        <v>10</v>
      </c>
      <c r="I44" s="173">
        <v>10</v>
      </c>
      <c r="J44" s="16"/>
      <c r="K44" s="57" t="str">
        <f t="shared" si="6"/>
        <v/>
      </c>
      <c r="L44" s="57" t="str">
        <f t="shared" si="7"/>
        <v/>
      </c>
      <c r="M44" s="57" t="str">
        <f t="shared" si="8"/>
        <v/>
      </c>
      <c r="N44" s="58" t="str">
        <f t="shared" si="9"/>
        <v/>
      </c>
      <c r="O44" s="57" t="str">
        <f t="shared" si="10"/>
        <v/>
      </c>
      <c r="P44" s="139">
        <v>4.633</v>
      </c>
      <c r="Q44" s="16"/>
      <c r="R44" s="16"/>
      <c r="S44" s="60">
        <v>202.3</v>
      </c>
      <c r="T44" s="201">
        <v>1.2E-2</v>
      </c>
      <c r="U44" s="201">
        <v>1.1726272907933729E-2</v>
      </c>
      <c r="V44" s="201"/>
      <c r="W44" s="201"/>
      <c r="X44" s="201">
        <v>0</v>
      </c>
      <c r="Y44" s="201">
        <v>0</v>
      </c>
      <c r="Z44" s="201">
        <v>0</v>
      </c>
      <c r="AA44" s="201">
        <v>0</v>
      </c>
      <c r="AB44" s="201">
        <v>0.86</v>
      </c>
      <c r="AC44" s="201">
        <v>0.8403828917352506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4">
        <v>35.022100000000002</v>
      </c>
      <c r="H45" s="53">
        <v>0</v>
      </c>
      <c r="I45" s="173">
        <v>0</v>
      </c>
      <c r="J45" s="16"/>
      <c r="K45" s="57" t="str">
        <f t="shared" si="6"/>
        <v/>
      </c>
      <c r="L45" s="57" t="str">
        <f t="shared" si="7"/>
        <v/>
      </c>
      <c r="M45" s="57" t="str">
        <f t="shared" si="8"/>
        <v/>
      </c>
      <c r="N45" s="58" t="str">
        <f t="shared" si="9"/>
        <v/>
      </c>
      <c r="O45" s="57" t="str">
        <f t="shared" si="10"/>
        <v/>
      </c>
      <c r="P45" s="139">
        <v>4.6310000000000002</v>
      </c>
      <c r="Q45" s="16"/>
      <c r="R45" s="16"/>
      <c r="S45" s="60">
        <v>202.2</v>
      </c>
      <c r="T45" s="201">
        <v>0.01</v>
      </c>
      <c r="U45" s="201">
        <v>9.7718940899447736E-3</v>
      </c>
      <c r="V45" s="201"/>
      <c r="W45" s="201"/>
      <c r="X45" s="201">
        <v>8.9999999999999993E-3</v>
      </c>
      <c r="Y45" s="201">
        <v>8.7947046809502966E-3</v>
      </c>
      <c r="Z45" s="201">
        <v>4.4999999999999971E-3</v>
      </c>
      <c r="AA45" s="201">
        <v>4.3973523404751457E-3</v>
      </c>
      <c r="AB45" s="201">
        <v>0.9</v>
      </c>
      <c r="AC45" s="201">
        <v>0.8794704680950296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11">IF(ISBLANK(E58),"",(-0.00000572466+(0.00000010227*E58)-(0.0000000016546*E58^2)))</f>
        <v/>
      </c>
      <c r="M58" s="65" t="str">
        <f t="shared" ref="M58" si="12">IF(ISBLANK(E58),"",IF(ISBLANK(G58),(O58+(K58*35)+(L58*35^1.5)+(0.00000048314*35^2)),(O58+(K58*G58)+(L58*G58^1.5)+(0.00000048314*G58^2))))</f>
        <v/>
      </c>
      <c r="N58" s="66" t="str">
        <f t="shared" ref="N58" si="13">IF(ISBLANK(D58),"",IF(ISBLANK(G58),J58*(1+0.00001*(35-20)),J58*(1+0.00001*(G58-20))))</f>
        <v/>
      </c>
      <c r="O58" s="65" t="str">
        <f t="shared" ref="O58" si="14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J13" sqref="J13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34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37067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5" t="s">
        <v>50</v>
      </c>
      <c r="J8" s="125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0</v>
      </c>
      <c r="J9" s="39">
        <v>59.92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0°59,92</v>
      </c>
      <c r="P9" s="39" t="s">
        <v>3</v>
      </c>
      <c r="Q9" s="235">
        <f>IF(ISBLANK(I9),"",IF(ISBLANK(J9),"",IF(J9&gt;60,"ERREUR !!",O11*(I9+(J9/60)))))</f>
        <v>0.9986666666666667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2</v>
      </c>
      <c r="J10" s="39">
        <v>26.02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2°26,02</v>
      </c>
      <c r="P10" s="39" t="s">
        <v>54</v>
      </c>
      <c r="Q10" s="235">
        <f>IF(ISBLANK(I10),"",IF(ISBLANK(J10),"",IF(J10&gt;60,"ERREUR !!",O12*(I10+(J10/60)))))</f>
        <v>2.4336666666666664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37067</v>
      </c>
      <c r="K11" s="85"/>
      <c r="L11" s="85"/>
      <c r="M11" s="85"/>
      <c r="N11" s="86" t="str">
        <f>I9&amp;"°"&amp;J9</f>
        <v>0°59,92</v>
      </c>
      <c r="O11" s="87">
        <f>IF(P9=M10,-1,1)</f>
        <v>1</v>
      </c>
      <c r="P11" s="241" t="str">
        <f>TEXT(J11,"aaaa-mm-jj")&amp;"T"&amp;TEXT(J12,"hh:mm:ss")&amp;"z"</f>
        <v>2005-06-26T14:00:00z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0.58333333333333337</v>
      </c>
      <c r="K12" s="88"/>
      <c r="L12" s="88"/>
      <c r="M12" s="88"/>
      <c r="N12" s="89" t="str">
        <f>I10&amp;"°"&amp;J10</f>
        <v>2°26,02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21.3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21.3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0.99792935690985207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6"/>
      <c r="F30" s="126"/>
      <c r="G30" s="126"/>
      <c r="H30" s="126"/>
      <c r="I30" s="12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34.642600000000002</v>
      </c>
      <c r="H35" s="153">
        <v>1000</v>
      </c>
      <c r="I35" s="173">
        <v>1005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3.6389999999999998</v>
      </c>
      <c r="Q35" s="160"/>
      <c r="R35" s="160"/>
      <c r="S35" s="161">
        <v>158.19999999999999</v>
      </c>
      <c r="T35" s="201">
        <v>1.15E-2</v>
      </c>
      <c r="U35" s="201">
        <v>1.1237678203436491E-2</v>
      </c>
      <c r="V35" s="201"/>
      <c r="W35" s="201"/>
      <c r="X35" s="201">
        <v>33.508499999999998</v>
      </c>
      <c r="Y35" s="201">
        <v>32.744151311291446</v>
      </c>
      <c r="Z35" s="201">
        <v>2.21</v>
      </c>
      <c r="AA35" s="201">
        <v>2.1595885938777952</v>
      </c>
      <c r="AB35" s="201">
        <v>29.885000000000002</v>
      </c>
      <c r="AC35" s="201">
        <v>29.203305487799955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34.53</v>
      </c>
      <c r="H36" s="53">
        <v>750</v>
      </c>
      <c r="I36" s="173">
        <v>749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3.0169999999999999</v>
      </c>
      <c r="Q36" s="48"/>
      <c r="R36" s="48"/>
      <c r="S36" s="102">
        <v>131.19999999999999</v>
      </c>
      <c r="T36" s="201">
        <v>1.3999999999999999E-2</v>
      </c>
      <c r="U36" s="201">
        <v>1.3680651725922682E-2</v>
      </c>
      <c r="V36" s="201"/>
      <c r="W36" s="201"/>
      <c r="X36" s="201">
        <v>36.076000000000001</v>
      </c>
      <c r="Y36" s="201">
        <v>35.253085118884769</v>
      </c>
      <c r="Z36" s="201">
        <v>2.3360000000000003</v>
      </c>
      <c r="AA36" s="201">
        <v>2.2827144594110993</v>
      </c>
      <c r="AB36" s="201">
        <v>25.41</v>
      </c>
      <c r="AC36" s="201">
        <v>24.830382882549671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34.688299999999998</v>
      </c>
      <c r="H37" s="53">
        <v>500</v>
      </c>
      <c r="I37" s="173">
        <v>500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2.3079999999999998</v>
      </c>
      <c r="Q37" s="48"/>
      <c r="R37" s="48"/>
      <c r="S37" s="102">
        <v>100.4</v>
      </c>
      <c r="T37" s="201">
        <v>8.9999999999999976E-3</v>
      </c>
      <c r="U37" s="201">
        <v>8.7947046809502948E-3</v>
      </c>
      <c r="V37" s="201"/>
      <c r="W37" s="201"/>
      <c r="X37" s="201">
        <v>35.170999999999999</v>
      </c>
      <c r="Y37" s="201">
        <v>34.368728703744765</v>
      </c>
      <c r="Z37" s="201">
        <v>2.16</v>
      </c>
      <c r="AA37" s="201">
        <v>2.1107291234280714</v>
      </c>
      <c r="AB37" s="201">
        <v>18.760000000000002</v>
      </c>
      <c r="AC37" s="201">
        <v>18.332073312736394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34.9895</v>
      </c>
      <c r="H38" s="53">
        <v>300</v>
      </c>
      <c r="I38" s="173">
        <v>299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1.75</v>
      </c>
      <c r="Q38" s="16"/>
      <c r="R38" s="16"/>
      <c r="S38" s="135">
        <v>76.099999999999994</v>
      </c>
      <c r="T38" s="201">
        <v>2.0999999999999998E-2</v>
      </c>
      <c r="U38" s="201">
        <v>2.0520977588884024E-2</v>
      </c>
      <c r="V38" s="201"/>
      <c r="W38" s="201"/>
      <c r="X38" s="201">
        <v>31.748999999999999</v>
      </c>
      <c r="Y38" s="201">
        <v>31.024786546165661</v>
      </c>
      <c r="Z38" s="201">
        <v>1.857</v>
      </c>
      <c r="AA38" s="201">
        <v>1.8146407325027445</v>
      </c>
      <c r="AB38" s="201">
        <v>12.9</v>
      </c>
      <c r="AC38" s="201">
        <v>12.605743376028759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35.5685</v>
      </c>
      <c r="H39" s="53">
        <v>100</v>
      </c>
      <c r="I39" s="173">
        <v>101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2.8090000000000002</v>
      </c>
      <c r="Q39" s="16"/>
      <c r="R39" s="16"/>
      <c r="S39" s="135">
        <v>122.2</v>
      </c>
      <c r="T39" s="201">
        <v>0.04</v>
      </c>
      <c r="U39" s="201">
        <v>3.9087576359779094E-2</v>
      </c>
      <c r="V39" s="201"/>
      <c r="W39" s="201"/>
      <c r="X39" s="201">
        <v>18.309999999999999</v>
      </c>
      <c r="Y39" s="201">
        <v>17.892338078688883</v>
      </c>
      <c r="Z39" s="201">
        <v>1.137</v>
      </c>
      <c r="AA39" s="201">
        <v>1.1110643580267208</v>
      </c>
      <c r="AB39" s="201">
        <v>6.26</v>
      </c>
      <c r="AC39" s="201">
        <v>6.117205700305429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35.600200000000001</v>
      </c>
      <c r="H40" s="53">
        <v>80</v>
      </c>
      <c r="I40" s="173">
        <v>80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8">
        <v>3.0760000000000001</v>
      </c>
      <c r="Q40" s="16"/>
      <c r="R40" s="16"/>
      <c r="S40" s="209">
        <v>133.9</v>
      </c>
      <c r="T40" s="201">
        <v>2.3E-2</v>
      </c>
      <c r="U40" s="201">
        <v>2.2475356406872978E-2</v>
      </c>
      <c r="V40" s="201"/>
      <c r="W40" s="201"/>
      <c r="X40" s="201">
        <v>16.597000000000001</v>
      </c>
      <c r="Y40" s="201">
        <v>16.218412621081342</v>
      </c>
      <c r="Z40" s="201">
        <v>1.0429999999999999</v>
      </c>
      <c r="AA40" s="201">
        <v>1.0192085535812399</v>
      </c>
      <c r="AB40" s="201">
        <v>5.67</v>
      </c>
      <c r="AC40" s="201">
        <v>5.5406639489986871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35.637</v>
      </c>
      <c r="H41" s="53">
        <v>60</v>
      </c>
      <c r="I41" s="173">
        <v>60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3.1379999999999999</v>
      </c>
      <c r="Q41" s="16"/>
      <c r="R41" s="16"/>
      <c r="S41" s="135">
        <v>136.6</v>
      </c>
      <c r="T41" s="201">
        <v>4.1000000000000002E-2</v>
      </c>
      <c r="U41" s="201">
        <v>4.0064765768773575E-2</v>
      </c>
      <c r="V41" s="201"/>
      <c r="W41" s="201"/>
      <c r="X41" s="201">
        <v>15.879</v>
      </c>
      <c r="Y41" s="201">
        <v>15.516790625423306</v>
      </c>
      <c r="Z41" s="201">
        <v>0.98299999999999987</v>
      </c>
      <c r="AA41" s="201">
        <v>0.96057718904157119</v>
      </c>
      <c r="AB41" s="201">
        <v>5.44</v>
      </c>
      <c r="AC41" s="201">
        <v>5.3159103849299578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35.7607</v>
      </c>
      <c r="H42" s="53">
        <v>40</v>
      </c>
      <c r="I42" s="173">
        <v>41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3.032</v>
      </c>
      <c r="Q42" s="16"/>
      <c r="R42" s="16"/>
      <c r="S42" s="135">
        <v>132</v>
      </c>
      <c r="T42" s="201">
        <v>9.5000000000000001E-2</v>
      </c>
      <c r="U42" s="201">
        <v>9.2832993854475354E-2</v>
      </c>
      <c r="V42" s="201"/>
      <c r="W42" s="201"/>
      <c r="X42" s="201">
        <v>15.365</v>
      </c>
      <c r="Y42" s="201">
        <v>15.014515269200146</v>
      </c>
      <c r="Z42" s="201">
        <v>0.93299999999999994</v>
      </c>
      <c r="AA42" s="201">
        <v>0.91171771859184736</v>
      </c>
      <c r="AB42" s="201">
        <v>4.9800000000000004</v>
      </c>
      <c r="AC42" s="201">
        <v>4.8664032567924975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35.114199999999997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4.6239999999999997</v>
      </c>
      <c r="Q43" s="16"/>
      <c r="R43" s="16"/>
      <c r="S43" s="135">
        <v>201.8</v>
      </c>
      <c r="T43" s="201">
        <v>2.4E-2</v>
      </c>
      <c r="U43" s="201">
        <v>2.3452545815867459E-2</v>
      </c>
      <c r="V43" s="201"/>
      <c r="W43" s="201"/>
      <c r="X43" s="201">
        <v>0.186</v>
      </c>
      <c r="Y43" s="201">
        <v>0.18175723007297279</v>
      </c>
      <c r="Z43" s="201">
        <v>5.9999999999999984E-3</v>
      </c>
      <c r="AA43" s="201">
        <v>5.8631364539668629E-3</v>
      </c>
      <c r="AB43" s="201">
        <v>0.95</v>
      </c>
      <c r="AC43" s="201">
        <v>0.92832993854475365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>
        <v>35.0807</v>
      </c>
      <c r="H44" s="53">
        <v>10</v>
      </c>
      <c r="I44" s="173">
        <v>10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04">
        <v>4.6980000000000004</v>
      </c>
      <c r="Q44" s="16"/>
      <c r="R44" s="16"/>
      <c r="S44" s="135">
        <v>205.1</v>
      </c>
      <c r="T44" s="201">
        <v>1.2E-2</v>
      </c>
      <c r="U44" s="201">
        <v>1.1726272907933729E-2</v>
      </c>
      <c r="V44" s="201"/>
      <c r="W44" s="201"/>
      <c r="X44" s="201">
        <v>0</v>
      </c>
      <c r="Y44" s="201">
        <v>0</v>
      </c>
      <c r="Z44" s="201">
        <v>0</v>
      </c>
      <c r="AA44" s="201">
        <v>0</v>
      </c>
      <c r="AB44" s="201">
        <v>0.83</v>
      </c>
      <c r="AC44" s="201">
        <v>0.81106720946541633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>
        <v>35.078600000000002</v>
      </c>
      <c r="H45" s="53">
        <v>0</v>
      </c>
      <c r="I45" s="173">
        <v>0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>
        <v>4.6539999999999999</v>
      </c>
      <c r="Q45" s="16"/>
      <c r="R45" s="16"/>
      <c r="S45" s="135">
        <v>203.2</v>
      </c>
      <c r="T45" s="201">
        <v>1.7000000000000001E-2</v>
      </c>
      <c r="U45" s="201">
        <v>1.6612219952906116E-2</v>
      </c>
      <c r="V45" s="201"/>
      <c r="W45" s="201"/>
      <c r="X45" s="201">
        <v>0</v>
      </c>
      <c r="Y45" s="201">
        <v>0</v>
      </c>
      <c r="Z45" s="201">
        <v>0</v>
      </c>
      <c r="AA45" s="201">
        <v>0</v>
      </c>
      <c r="AB45" s="201">
        <v>0.79</v>
      </c>
      <c r="AC45" s="201">
        <v>0.77197963310563722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D35" sqref="D35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35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37067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8" t="s">
        <v>50</v>
      </c>
      <c r="J8" s="128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0</v>
      </c>
      <c r="J9" s="39">
        <v>29.68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0°29,68</v>
      </c>
      <c r="P9" s="39" t="s">
        <v>3</v>
      </c>
      <c r="Q9" s="235">
        <f>IF(ISBLANK(I9),"",IF(ISBLANK(J9),"",IF(J9&gt;60,"ERREUR !!",O11*(I9+(J9/60)))))</f>
        <v>0.49466666666666664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2</v>
      </c>
      <c r="J10" s="39">
        <v>17.91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2°17,91</v>
      </c>
      <c r="P10" s="39" t="s">
        <v>54</v>
      </c>
      <c r="Q10" s="235">
        <f>IF(ISBLANK(I10),"",IF(ISBLANK(J10),"",IF(J10&gt;60,"ERREUR !!",O12*(I10+(J10/60)))))</f>
        <v>2.2984999999999998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37067</v>
      </c>
      <c r="K11" s="85"/>
      <c r="L11" s="85"/>
      <c r="M11" s="85"/>
      <c r="N11" s="86" t="str">
        <f>I9&amp;"°"&amp;J9</f>
        <v>0°29,68</v>
      </c>
      <c r="O11" s="87">
        <f>IF(P9=M10,-1,1)</f>
        <v>1</v>
      </c>
      <c r="P11" s="241" t="str">
        <f>TEXT(J11,"aaaa-mm-jj")&amp;"T"&amp;TEXT(J12,"hh:mm:ss")&amp;"z"</f>
        <v>2005-06-26T18:30:00z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0.77083333333333337</v>
      </c>
      <c r="K12" s="88"/>
      <c r="L12" s="88"/>
      <c r="M12" s="88"/>
      <c r="N12" s="89" t="str">
        <f>I10&amp;"°"&amp;J10</f>
        <v>2°17,91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7"/>
      <c r="F30" s="127"/>
      <c r="G30" s="127"/>
      <c r="H30" s="127"/>
      <c r="I30" s="12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34.640999999999998</v>
      </c>
      <c r="H35" s="153">
        <v>1000</v>
      </c>
      <c r="I35" s="173">
        <v>1004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3.601</v>
      </c>
      <c r="Q35" s="160"/>
      <c r="R35" s="160"/>
      <c r="S35" s="161">
        <v>156.5</v>
      </c>
      <c r="T35" s="201">
        <v>1.4999999999999999E-2</v>
      </c>
      <c r="U35" s="201">
        <v>1.465784113491716E-2</v>
      </c>
      <c r="V35" s="201"/>
      <c r="W35" s="201"/>
      <c r="X35" s="201">
        <v>33.564999999999998</v>
      </c>
      <c r="Y35" s="201">
        <v>32.799362512899634</v>
      </c>
      <c r="Z35" s="201">
        <v>2.1910000000000003</v>
      </c>
      <c r="AA35" s="201">
        <v>2.1410219951069003</v>
      </c>
      <c r="AB35" s="201">
        <v>30.01</v>
      </c>
      <c r="AC35" s="201">
        <v>29.325454163924263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34.518999999999998</v>
      </c>
      <c r="H36" s="53">
        <v>750</v>
      </c>
      <c r="I36" s="173">
        <v>749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3.2269999999999999</v>
      </c>
      <c r="Q36" s="48"/>
      <c r="R36" s="48"/>
      <c r="S36" s="102">
        <v>140.30000000000001</v>
      </c>
      <c r="T36" s="201">
        <v>1.6500000000000001E-2</v>
      </c>
      <c r="U36" s="201">
        <v>1.6123625248408879E-2</v>
      </c>
      <c r="V36" s="201"/>
      <c r="W36" s="201"/>
      <c r="X36" s="201">
        <v>35.593500000000006</v>
      </c>
      <c r="Y36" s="201">
        <v>34.781591229044935</v>
      </c>
      <c r="Z36" s="201">
        <v>2.387</v>
      </c>
      <c r="AA36" s="201">
        <v>2.3325511192698176</v>
      </c>
      <c r="AB36" s="201">
        <v>26.725000000000001</v>
      </c>
      <c r="AC36" s="201">
        <v>26.115386955377407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34.683599999999998</v>
      </c>
      <c r="H37" s="53">
        <v>500</v>
      </c>
      <c r="I37" s="173">
        <v>500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2.3559999999999999</v>
      </c>
      <c r="Q37" s="48"/>
      <c r="R37" s="48"/>
      <c r="S37" s="102">
        <v>102.5</v>
      </c>
      <c r="T37" s="201">
        <v>1.4999999999999999E-2</v>
      </c>
      <c r="U37" s="201">
        <v>1.465784113491716E-2</v>
      </c>
      <c r="V37" s="201"/>
      <c r="W37" s="201"/>
      <c r="X37" s="201">
        <v>35.024999999999999</v>
      </c>
      <c r="Y37" s="201">
        <v>34.226059050031573</v>
      </c>
      <c r="Z37" s="201">
        <v>2.1970000000000001</v>
      </c>
      <c r="AA37" s="201">
        <v>2.1468851315608668</v>
      </c>
      <c r="AB37" s="201">
        <v>18.52</v>
      </c>
      <c r="AC37" s="201">
        <v>18.097547854577719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34.982599999999998</v>
      </c>
      <c r="H38" s="53">
        <v>300</v>
      </c>
      <c r="I38" s="173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1.79</v>
      </c>
      <c r="Q38" s="16"/>
      <c r="R38" s="16"/>
      <c r="S38" s="135">
        <v>77.900000000000006</v>
      </c>
      <c r="T38" s="201">
        <v>1.0999999999999999E-2</v>
      </c>
      <c r="U38" s="201">
        <v>1.0749083498939251E-2</v>
      </c>
      <c r="V38" s="201"/>
      <c r="W38" s="201"/>
      <c r="X38" s="201">
        <v>31.619</v>
      </c>
      <c r="Y38" s="201">
        <v>30.897751922996381</v>
      </c>
      <c r="Z38" s="201">
        <v>1.9259999999999999</v>
      </c>
      <c r="AA38" s="201">
        <v>1.8820668017233635</v>
      </c>
      <c r="AB38" s="201">
        <v>12.76</v>
      </c>
      <c r="AC38" s="201">
        <v>12.468936858769531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35.542400000000001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2.9510000000000001</v>
      </c>
      <c r="Q39" s="16"/>
      <c r="R39" s="16"/>
      <c r="S39" s="135">
        <v>128.4</v>
      </c>
      <c r="T39" s="201">
        <v>1.8999999999999996E-2</v>
      </c>
      <c r="U39" s="201">
        <v>1.8566598770895067E-2</v>
      </c>
      <c r="V39" s="201"/>
      <c r="W39" s="201"/>
      <c r="X39" s="201">
        <v>17.831000000000003</v>
      </c>
      <c r="Y39" s="201">
        <v>17.424264351780529</v>
      </c>
      <c r="Z39" s="201">
        <v>1.093</v>
      </c>
      <c r="AA39" s="201">
        <v>1.0680680240309637</v>
      </c>
      <c r="AB39" s="201">
        <v>6.07</v>
      </c>
      <c r="AC39" s="201">
        <v>5.9315397125964777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35.572600000000001</v>
      </c>
      <c r="H40" s="53">
        <v>80</v>
      </c>
      <c r="I40" s="173">
        <v>80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8">
        <v>2.9889999999999999</v>
      </c>
      <c r="Q40" s="16"/>
      <c r="R40" s="16"/>
      <c r="S40" s="135">
        <v>130.1</v>
      </c>
      <c r="T40" s="201">
        <v>3.1E-2</v>
      </c>
      <c r="U40" s="201">
        <v>3.0292871678828798E-2</v>
      </c>
      <c r="V40" s="201"/>
      <c r="W40" s="201"/>
      <c r="X40" s="201">
        <v>17.339000000000002</v>
      </c>
      <c r="Y40" s="201">
        <v>16.943487162555247</v>
      </c>
      <c r="Z40" s="201">
        <v>1.083</v>
      </c>
      <c r="AA40" s="201">
        <v>1.058296129941019</v>
      </c>
      <c r="AB40" s="201">
        <v>5.87</v>
      </c>
      <c r="AC40" s="201">
        <v>5.7361018307975824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35.601100000000002</v>
      </c>
      <c r="H41" s="53">
        <v>60</v>
      </c>
      <c r="I41" s="173">
        <v>59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3.0680000000000001</v>
      </c>
      <c r="Q41" s="16"/>
      <c r="R41" s="16"/>
      <c r="S41" s="135">
        <v>133.5</v>
      </c>
      <c r="T41" s="201">
        <v>5.5999999999999994E-2</v>
      </c>
      <c r="U41" s="201">
        <v>5.4722606903690726E-2</v>
      </c>
      <c r="V41" s="201"/>
      <c r="W41" s="201"/>
      <c r="X41" s="201">
        <v>16.693999999999999</v>
      </c>
      <c r="Y41" s="201">
        <v>16.313199993753805</v>
      </c>
      <c r="Z41" s="201">
        <v>1.024</v>
      </c>
      <c r="AA41" s="201">
        <v>1.0006419548103449</v>
      </c>
      <c r="AB41" s="201">
        <v>5.61</v>
      </c>
      <c r="AC41" s="201">
        <v>5.4820325844590183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35.631</v>
      </c>
      <c r="H42" s="53">
        <v>40</v>
      </c>
      <c r="I42" s="173">
        <v>40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2.9710000000000001</v>
      </c>
      <c r="Q42" s="16"/>
      <c r="R42" s="16"/>
      <c r="S42" s="135">
        <v>129.30000000000001</v>
      </c>
      <c r="T42" s="201">
        <v>6.3E-2</v>
      </c>
      <c r="U42" s="201">
        <v>6.1562932766652076E-2</v>
      </c>
      <c r="V42" s="201"/>
      <c r="W42" s="201"/>
      <c r="X42" s="201">
        <v>16.747</v>
      </c>
      <c r="Y42" s="201">
        <v>16.364991032430513</v>
      </c>
      <c r="Z42" s="201">
        <v>1.0109999999999999</v>
      </c>
      <c r="AA42" s="201">
        <v>0.98793849249341659</v>
      </c>
      <c r="AB42" s="201">
        <v>5.55</v>
      </c>
      <c r="AC42" s="201">
        <v>5.4234012199193504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35.344999999999999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4.4870000000000001</v>
      </c>
      <c r="Q43" s="16"/>
      <c r="R43" s="16"/>
      <c r="S43" s="135">
        <v>195.7</v>
      </c>
      <c r="T43" s="201">
        <v>8.8999999999999996E-2</v>
      </c>
      <c r="U43" s="201">
        <v>8.6969857400508485E-2</v>
      </c>
      <c r="V43" s="201"/>
      <c r="W43" s="201"/>
      <c r="X43" s="201">
        <v>2.0910000000000002</v>
      </c>
      <c r="Y43" s="201">
        <v>2.0433030542074526</v>
      </c>
      <c r="Z43" s="201">
        <v>0.15200000000000002</v>
      </c>
      <c r="AA43" s="201">
        <v>0.14853279016716059</v>
      </c>
      <c r="AB43" s="201">
        <v>1.65</v>
      </c>
      <c r="AC43" s="201">
        <v>1.6123625248408877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>
        <v>35.004300000000001</v>
      </c>
      <c r="H44" s="53">
        <v>10</v>
      </c>
      <c r="I44" s="173">
        <v>10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04">
        <v>4.7089999999999996</v>
      </c>
      <c r="Q44" s="16"/>
      <c r="R44" s="16"/>
      <c r="S44" s="135">
        <v>205.6</v>
      </c>
      <c r="T44" s="201">
        <v>0.02</v>
      </c>
      <c r="U44" s="201">
        <v>1.9543788179889544E-2</v>
      </c>
      <c r="V44" s="201"/>
      <c r="W44" s="201"/>
      <c r="X44" s="201">
        <v>0</v>
      </c>
      <c r="Y44" s="201">
        <v>0</v>
      </c>
      <c r="Z44" s="201">
        <v>0</v>
      </c>
      <c r="AA44" s="201">
        <v>0</v>
      </c>
      <c r="AB44" s="201">
        <v>0.73</v>
      </c>
      <c r="AC44" s="201">
        <v>0.71334826856596845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>
        <v>35.004300000000001</v>
      </c>
      <c r="H45" s="53">
        <v>0</v>
      </c>
      <c r="I45" s="173">
        <v>1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>
        <v>4.6749999999999998</v>
      </c>
      <c r="Q45" s="16"/>
      <c r="R45" s="16"/>
      <c r="S45" s="135">
        <v>204.1</v>
      </c>
      <c r="T45" s="201">
        <v>1.8999999999999996E-2</v>
      </c>
      <c r="U45" s="201">
        <v>1.8566598770895067E-2</v>
      </c>
      <c r="V45" s="201"/>
      <c r="W45" s="201"/>
      <c r="X45" s="201">
        <v>0</v>
      </c>
      <c r="Y45" s="201">
        <v>0</v>
      </c>
      <c r="Z45" s="201">
        <v>0</v>
      </c>
      <c r="AA45" s="201">
        <v>0</v>
      </c>
      <c r="AB45" s="201">
        <v>0.83</v>
      </c>
      <c r="AC45" s="201">
        <v>0.81106720946541633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35" t="s">
        <v>4</v>
      </c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D35" sqref="D35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36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37067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8" t="s">
        <v>50</v>
      </c>
      <c r="J8" s="128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0</v>
      </c>
      <c r="J9" s="39">
        <v>0.1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-0°0,1</v>
      </c>
      <c r="P9" s="39" t="s">
        <v>53</v>
      </c>
      <c r="Q9" s="235">
        <f>IF(ISBLANK(I9),"",IF(ISBLANK(J9),"",IF(J9&gt;60,"ERREUR !!",O11*(I9+(J9/60)))))</f>
        <v>-1.6666666666666668E-3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2</v>
      </c>
      <c r="J10" s="39">
        <v>10.23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2°10,23</v>
      </c>
      <c r="P10" s="39" t="s">
        <v>54</v>
      </c>
      <c r="Q10" s="235">
        <f>IF(ISBLANK(I10),"",IF(ISBLANK(J10),"",IF(J10&gt;60,"ERREUR !!",O12*(I10+(J10/60)))))</f>
        <v>2.1705000000000001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37067</v>
      </c>
      <c r="K11" s="85"/>
      <c r="L11" s="85"/>
      <c r="M11" s="85"/>
      <c r="N11" s="86" t="str">
        <f>I9&amp;"°"&amp;J9</f>
        <v>0°0,1</v>
      </c>
      <c r="O11" s="87">
        <f>IF(P9=M10,-1,1)</f>
        <v>-1</v>
      </c>
      <c r="P11" s="241" t="str">
        <f>TEXT(J11,"aaaa-mm-jj")&amp;"T"&amp;TEXT(J12,"hh:mm:ss")&amp;"z"</f>
        <v>2005-06-26T22:30:00z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0.9375</v>
      </c>
      <c r="K12" s="88"/>
      <c r="L12" s="88"/>
      <c r="M12" s="88"/>
      <c r="N12" s="89" t="str">
        <f>I10&amp;"°"&amp;J10</f>
        <v>2°10,23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7"/>
      <c r="F30" s="127"/>
      <c r="G30" s="127"/>
      <c r="H30" s="127"/>
      <c r="I30" s="12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34.640700000000002</v>
      </c>
      <c r="H35" s="153">
        <v>1000</v>
      </c>
      <c r="I35" s="173">
        <v>1002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3.6749999999999998</v>
      </c>
      <c r="Q35" s="160"/>
      <c r="R35" s="160"/>
      <c r="S35" s="161">
        <v>159.80000000000001</v>
      </c>
      <c r="T35" s="201">
        <v>5.9999999999999984E-3</v>
      </c>
      <c r="U35" s="201">
        <v>5.8631364539668629E-3</v>
      </c>
      <c r="V35" s="201"/>
      <c r="W35" s="201"/>
      <c r="X35" s="201">
        <v>33.503999999999998</v>
      </c>
      <c r="Y35" s="201">
        <v>32.739753958950971</v>
      </c>
      <c r="Z35" s="201">
        <v>2.2400000000000002</v>
      </c>
      <c r="AA35" s="201">
        <v>2.1889042761476296</v>
      </c>
      <c r="AB35" s="201">
        <v>30.11</v>
      </c>
      <c r="AC35" s="201">
        <v>29.423173104823714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34.512</v>
      </c>
      <c r="H36" s="53">
        <v>750</v>
      </c>
      <c r="I36" s="173">
        <v>749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3.27</v>
      </c>
      <c r="Q36" s="48"/>
      <c r="R36" s="48"/>
      <c r="S36" s="102">
        <v>142.19999999999999</v>
      </c>
      <c r="T36" s="201">
        <v>0.01</v>
      </c>
      <c r="U36" s="201">
        <v>9.7718940899447718E-3</v>
      </c>
      <c r="V36" s="201"/>
      <c r="W36" s="201"/>
      <c r="X36" s="201">
        <v>35.75</v>
      </c>
      <c r="Y36" s="201">
        <v>34.93452137155257</v>
      </c>
      <c r="Z36" s="201">
        <v>2.3330000000000002</v>
      </c>
      <c r="AA36" s="201">
        <v>2.2797828911841158</v>
      </c>
      <c r="AB36" s="201">
        <v>27.77</v>
      </c>
      <c r="AC36" s="201">
        <v>27.136549887776638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34.661000000000001</v>
      </c>
      <c r="H37" s="53">
        <v>500</v>
      </c>
      <c r="I37" s="173">
        <v>501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2.4129999999999998</v>
      </c>
      <c r="Q37" s="48"/>
      <c r="R37" s="48"/>
      <c r="S37" s="102">
        <v>104.9</v>
      </c>
      <c r="T37" s="201">
        <v>1.15E-2</v>
      </c>
      <c r="U37" s="201">
        <v>1.1237678203436491E-2</v>
      </c>
      <c r="V37" s="201"/>
      <c r="W37" s="201"/>
      <c r="X37" s="201">
        <v>35.393500000000003</v>
      </c>
      <c r="Y37" s="201">
        <v>34.586153347246039</v>
      </c>
      <c r="Z37" s="201">
        <v>2.1949999999999998</v>
      </c>
      <c r="AA37" s="201">
        <v>2.1449307527428783</v>
      </c>
      <c r="AB37" s="201">
        <v>19.43</v>
      </c>
      <c r="AC37" s="201">
        <v>18.986790216762692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34.980499999999999</v>
      </c>
      <c r="H38" s="53">
        <v>300</v>
      </c>
      <c r="I38" s="173">
        <v>299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1.873</v>
      </c>
      <c r="Q38" s="16"/>
      <c r="R38" s="16"/>
      <c r="S38" s="135">
        <v>81.5</v>
      </c>
      <c r="T38" s="201">
        <v>1.8000000000000002E-2</v>
      </c>
      <c r="U38" s="201">
        <v>1.7589409361900597E-2</v>
      </c>
      <c r="V38" s="201"/>
      <c r="W38" s="201"/>
      <c r="X38" s="201">
        <v>31.291999999999998</v>
      </c>
      <c r="Y38" s="201">
        <v>30.578210986255186</v>
      </c>
      <c r="Z38" s="201">
        <v>1.893</v>
      </c>
      <c r="AA38" s="201">
        <v>1.8498195512265458</v>
      </c>
      <c r="AB38" s="201">
        <v>13.08</v>
      </c>
      <c r="AC38" s="201">
        <v>12.781637469647764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35.561999999999998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3.3180000000000001</v>
      </c>
      <c r="Q39" s="16"/>
      <c r="R39" s="16"/>
      <c r="S39" s="135">
        <v>144.4</v>
      </c>
      <c r="T39" s="201">
        <v>4.2999999999999997E-2</v>
      </c>
      <c r="U39" s="201">
        <v>4.2019144586762522E-2</v>
      </c>
      <c r="V39" s="201"/>
      <c r="W39" s="201"/>
      <c r="X39" s="201">
        <v>15.707000000000001</v>
      </c>
      <c r="Y39" s="201">
        <v>15.348714047076257</v>
      </c>
      <c r="Z39" s="201">
        <v>1.0089999999999999</v>
      </c>
      <c r="AA39" s="201">
        <v>0.9859841136754276</v>
      </c>
      <c r="AB39" s="201">
        <v>5.41</v>
      </c>
      <c r="AC39" s="201">
        <v>5.286594702660123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35.5715</v>
      </c>
      <c r="H40" s="53">
        <v>80</v>
      </c>
      <c r="I40" s="173">
        <v>80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8">
        <v>3.355</v>
      </c>
      <c r="Q40" s="16"/>
      <c r="R40" s="16"/>
      <c r="S40" s="135">
        <v>146</v>
      </c>
      <c r="T40" s="201">
        <v>6.0999999999999999E-2</v>
      </c>
      <c r="U40" s="201">
        <v>5.9608553948663122E-2</v>
      </c>
      <c r="V40" s="201"/>
      <c r="W40" s="201"/>
      <c r="X40" s="201">
        <v>15.399000000000001</v>
      </c>
      <c r="Y40" s="201">
        <v>15.047739709105958</v>
      </c>
      <c r="Z40" s="201">
        <v>0.98299999999999987</v>
      </c>
      <c r="AA40" s="201">
        <v>0.96057718904157119</v>
      </c>
      <c r="AB40" s="201">
        <v>5.4</v>
      </c>
      <c r="AC40" s="201">
        <v>5.276822808570178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35.610900000000001</v>
      </c>
      <c r="H41" s="53">
        <v>60</v>
      </c>
      <c r="I41" s="173">
        <v>60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3.3980000000000001</v>
      </c>
      <c r="Q41" s="16"/>
      <c r="R41" s="16"/>
      <c r="S41" s="135">
        <v>147.9</v>
      </c>
      <c r="T41" s="201">
        <v>0.112</v>
      </c>
      <c r="U41" s="201">
        <v>0.10944521380738147</v>
      </c>
      <c r="V41" s="201"/>
      <c r="W41" s="201"/>
      <c r="X41" s="201">
        <v>14.718</v>
      </c>
      <c r="Y41" s="201">
        <v>14.382273721580718</v>
      </c>
      <c r="Z41" s="201">
        <v>0.93799999999999994</v>
      </c>
      <c r="AA41" s="201">
        <v>0.91660366563681972</v>
      </c>
      <c r="AB41" s="201">
        <v>5.2</v>
      </c>
      <c r="AC41" s="201">
        <v>5.0813849267712827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35.619199999999999</v>
      </c>
      <c r="H42" s="53">
        <v>40</v>
      </c>
      <c r="I42" s="173">
        <v>40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3.3029999999999999</v>
      </c>
      <c r="Q42" s="16"/>
      <c r="R42" s="16"/>
      <c r="S42" s="135">
        <v>143.69999999999999</v>
      </c>
      <c r="T42" s="201">
        <v>0.10199999999999999</v>
      </c>
      <c r="U42" s="201">
        <v>9.967331971743669E-2</v>
      </c>
      <c r="V42" s="201"/>
      <c r="W42" s="201"/>
      <c r="X42" s="201">
        <v>15.187999999999999</v>
      </c>
      <c r="Y42" s="201">
        <v>14.841552743808121</v>
      </c>
      <c r="Z42" s="201">
        <v>0.95399999999999996</v>
      </c>
      <c r="AA42" s="201">
        <v>0.93223869618073141</v>
      </c>
      <c r="AB42" s="201">
        <v>5.32</v>
      </c>
      <c r="AC42" s="201">
        <v>5.1986476558506203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35.585999999999999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4.1349999999999998</v>
      </c>
      <c r="Q43" s="16"/>
      <c r="R43" s="16"/>
      <c r="S43" s="135">
        <v>180.1</v>
      </c>
      <c r="T43" s="201">
        <v>0.17199999999999999</v>
      </c>
      <c r="U43" s="201">
        <v>0.16807657834705009</v>
      </c>
      <c r="V43" s="201"/>
      <c r="W43" s="201"/>
      <c r="X43" s="201">
        <v>6.0880000000000001</v>
      </c>
      <c r="Y43" s="201">
        <v>5.9491291219583786</v>
      </c>
      <c r="Z43" s="201">
        <v>0.41899999999999998</v>
      </c>
      <c r="AA43" s="201">
        <v>0.40944236236868603</v>
      </c>
      <c r="AB43" s="201">
        <v>2.67</v>
      </c>
      <c r="AC43" s="201">
        <v>2.6090957220152546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>
        <v>35.135300000000001</v>
      </c>
      <c r="H44" s="53">
        <v>10</v>
      </c>
      <c r="I44" s="173">
        <v>10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04">
        <v>4.7009999999999996</v>
      </c>
      <c r="Q44" s="16"/>
      <c r="R44" s="16"/>
      <c r="S44" s="135">
        <v>205.1</v>
      </c>
      <c r="T44" s="201">
        <v>1.3999999999999999E-2</v>
      </c>
      <c r="U44" s="201">
        <v>1.3680651725922682E-2</v>
      </c>
      <c r="V44" s="201"/>
      <c r="W44" s="201"/>
      <c r="X44" s="201">
        <v>0</v>
      </c>
      <c r="Y44" s="201">
        <v>0</v>
      </c>
      <c r="Z44" s="201">
        <v>0.01</v>
      </c>
      <c r="AA44" s="201">
        <v>9.7718940899447684E-3</v>
      </c>
      <c r="AB44" s="201">
        <v>0.93</v>
      </c>
      <c r="AC44" s="201">
        <v>0.90878615036486399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>
        <v>35.132199999999997</v>
      </c>
      <c r="H45" s="53">
        <v>0</v>
      </c>
      <c r="I45" s="173">
        <v>0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>
        <v>4.7009999999999996</v>
      </c>
      <c r="Q45" s="16"/>
      <c r="R45" s="16"/>
      <c r="S45" s="135">
        <v>205.1</v>
      </c>
      <c r="T45" s="201">
        <v>0.01</v>
      </c>
      <c r="U45" s="201">
        <v>9.7718940899447718E-3</v>
      </c>
      <c r="V45" s="201"/>
      <c r="W45" s="201"/>
      <c r="X45" s="201">
        <v>0</v>
      </c>
      <c r="Y45" s="201">
        <v>0</v>
      </c>
      <c r="Z45" s="201">
        <v>8.0000000000000002E-3</v>
      </c>
      <c r="AA45" s="201">
        <v>7.8175152719558196E-3</v>
      </c>
      <c r="AB45" s="201">
        <v>0.98</v>
      </c>
      <c r="AC45" s="201">
        <v>0.95764562081458793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35" t="s">
        <v>4</v>
      </c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D35" sqref="D35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37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37068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8" t="s">
        <v>50</v>
      </c>
      <c r="J8" s="128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0</v>
      </c>
      <c r="J9" s="39">
        <v>30.01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-0°30,01</v>
      </c>
      <c r="P9" s="39" t="s">
        <v>53</v>
      </c>
      <c r="Q9" s="235">
        <f>IF(ISBLANK(I9),"",IF(ISBLANK(J9),"",IF(J9&gt;60,"ERREUR !!",O11*(I9+(J9/60)))))</f>
        <v>-0.50016666666666665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1</v>
      </c>
      <c r="J10" s="39">
        <v>55.82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1°55,82</v>
      </c>
      <c r="P10" s="39" t="s">
        <v>54</v>
      </c>
      <c r="Q10" s="235">
        <f>IF(ISBLANK(I10),"",IF(ISBLANK(J10),"",IF(J10&gt;60,"ERREUR !!",O12*(I10+(J10/60)))))</f>
        <v>1.9303333333333335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37068</v>
      </c>
      <c r="K11" s="85"/>
      <c r="L11" s="85"/>
      <c r="M11" s="85"/>
      <c r="N11" s="86" t="str">
        <f>I9&amp;"°"&amp;J9</f>
        <v>0°30,01</v>
      </c>
      <c r="O11" s="87">
        <f>IF(P9=M10,-1,1)</f>
        <v>-1</v>
      </c>
      <c r="P11" s="241" t="str">
        <f>TEXT(J11,"aaaa-mm-jj")&amp;"T"&amp;TEXT(J12,"hh:mm:ss")&amp;"z"</f>
        <v>2005-06-27T02:50:00z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0.11805555555555557</v>
      </c>
      <c r="K12" s="88"/>
      <c r="L12" s="88"/>
      <c r="M12" s="88"/>
      <c r="N12" s="89" t="str">
        <f>I10&amp;"°"&amp;J10</f>
        <v>1°55,82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7"/>
      <c r="F30" s="127"/>
      <c r="G30" s="127"/>
      <c r="H30" s="127"/>
      <c r="I30" s="12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34.644399999999997</v>
      </c>
      <c r="H35" s="153">
        <v>1000</v>
      </c>
      <c r="I35" s="173">
        <v>1001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3.6520000000000001</v>
      </c>
      <c r="Q35" s="160"/>
      <c r="R35" s="160"/>
      <c r="S35" s="161">
        <v>158.80000000000001</v>
      </c>
      <c r="T35" s="201">
        <v>1.0999999999999999E-2</v>
      </c>
      <c r="U35" s="201">
        <v>1.0749083498939251E-2</v>
      </c>
      <c r="V35" s="201"/>
      <c r="W35" s="201"/>
      <c r="X35" s="201">
        <v>33.678999999999995</v>
      </c>
      <c r="Y35" s="201">
        <v>32.910762105525002</v>
      </c>
      <c r="Z35" s="201">
        <v>2.258</v>
      </c>
      <c r="AA35" s="201">
        <v>2.2064936855095301</v>
      </c>
      <c r="AB35" s="201">
        <v>30.18</v>
      </c>
      <c r="AC35" s="201">
        <v>29.491576363453326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34.510399999999997</v>
      </c>
      <c r="H36" s="53">
        <v>750</v>
      </c>
      <c r="I36" s="173">
        <v>748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3.202</v>
      </c>
      <c r="Q36" s="48"/>
      <c r="R36" s="48"/>
      <c r="S36" s="102">
        <v>139.19999999999999</v>
      </c>
      <c r="T36" s="201">
        <v>1.2E-2</v>
      </c>
      <c r="U36" s="201">
        <v>1.1726272907933729E-2</v>
      </c>
      <c r="V36" s="201"/>
      <c r="W36" s="201"/>
      <c r="X36" s="201">
        <v>35.997999999999998</v>
      </c>
      <c r="Y36" s="201">
        <v>35.176864344983194</v>
      </c>
      <c r="Z36" s="201">
        <v>2.3260000000000001</v>
      </c>
      <c r="AA36" s="201">
        <v>2.2729425653211544</v>
      </c>
      <c r="AB36" s="201">
        <v>26.94</v>
      </c>
      <c r="AC36" s="201">
        <v>26.325482678311218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34.620800000000003</v>
      </c>
      <c r="H37" s="53">
        <v>500</v>
      </c>
      <c r="I37" s="173">
        <v>500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2.597</v>
      </c>
      <c r="Q37" s="48"/>
      <c r="R37" s="48"/>
      <c r="S37" s="102">
        <v>112.9</v>
      </c>
      <c r="T37" s="201">
        <v>0.01</v>
      </c>
      <c r="U37" s="201">
        <v>9.7718940899447718E-3</v>
      </c>
      <c r="V37" s="201"/>
      <c r="W37" s="201"/>
      <c r="X37" s="201">
        <v>35.43</v>
      </c>
      <c r="Y37" s="201">
        <v>34.621820760674332</v>
      </c>
      <c r="Z37" s="201">
        <v>2.1710000000000003</v>
      </c>
      <c r="AA37" s="201">
        <v>2.1214782069270108</v>
      </c>
      <c r="AB37" s="201">
        <v>20.59</v>
      </c>
      <c r="AC37" s="201">
        <v>20.120329931196288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34.972999999999999</v>
      </c>
      <c r="H38" s="53">
        <v>300</v>
      </c>
      <c r="I38" s="173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1.8360000000000001</v>
      </c>
      <c r="Q38" s="16"/>
      <c r="R38" s="16"/>
      <c r="S38" s="135">
        <v>79.900000000000006</v>
      </c>
      <c r="T38" s="201">
        <v>1.4999999999999999E-2</v>
      </c>
      <c r="U38" s="201">
        <v>1.465784113491716E-2</v>
      </c>
      <c r="V38" s="201"/>
      <c r="W38" s="201"/>
      <c r="X38" s="201">
        <v>31.66</v>
      </c>
      <c r="Y38" s="201">
        <v>30.937816688765153</v>
      </c>
      <c r="Z38" s="201">
        <v>1.881</v>
      </c>
      <c r="AA38" s="201">
        <v>1.8380932783186119</v>
      </c>
      <c r="AB38" s="201">
        <v>13.115</v>
      </c>
      <c r="AC38" s="201">
        <v>12.815839098962572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35.521099999999997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3.14</v>
      </c>
      <c r="Q39" s="16"/>
      <c r="R39" s="16"/>
      <c r="S39" s="135">
        <v>136.6</v>
      </c>
      <c r="T39" s="201">
        <v>2.6999999999999996E-2</v>
      </c>
      <c r="U39" s="201">
        <v>2.6384114042850886E-2</v>
      </c>
      <c r="V39" s="201"/>
      <c r="W39" s="201"/>
      <c r="X39" s="201">
        <v>17.113</v>
      </c>
      <c r="Y39" s="201">
        <v>16.722642356122492</v>
      </c>
      <c r="Z39" s="201">
        <v>1.0640000000000001</v>
      </c>
      <c r="AA39" s="201">
        <v>1.039729531170124</v>
      </c>
      <c r="AB39" s="201">
        <v>5.82</v>
      </c>
      <c r="AC39" s="201">
        <v>5.6872423603478586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35.526600000000002</v>
      </c>
      <c r="H40" s="53">
        <v>80</v>
      </c>
      <c r="I40" s="173">
        <v>80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3.1379999999999999</v>
      </c>
      <c r="Q40" s="16"/>
      <c r="R40" s="16"/>
      <c r="S40" s="135">
        <v>138.6</v>
      </c>
      <c r="T40" s="201">
        <v>3.3000000000000002E-2</v>
      </c>
      <c r="U40" s="201">
        <v>3.2247250496817759E-2</v>
      </c>
      <c r="V40" s="201"/>
      <c r="W40" s="201"/>
      <c r="X40" s="201">
        <v>17.106999999999999</v>
      </c>
      <c r="Y40" s="201">
        <v>16.716779219668524</v>
      </c>
      <c r="Z40" s="201">
        <v>1.077</v>
      </c>
      <c r="AA40" s="201">
        <v>1.0524329934870522</v>
      </c>
      <c r="AB40" s="201">
        <v>5.99</v>
      </c>
      <c r="AC40" s="201">
        <v>5.8533645598769199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35.552</v>
      </c>
      <c r="H41" s="53">
        <v>60</v>
      </c>
      <c r="I41" s="173">
        <v>60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3.2280000000000002</v>
      </c>
      <c r="Q41" s="16"/>
      <c r="R41" s="16"/>
      <c r="S41" s="135">
        <v>140.5</v>
      </c>
      <c r="T41" s="201">
        <v>6.6000000000000003E-2</v>
      </c>
      <c r="U41" s="201">
        <v>6.4494500993635517E-2</v>
      </c>
      <c r="V41" s="201"/>
      <c r="W41" s="201"/>
      <c r="X41" s="201">
        <v>16.294</v>
      </c>
      <c r="Y41" s="201">
        <v>15.922324230156015</v>
      </c>
      <c r="Z41" s="201">
        <v>1.0189999999999999</v>
      </c>
      <c r="AA41" s="201">
        <v>0.99575600776537243</v>
      </c>
      <c r="AB41" s="201">
        <v>5.66</v>
      </c>
      <c r="AC41" s="201">
        <v>5.5308920549087421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35.6676</v>
      </c>
      <c r="H42" s="53">
        <v>40</v>
      </c>
      <c r="I42" s="173">
        <v>39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3.577</v>
      </c>
      <c r="Q42" s="16"/>
      <c r="R42" s="16"/>
      <c r="S42" s="135">
        <v>155.69999999999999</v>
      </c>
      <c r="T42" s="201">
        <v>0.17399999999999999</v>
      </c>
      <c r="U42" s="201">
        <v>0.17003095716503905</v>
      </c>
      <c r="V42" s="201"/>
      <c r="W42" s="201"/>
      <c r="X42" s="201">
        <v>13.196</v>
      </c>
      <c r="Y42" s="201">
        <v>12.894991441091124</v>
      </c>
      <c r="Z42" s="201">
        <v>0.85099999999999998</v>
      </c>
      <c r="AA42" s="201">
        <v>0.83158818705430027</v>
      </c>
      <c r="AB42" s="201">
        <v>4.6500000000000004</v>
      </c>
      <c r="AC42" s="201">
        <v>4.5439307518243206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35.629600000000003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4.0419999999999998</v>
      </c>
      <c r="Q43" s="16"/>
      <c r="R43" s="16"/>
      <c r="S43" s="135">
        <v>176.1</v>
      </c>
      <c r="T43" s="201">
        <v>0.19500000000000001</v>
      </c>
      <c r="U43" s="201">
        <v>0.1905519347539231</v>
      </c>
      <c r="V43" s="201"/>
      <c r="W43" s="201"/>
      <c r="X43" s="201">
        <v>7.5149999999999997</v>
      </c>
      <c r="Y43" s="201">
        <v>7.3435784085934976</v>
      </c>
      <c r="Z43" s="201">
        <v>0.49800000000000005</v>
      </c>
      <c r="AA43" s="201">
        <v>0.48664032567924981</v>
      </c>
      <c r="AB43" s="201">
        <v>3.06</v>
      </c>
      <c r="AC43" s="201">
        <v>2.9901995915231008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>
        <v>35.236400000000003</v>
      </c>
      <c r="H44" s="53">
        <v>10</v>
      </c>
      <c r="I44" s="173">
        <v>9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04">
        <v>4.7939999999999996</v>
      </c>
      <c r="Q44" s="16"/>
      <c r="R44" s="16"/>
      <c r="S44" s="135">
        <v>209.1</v>
      </c>
      <c r="T44" s="201">
        <v>1.2E-2</v>
      </c>
      <c r="U44" s="201">
        <v>1.1726272907933729E-2</v>
      </c>
      <c r="V44" s="201"/>
      <c r="W44" s="201"/>
      <c r="X44" s="201">
        <v>0</v>
      </c>
      <c r="Y44" s="201">
        <v>0</v>
      </c>
      <c r="Z44" s="201">
        <v>3.5000000000000003E-2</v>
      </c>
      <c r="AA44" s="201">
        <v>3.4201629314806713E-2</v>
      </c>
      <c r="AB44" s="201">
        <v>0.74</v>
      </c>
      <c r="AC44" s="201">
        <v>0.72312016265591328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>
        <v>35.234699999999997</v>
      </c>
      <c r="H45" s="53">
        <v>0</v>
      </c>
      <c r="I45" s="173">
        <v>0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>
        <v>4.7930000000000001</v>
      </c>
      <c r="Q45" s="16"/>
      <c r="R45" s="16"/>
      <c r="S45" s="135">
        <v>209.1</v>
      </c>
      <c r="T45" s="201">
        <v>2.0999999999999998E-2</v>
      </c>
      <c r="U45" s="201">
        <v>2.0520977588884024E-2</v>
      </c>
      <c r="V45" s="201"/>
      <c r="W45" s="201"/>
      <c r="X45" s="201">
        <v>0</v>
      </c>
      <c r="Y45" s="201">
        <v>0</v>
      </c>
      <c r="Z45" s="201">
        <v>0.04</v>
      </c>
      <c r="AA45" s="201">
        <v>3.9087576359779087E-2</v>
      </c>
      <c r="AB45" s="201">
        <v>0.75</v>
      </c>
      <c r="AC45" s="201">
        <v>0.732892056745858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6"/>
      <c r="K46" s="16"/>
      <c r="L46" s="16"/>
      <c r="M46" s="16"/>
      <c r="N46" s="16"/>
      <c r="O46" s="16"/>
      <c r="P46" s="16" t="s">
        <v>4</v>
      </c>
      <c r="Q46" s="16"/>
      <c r="R46" s="204" t="s">
        <v>4</v>
      </c>
      <c r="S46" s="135" t="s">
        <v>4</v>
      </c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D35" sqref="D35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38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37068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8" t="s">
        <v>50</v>
      </c>
      <c r="J8" s="128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0</v>
      </c>
      <c r="J9" s="39">
        <v>59.98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-0°59,98</v>
      </c>
      <c r="P9" s="39" t="s">
        <v>53</v>
      </c>
      <c r="Q9" s="235">
        <f>IF(ISBLANK(I9),"",IF(ISBLANK(J9),"",IF(J9&gt;60,"ERREUR !!",O11*(I9+(J9/60)))))</f>
        <v>-0.99966666666666659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1</v>
      </c>
      <c r="J10" s="39">
        <v>43.87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1°43,87</v>
      </c>
      <c r="P10" s="39" t="s">
        <v>54</v>
      </c>
      <c r="Q10" s="235">
        <f>IF(ISBLANK(I10),"",IF(ISBLANK(J10),"",IF(J10&gt;60,"ERREUR !!",O12*(I10+(J10/60)))))</f>
        <v>1.7311666666666667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37068</v>
      </c>
      <c r="K11" s="85"/>
      <c r="L11" s="85"/>
      <c r="M11" s="85"/>
      <c r="N11" s="86" t="str">
        <f>I9&amp;"°"&amp;J9</f>
        <v>0°59,98</v>
      </c>
      <c r="O11" s="87">
        <f>IF(P9=M10,-1,1)</f>
        <v>-1</v>
      </c>
      <c r="P11" s="241" t="str">
        <f>TEXT(J11,"aaaa-mm-jj")&amp;"T"&amp;TEXT(J12,"hh:mm:ss")&amp;"z"</f>
        <v>2005-06-27T07:30:00z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0.3125</v>
      </c>
      <c r="K12" s="88"/>
      <c r="L12" s="88"/>
      <c r="M12" s="88"/>
      <c r="N12" s="89" t="str">
        <f>I10&amp;"°"&amp;J10</f>
        <v>1°43,87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7"/>
      <c r="F30" s="127"/>
      <c r="G30" s="127"/>
      <c r="H30" s="127"/>
      <c r="I30" s="12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6" x14ac:dyDescent="0.3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34.656399999999998</v>
      </c>
      <c r="H35" s="153">
        <v>1000</v>
      </c>
      <c r="I35" s="173">
        <v>1005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3.69</v>
      </c>
      <c r="Q35" s="160"/>
      <c r="R35" s="160"/>
      <c r="S35" s="161">
        <v>160.4</v>
      </c>
      <c r="T35" s="201">
        <v>1.2E-2</v>
      </c>
      <c r="U35" s="201">
        <v>1.1726272907933729E-2</v>
      </c>
      <c r="V35" s="201"/>
      <c r="W35" s="201"/>
      <c r="X35" s="201">
        <v>33.917999999999999</v>
      </c>
      <c r="Y35" s="201">
        <v>33.144310374274681</v>
      </c>
      <c r="Z35" s="201">
        <v>2.2130000000000001</v>
      </c>
      <c r="AA35" s="201">
        <v>2.1625201621047787</v>
      </c>
      <c r="AB35" s="201">
        <v>29.27</v>
      </c>
      <c r="AC35" s="201">
        <v>28.602334001268353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6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34.5032</v>
      </c>
      <c r="H36" s="53">
        <v>750</v>
      </c>
      <c r="I36" s="173">
        <v>749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3.2480000000000002</v>
      </c>
      <c r="Q36" s="48"/>
      <c r="R36" s="48"/>
      <c r="S36" s="102">
        <v>141.19999999999999</v>
      </c>
      <c r="T36" s="201">
        <v>0.01</v>
      </c>
      <c r="U36" s="201">
        <v>9.7718940899447718E-3</v>
      </c>
      <c r="V36" s="201"/>
      <c r="W36" s="201"/>
      <c r="X36" s="201">
        <v>36.909999999999997</v>
      </c>
      <c r="Y36" s="201">
        <v>36.068061085986166</v>
      </c>
      <c r="Z36" s="201">
        <v>2.3170000000000002</v>
      </c>
      <c r="AA36" s="201">
        <v>2.2641478606402043</v>
      </c>
      <c r="AB36" s="201">
        <v>27.04</v>
      </c>
      <c r="AC36" s="201">
        <v>26.423201619210669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6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34.615600000000001</v>
      </c>
      <c r="H37" s="53">
        <v>500</v>
      </c>
      <c r="I37" s="173">
        <v>499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2.633</v>
      </c>
      <c r="Q37" s="48"/>
      <c r="R37" s="48"/>
      <c r="S37" s="102">
        <v>114.5</v>
      </c>
      <c r="T37" s="201">
        <v>0.01</v>
      </c>
      <c r="U37" s="201">
        <v>9.7718940899447718E-3</v>
      </c>
      <c r="V37" s="201"/>
      <c r="W37" s="201"/>
      <c r="X37" s="201">
        <v>35.99</v>
      </c>
      <c r="Y37" s="201">
        <v>35.169046829711242</v>
      </c>
      <c r="Z37" s="201">
        <v>2.2330000000000001</v>
      </c>
      <c r="AA37" s="201">
        <v>2.1820639502846682</v>
      </c>
      <c r="AB37" s="201">
        <v>19.5</v>
      </c>
      <c r="AC37" s="201">
        <v>19.055193475392308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6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34.996299999999998</v>
      </c>
      <c r="H38" s="53">
        <v>300</v>
      </c>
      <c r="I38" s="173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1.835</v>
      </c>
      <c r="Q38" s="16"/>
      <c r="R38" s="16"/>
      <c r="S38" s="135">
        <v>79.8</v>
      </c>
      <c r="T38" s="201">
        <v>0.01</v>
      </c>
      <c r="U38" s="201">
        <v>9.7718940899447718E-3</v>
      </c>
      <c r="V38" s="201"/>
      <c r="W38" s="201"/>
      <c r="X38" s="201">
        <v>31.9</v>
      </c>
      <c r="Y38" s="201">
        <v>31.172342146923828</v>
      </c>
      <c r="Z38" s="201">
        <v>1.901</v>
      </c>
      <c r="AA38" s="201">
        <v>1.8576370664985016</v>
      </c>
      <c r="AB38" s="201">
        <v>12.06</v>
      </c>
      <c r="AC38" s="201">
        <v>11.784904272473398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6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210">
        <v>35.493299999999998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2.8940000000000001</v>
      </c>
      <c r="Q39" s="16"/>
      <c r="R39" s="16"/>
      <c r="S39" s="135">
        <v>125.9</v>
      </c>
      <c r="T39" s="201">
        <v>2.5000000000000001E-2</v>
      </c>
      <c r="U39" s="201">
        <v>2.4429735224861932E-2</v>
      </c>
      <c r="V39" s="201"/>
      <c r="W39" s="201"/>
      <c r="X39" s="201">
        <v>19.145</v>
      </c>
      <c r="Y39" s="201">
        <v>18.708291235199269</v>
      </c>
      <c r="Z39" s="201">
        <v>1.2035</v>
      </c>
      <c r="AA39" s="201">
        <v>1.1760474537248533</v>
      </c>
      <c r="AB39" s="201">
        <v>6.2249999999999996</v>
      </c>
      <c r="AC39" s="201">
        <v>6.0830040709906221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6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35.502000000000002</v>
      </c>
      <c r="H40" s="53">
        <v>80</v>
      </c>
      <c r="I40" s="173">
        <v>80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2.9609999999999999</v>
      </c>
      <c r="Q40" s="16"/>
      <c r="R40" s="16"/>
      <c r="S40" s="135">
        <v>128.9</v>
      </c>
      <c r="T40" s="201">
        <v>3.3999999999999996E-2</v>
      </c>
      <c r="U40" s="201">
        <v>3.3224439905812225E-2</v>
      </c>
      <c r="V40" s="201"/>
      <c r="W40" s="201"/>
      <c r="X40" s="201">
        <v>18.586000000000002</v>
      </c>
      <c r="Y40" s="201">
        <v>18.162042355571359</v>
      </c>
      <c r="Z40" s="201">
        <v>1.1399999999999999</v>
      </c>
      <c r="AA40" s="201">
        <v>1.1139959262537042</v>
      </c>
      <c r="AB40" s="201">
        <v>5.97</v>
      </c>
      <c r="AC40" s="201">
        <v>5.8338207716970309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6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35.534999999999997</v>
      </c>
      <c r="H41" s="53">
        <v>60</v>
      </c>
      <c r="I41" s="173">
        <v>60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3.1080000000000001</v>
      </c>
      <c r="Q41" s="16"/>
      <c r="R41" s="16"/>
      <c r="S41" s="135">
        <v>135.30000000000001</v>
      </c>
      <c r="T41" s="201">
        <v>6.5000000000000002E-2</v>
      </c>
      <c r="U41" s="201">
        <v>6.3517311584641037E-2</v>
      </c>
      <c r="V41" s="201"/>
      <c r="W41" s="201"/>
      <c r="X41" s="201">
        <v>17.524999999999999</v>
      </c>
      <c r="Y41" s="201">
        <v>17.125244392628215</v>
      </c>
      <c r="Z41" s="201">
        <v>1.085</v>
      </c>
      <c r="AA41" s="201">
        <v>1.0602505087590079</v>
      </c>
      <c r="AB41" s="201">
        <v>5.62</v>
      </c>
      <c r="AC41" s="201">
        <v>5.4918044785489633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6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35.631799999999998</v>
      </c>
      <c r="H42" s="53">
        <v>40</v>
      </c>
      <c r="I42" s="173">
        <v>40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3.1280000000000001</v>
      </c>
      <c r="Q42" s="16"/>
      <c r="R42" s="16"/>
      <c r="S42" s="135">
        <v>136.1</v>
      </c>
      <c r="T42" s="201">
        <v>0.32699999999999996</v>
      </c>
      <c r="U42" s="201">
        <v>0.31954093674119405</v>
      </c>
      <c r="V42" s="201"/>
      <c r="W42" s="201"/>
      <c r="X42" s="201">
        <v>16.093000000000004</v>
      </c>
      <c r="Y42" s="201">
        <v>15.725909158948129</v>
      </c>
      <c r="Z42" s="201">
        <v>1.0129999999999999</v>
      </c>
      <c r="AA42" s="201">
        <v>0.98989287131140546</v>
      </c>
      <c r="AB42" s="201">
        <v>5.04</v>
      </c>
      <c r="AC42" s="201">
        <v>4.9250346213321663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6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35.667299999999997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4.0549999999999997</v>
      </c>
      <c r="Q43" s="16"/>
      <c r="R43" s="16"/>
      <c r="S43" s="135">
        <v>176.6</v>
      </c>
      <c r="T43" s="201">
        <v>0.185</v>
      </c>
      <c r="U43" s="201">
        <v>0.18078004066397832</v>
      </c>
      <c r="V43" s="201"/>
      <c r="W43" s="201"/>
      <c r="X43" s="201">
        <v>6.7949999999999999</v>
      </c>
      <c r="Y43" s="201">
        <v>6.640002034117475</v>
      </c>
      <c r="Z43" s="201">
        <v>0.48200000000000004</v>
      </c>
      <c r="AA43" s="201">
        <v>0.47100529513533812</v>
      </c>
      <c r="AB43" s="201">
        <v>2.58</v>
      </c>
      <c r="AC43" s="201">
        <v>2.5211486752057519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6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>
        <v>35.417400000000001</v>
      </c>
      <c r="H44" s="53">
        <v>10</v>
      </c>
      <c r="I44" s="173">
        <v>10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04">
        <v>4.93</v>
      </c>
      <c r="Q44" s="16"/>
      <c r="R44" s="16"/>
      <c r="S44" s="135">
        <v>215</v>
      </c>
      <c r="T44" s="201">
        <v>1.6E-2</v>
      </c>
      <c r="U44" s="201">
        <v>1.5635030543911639E-2</v>
      </c>
      <c r="V44" s="201"/>
      <c r="W44" s="201"/>
      <c r="X44" s="201">
        <v>4.3999999999999997E-2</v>
      </c>
      <c r="Y44" s="201">
        <v>4.2996333995757002E-2</v>
      </c>
      <c r="Z44" s="201">
        <v>0.11700000000000001</v>
      </c>
      <c r="AA44" s="201">
        <v>0.11433116085235387</v>
      </c>
      <c r="AB44" s="201">
        <v>0.72</v>
      </c>
      <c r="AC44" s="201">
        <v>0.70357637447602372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6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>
        <v>35.415300000000002</v>
      </c>
      <c r="H45" s="53">
        <v>0</v>
      </c>
      <c r="I45" s="173">
        <v>1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>
        <v>4.9619999999999997</v>
      </c>
      <c r="Q45" s="16"/>
      <c r="R45" s="16"/>
      <c r="S45" s="135">
        <v>216.4</v>
      </c>
      <c r="T45" s="201">
        <v>1.4999999999999999E-2</v>
      </c>
      <c r="U45" s="201">
        <v>1.465784113491716E-2</v>
      </c>
      <c r="V45" s="201"/>
      <c r="W45" s="201"/>
      <c r="X45" s="201">
        <v>1.4999999999999999E-2</v>
      </c>
      <c r="Y45" s="201">
        <v>1.465784113491716E-2</v>
      </c>
      <c r="Z45" s="201">
        <v>0.113</v>
      </c>
      <c r="AA45" s="201">
        <v>0.11042240321637595</v>
      </c>
      <c r="AB45" s="201">
        <v>0.78</v>
      </c>
      <c r="AC45" s="201">
        <v>0.76220773901569239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6"/>
      <c r="K46" s="16"/>
      <c r="L46" s="16"/>
      <c r="M46" s="16"/>
      <c r="N46" s="16"/>
      <c r="O46" s="16"/>
      <c r="P46" s="16" t="s">
        <v>4</v>
      </c>
      <c r="Q46" s="16"/>
      <c r="R46" s="204" t="s">
        <v>4</v>
      </c>
      <c r="S46" s="135" t="s">
        <v>4</v>
      </c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D35" sqref="D35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39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37068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8" t="s">
        <v>50</v>
      </c>
      <c r="J8" s="128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1</v>
      </c>
      <c r="J9" s="39">
        <v>29.93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-1°29,93</v>
      </c>
      <c r="P9" s="39" t="s">
        <v>53</v>
      </c>
      <c r="Q9" s="235">
        <f>IF(ISBLANK(I9),"",IF(ISBLANK(J9),"",IF(J9&gt;60,"ERREUR !!",O11*(I9+(J9/60)))))</f>
        <v>-1.4988333333333332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1</v>
      </c>
      <c r="J10" s="39">
        <v>29.87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1°29,87</v>
      </c>
      <c r="P10" s="39" t="s">
        <v>54</v>
      </c>
      <c r="Q10" s="235">
        <f>IF(ISBLANK(I10),"",IF(ISBLANK(J10),"",IF(J10&gt;60,"ERREUR !!",O12*(I10+(J10/60)))))</f>
        <v>1.4978333333333333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37068</v>
      </c>
      <c r="K11" s="85"/>
      <c r="L11" s="85"/>
      <c r="M11" s="85"/>
      <c r="N11" s="86" t="str">
        <f>I9&amp;"°"&amp;J9</f>
        <v>1°29,93</v>
      </c>
      <c r="O11" s="87">
        <f>IF(P9=M10,-1,1)</f>
        <v>-1</v>
      </c>
      <c r="P11" s="241" t="str">
        <f>TEXT(J11,"aaaa-mm-jj")&amp;"T"&amp;TEXT(J12,"hh:mm:ss")&amp;"z"</f>
        <v>2005-06-27T16:00:00z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0.66666666666666663</v>
      </c>
      <c r="K12" s="88"/>
      <c r="L12" s="88"/>
      <c r="M12" s="88"/>
      <c r="N12" s="89" t="str">
        <f>I10&amp;"°"&amp;J10</f>
        <v>1°29,87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7"/>
      <c r="F30" s="127"/>
      <c r="G30" s="127"/>
      <c r="H30" s="127"/>
      <c r="I30" s="12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34.641100000000002</v>
      </c>
      <c r="H35" s="153">
        <v>1000</v>
      </c>
      <c r="I35" s="173">
        <v>1002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3.6549999999999998</v>
      </c>
      <c r="Q35" s="160"/>
      <c r="R35" s="160"/>
      <c r="S35" s="161">
        <v>158.9</v>
      </c>
      <c r="T35" s="267">
        <v>5.0000000000000001E-3</v>
      </c>
      <c r="U35" s="267">
        <v>4.8859470449723842E-3</v>
      </c>
      <c r="V35" s="267"/>
      <c r="W35" s="267"/>
      <c r="X35" s="267">
        <v>34.384999999999998</v>
      </c>
      <c r="Y35" s="267">
        <v>33.600657828275104</v>
      </c>
      <c r="Z35" s="267">
        <v>2.2410000000000001</v>
      </c>
      <c r="AA35" s="267">
        <v>2.1898814655566241</v>
      </c>
      <c r="AB35" s="267">
        <v>29.67</v>
      </c>
      <c r="AC35" s="267">
        <v>28.993209764866144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34.500399999999999</v>
      </c>
      <c r="H36" s="53">
        <v>750</v>
      </c>
      <c r="I36" s="173">
        <v>750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3.2440000000000002</v>
      </c>
      <c r="Q36" s="48"/>
      <c r="R36" s="48"/>
      <c r="S36" s="102">
        <v>141.1</v>
      </c>
      <c r="T36" s="267">
        <v>6.9999999999999993E-3</v>
      </c>
      <c r="U36" s="267">
        <v>6.8403258629613408E-3</v>
      </c>
      <c r="V36" s="267"/>
      <c r="W36" s="267"/>
      <c r="X36" s="267">
        <v>38.103000000000002</v>
      </c>
      <c r="Y36" s="267">
        <v>37.233848050916571</v>
      </c>
      <c r="Z36" s="267">
        <v>2.468</v>
      </c>
      <c r="AA36" s="267">
        <v>2.4117034613983703</v>
      </c>
      <c r="AB36" s="267">
        <v>29.26</v>
      </c>
      <c r="AC36" s="267">
        <v>28.592562107178406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34.621000000000002</v>
      </c>
      <c r="H37" s="53">
        <v>500</v>
      </c>
      <c r="I37" s="173">
        <v>500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2.77</v>
      </c>
      <c r="Q37" s="48"/>
      <c r="R37" s="48"/>
      <c r="S37" s="102">
        <v>120.4</v>
      </c>
      <c r="T37" s="267">
        <v>1.2999999999999998E-2</v>
      </c>
      <c r="U37" s="267">
        <v>1.2703462316928205E-2</v>
      </c>
      <c r="V37" s="267"/>
      <c r="W37" s="267"/>
      <c r="X37" s="267">
        <v>35.227000000000004</v>
      </c>
      <c r="Y37" s="267">
        <v>34.42345131064846</v>
      </c>
      <c r="Z37" s="267">
        <v>2.1740000000000004</v>
      </c>
      <c r="AA37" s="267">
        <v>2.1244097751539943</v>
      </c>
      <c r="AB37" s="267">
        <v>18.989999999999998</v>
      </c>
      <c r="AC37" s="267">
        <v>18.556826876805125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35.037300000000002</v>
      </c>
      <c r="H38" s="53">
        <v>300</v>
      </c>
      <c r="I38" s="173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1.6479999999999999</v>
      </c>
      <c r="Q38" s="16"/>
      <c r="R38" s="16"/>
      <c r="S38" s="135">
        <v>71.7</v>
      </c>
      <c r="T38" s="267">
        <v>1.7000000000000001E-2</v>
      </c>
      <c r="U38" s="267">
        <v>1.6612219952906116E-2</v>
      </c>
      <c r="V38" s="267"/>
      <c r="W38" s="267"/>
      <c r="X38" s="267">
        <v>32.052999999999997</v>
      </c>
      <c r="Y38" s="267">
        <v>31.32185212649998</v>
      </c>
      <c r="Z38" s="267">
        <v>1.9119999999999999</v>
      </c>
      <c r="AA38" s="267">
        <v>1.8683861499974408</v>
      </c>
      <c r="AB38" s="267">
        <v>11.71</v>
      </c>
      <c r="AC38" s="267">
        <v>11.442887979325331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35.498100000000001</v>
      </c>
      <c r="H39" s="53">
        <v>100</v>
      </c>
      <c r="I39" s="173">
        <v>99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2.7149999999999999</v>
      </c>
      <c r="Q39" s="16"/>
      <c r="R39" s="16"/>
      <c r="S39" s="135">
        <v>118.1</v>
      </c>
      <c r="T39" s="267">
        <v>0.02</v>
      </c>
      <c r="U39" s="267">
        <v>1.9543788179889544E-2</v>
      </c>
      <c r="V39" s="267"/>
      <c r="W39" s="267"/>
      <c r="X39" s="267">
        <v>19.96</v>
      </c>
      <c r="Y39" s="267">
        <v>19.50470060352977</v>
      </c>
      <c r="Z39" s="267">
        <v>1.2309999999999999</v>
      </c>
      <c r="AA39" s="267">
        <v>1.2029201624722015</v>
      </c>
      <c r="AB39" s="267">
        <v>6.37</v>
      </c>
      <c r="AC39" s="267">
        <v>6.2246965352948216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210">
        <v>35.509099999999997</v>
      </c>
      <c r="H40" s="53">
        <v>80</v>
      </c>
      <c r="I40" s="173">
        <v>80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2.8180000000000001</v>
      </c>
      <c r="Q40" s="16"/>
      <c r="R40" s="16"/>
      <c r="S40" s="135">
        <v>122.6</v>
      </c>
      <c r="T40" s="267">
        <v>2.7999999999999997E-2</v>
      </c>
      <c r="U40" s="267">
        <v>2.7361303451845363E-2</v>
      </c>
      <c r="V40" s="267"/>
      <c r="W40" s="267"/>
      <c r="X40" s="267">
        <v>19.341999999999999</v>
      </c>
      <c r="Y40" s="267">
        <v>18.90079754877118</v>
      </c>
      <c r="Z40" s="267">
        <v>1.196</v>
      </c>
      <c r="AA40" s="267">
        <v>1.1687185331573948</v>
      </c>
      <c r="AB40" s="267">
        <v>6.0650000000000004</v>
      </c>
      <c r="AC40" s="267">
        <v>5.9266537655515057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35.537799999999997</v>
      </c>
      <c r="H41" s="53">
        <v>60</v>
      </c>
      <c r="I41" s="173">
        <v>60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2.7890000000000001</v>
      </c>
      <c r="Q41" s="16"/>
      <c r="R41" s="16"/>
      <c r="S41" s="135">
        <v>121.4</v>
      </c>
      <c r="T41" s="267">
        <v>4.1999999999999996E-2</v>
      </c>
      <c r="U41" s="267">
        <v>4.1041955177768048E-2</v>
      </c>
      <c r="V41" s="267"/>
      <c r="W41" s="267"/>
      <c r="X41" s="267">
        <v>19.177999999999997</v>
      </c>
      <c r="Y41" s="267">
        <v>18.740538485696085</v>
      </c>
      <c r="Z41" s="267">
        <v>1.179</v>
      </c>
      <c r="AA41" s="267">
        <v>1.1521063132044889</v>
      </c>
      <c r="AB41" s="267">
        <v>5.88</v>
      </c>
      <c r="AC41" s="267">
        <v>5.7458737248875282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211">
        <v>35.628100000000003</v>
      </c>
      <c r="H42" s="53">
        <v>40</v>
      </c>
      <c r="I42" s="173">
        <v>39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2.8849999999999998</v>
      </c>
      <c r="Q42" s="16"/>
      <c r="R42" s="16"/>
      <c r="S42" s="135">
        <v>125.6</v>
      </c>
      <c r="T42" s="267">
        <v>0.245</v>
      </c>
      <c r="U42" s="267">
        <v>0.23941140520364695</v>
      </c>
      <c r="V42" s="267"/>
      <c r="W42" s="267"/>
      <c r="X42" s="267">
        <v>17.425000000000001</v>
      </c>
      <c r="Y42" s="267">
        <v>17.027525451728771</v>
      </c>
      <c r="Z42" s="267">
        <v>1.069</v>
      </c>
      <c r="AA42" s="267">
        <v>1.0446154782150963</v>
      </c>
      <c r="AB42" s="267">
        <v>5.22</v>
      </c>
      <c r="AC42" s="267">
        <v>5.1009287149511726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35.711300000000001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4.5339999999999998</v>
      </c>
      <c r="Q43" s="16"/>
      <c r="R43" s="16"/>
      <c r="S43" s="135">
        <v>197.5</v>
      </c>
      <c r="T43" s="267">
        <v>0.15</v>
      </c>
      <c r="U43" s="267">
        <v>0.14657841134917163</v>
      </c>
      <c r="V43" s="267"/>
      <c r="W43" s="267"/>
      <c r="X43" s="267">
        <v>4.3099999999999996</v>
      </c>
      <c r="Y43" s="267">
        <v>4.211686352766197</v>
      </c>
      <c r="Z43" s="267">
        <v>0.372</v>
      </c>
      <c r="AA43" s="267">
        <v>0.36351446014594557</v>
      </c>
      <c r="AB43" s="267">
        <v>2.09</v>
      </c>
      <c r="AC43" s="267">
        <v>2.0423258647984577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>
        <v>35.689</v>
      </c>
      <c r="H44" s="53">
        <v>10</v>
      </c>
      <c r="I44" s="173">
        <v>10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04">
        <v>4.8819999999999997</v>
      </c>
      <c r="Q44" s="16"/>
      <c r="R44" s="16"/>
      <c r="S44" s="135">
        <v>212.8</v>
      </c>
      <c r="T44" s="267">
        <v>8.8999999999999996E-2</v>
      </c>
      <c r="U44" s="267">
        <v>8.6969857400508485E-2</v>
      </c>
      <c r="V44" s="267"/>
      <c r="W44" s="267"/>
      <c r="X44" s="267">
        <v>1.861</v>
      </c>
      <c r="Y44" s="267">
        <v>1.8185494901387225</v>
      </c>
      <c r="Z44" s="267">
        <v>0.24299999999999999</v>
      </c>
      <c r="AA44" s="267">
        <v>0.23745702638565799</v>
      </c>
      <c r="AB44" s="267">
        <v>1.56</v>
      </c>
      <c r="AC44" s="267">
        <v>1.5244154780313846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>
        <v>35.726700000000001</v>
      </c>
      <c r="H45" s="53">
        <v>0</v>
      </c>
      <c r="I45" s="173">
        <v>0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/>
      <c r="Q45" s="16"/>
      <c r="R45" s="16"/>
      <c r="S45" s="135"/>
      <c r="T45" s="267">
        <v>9.5000000000000001E-2</v>
      </c>
      <c r="U45" s="267">
        <v>9.2832993854475354E-2</v>
      </c>
      <c r="V45" s="267"/>
      <c r="W45" s="267"/>
      <c r="X45" s="267">
        <v>1.405</v>
      </c>
      <c r="Y45" s="267">
        <v>1.3729511196372408</v>
      </c>
      <c r="Z45" s="267">
        <v>0.23399999999999999</v>
      </c>
      <c r="AA45" s="267">
        <v>0.22866232170470771</v>
      </c>
      <c r="AB45" s="267">
        <v>1.65</v>
      </c>
      <c r="AC45" s="267">
        <v>1.6123625248408877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6"/>
      <c r="K46" s="16"/>
      <c r="L46" s="16"/>
      <c r="M46" s="16"/>
      <c r="N46" s="16"/>
      <c r="O46" s="16"/>
      <c r="P46" s="16" t="s">
        <v>4</v>
      </c>
      <c r="Q46" s="16"/>
      <c r="R46" s="204" t="s">
        <v>4</v>
      </c>
      <c r="S46" s="135" t="s">
        <v>4</v>
      </c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35"/>
      <c r="W53" s="135"/>
      <c r="X53" s="16"/>
      <c r="Y53" s="16"/>
      <c r="Z53" s="135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H33:H34"/>
    <mergeCell ref="I33:I34"/>
    <mergeCell ref="J33:J34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D35" sqref="D35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40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37068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8" t="s">
        <v>50</v>
      </c>
      <c r="J8" s="128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2</v>
      </c>
      <c r="J9" s="39">
        <v>0.16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-2°0,16</v>
      </c>
      <c r="P9" s="39" t="s">
        <v>53</v>
      </c>
      <c r="Q9" s="235">
        <f>IF(ISBLANK(I9),"",IF(ISBLANK(J9),"",IF(J9&gt;60,"ERREUR !!",O11*(I9+(J9/60)))))</f>
        <v>-2.0026666666666668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1</v>
      </c>
      <c r="J10" s="39">
        <v>49.92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1°49,92</v>
      </c>
      <c r="P10" s="39" t="s">
        <v>54</v>
      </c>
      <c r="Q10" s="235">
        <f>IF(ISBLANK(I10),"",IF(ISBLANK(J10),"",IF(J10&gt;60,"ERREUR !!",O12*(I10+(J10/60)))))</f>
        <v>1.8320000000000001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37068</v>
      </c>
      <c r="K11" s="85"/>
      <c r="L11" s="85"/>
      <c r="M11" s="85"/>
      <c r="N11" s="86" t="str">
        <f>I9&amp;"°"&amp;J9</f>
        <v>2°0,16</v>
      </c>
      <c r="O11" s="87">
        <f>IF(P9=M10,-1,1)</f>
        <v>-1</v>
      </c>
      <c r="P11" s="241" t="str">
        <f>TEXT(J11,"aaaa-mm-jj")&amp;"T"&amp;TEXT(J12,"hh:mm:ss")&amp;"z"</f>
        <v>2005-06-27T21:00:00z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0.875</v>
      </c>
      <c r="K12" s="88"/>
      <c r="L12" s="88"/>
      <c r="M12" s="88"/>
      <c r="N12" s="89" t="str">
        <f>I10&amp;"°"&amp;J10</f>
        <v>1°49,92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7"/>
      <c r="F30" s="127"/>
      <c r="G30" s="127"/>
      <c r="H30" s="127"/>
      <c r="I30" s="12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4">
        <v>34.608899999999998</v>
      </c>
      <c r="H35" s="153">
        <v>1000</v>
      </c>
      <c r="I35" s="173">
        <v>1002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3.6059999999999999</v>
      </c>
      <c r="Q35" s="160"/>
      <c r="R35" s="160"/>
      <c r="S35" s="161">
        <v>156.80000000000001</v>
      </c>
      <c r="T35" s="200">
        <v>7.0000000000000027E-3</v>
      </c>
      <c r="U35" s="200">
        <v>6.8403258629613443E-3</v>
      </c>
      <c r="V35" s="200"/>
      <c r="W35" s="200"/>
      <c r="X35" s="200">
        <v>33.523000000000003</v>
      </c>
      <c r="Y35" s="200">
        <v>32.758320557721866</v>
      </c>
      <c r="Z35" s="200">
        <v>2.2090000000000001</v>
      </c>
      <c r="AA35" s="200">
        <v>2.1586114044688007</v>
      </c>
      <c r="AB35" s="200">
        <v>29.81</v>
      </c>
      <c r="AC35" s="200">
        <v>29.130016282125375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4">
        <v>34.499000000000002</v>
      </c>
      <c r="H36" s="53">
        <v>750</v>
      </c>
      <c r="I36" s="173">
        <v>749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3.0510000000000002</v>
      </c>
      <c r="Q36" s="48"/>
      <c r="R36" s="48"/>
      <c r="S36" s="102">
        <v>132.6</v>
      </c>
      <c r="T36" s="200">
        <v>9.0000000000000011E-3</v>
      </c>
      <c r="U36" s="200">
        <v>8.7947046809502983E-3</v>
      </c>
      <c r="V36" s="200"/>
      <c r="W36" s="200"/>
      <c r="X36" s="200">
        <v>36.470999999999997</v>
      </c>
      <c r="Y36" s="200">
        <v>35.639074935437584</v>
      </c>
      <c r="Z36" s="200">
        <v>2.4</v>
      </c>
      <c r="AA36" s="200">
        <v>2.345254581586746</v>
      </c>
      <c r="AB36" s="200">
        <v>28.09</v>
      </c>
      <c r="AC36" s="200">
        <v>27.44925049865487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4">
        <v>34.580500000000001</v>
      </c>
      <c r="H37" s="53">
        <v>500</v>
      </c>
      <c r="I37" s="173">
        <v>501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3.1440000000000001</v>
      </c>
      <c r="Q37" s="48"/>
      <c r="R37" s="48"/>
      <c r="S37" s="102">
        <v>136.69999999999999</v>
      </c>
      <c r="T37" s="200">
        <v>1.3000000000000005E-2</v>
      </c>
      <c r="U37" s="200">
        <v>1.2703462316928212E-2</v>
      </c>
      <c r="V37" s="200"/>
      <c r="W37" s="200"/>
      <c r="X37" s="200">
        <v>32.687000000000005</v>
      </c>
      <c r="Y37" s="200">
        <v>31.941390211802489</v>
      </c>
      <c r="Z37" s="200">
        <v>2.0710000000000002</v>
      </c>
      <c r="AA37" s="200">
        <v>2.0237592660275627</v>
      </c>
      <c r="AB37" s="200">
        <v>19.23</v>
      </c>
      <c r="AC37" s="200">
        <v>18.791352334963801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4">
        <v>34.997700000000002</v>
      </c>
      <c r="H38" s="53">
        <v>300</v>
      </c>
      <c r="I38" s="173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1.552</v>
      </c>
      <c r="Q38" s="16"/>
      <c r="R38" s="16"/>
      <c r="S38" s="135">
        <v>67.5</v>
      </c>
      <c r="T38" s="200">
        <v>1.8000000000000002E-2</v>
      </c>
      <c r="U38" s="200">
        <v>1.7589409361900597E-2</v>
      </c>
      <c r="V38" s="200"/>
      <c r="W38" s="200"/>
      <c r="X38" s="200">
        <v>31.931999999999999</v>
      </c>
      <c r="Y38" s="200">
        <v>31.203612208011652</v>
      </c>
      <c r="Z38" s="200">
        <v>1.9339999999999999</v>
      </c>
      <c r="AA38" s="200">
        <v>1.8898843169953192</v>
      </c>
      <c r="AB38" s="200">
        <v>12.23</v>
      </c>
      <c r="AC38" s="200">
        <v>11.951026472002457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4">
        <v>35.545400000000001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2.9180000000000001</v>
      </c>
      <c r="Q39" s="16"/>
      <c r="R39" s="16"/>
      <c r="S39" s="135">
        <v>127</v>
      </c>
      <c r="T39" s="200">
        <v>3.1E-2</v>
      </c>
      <c r="U39" s="200">
        <v>3.0292871678828798E-2</v>
      </c>
      <c r="V39" s="200"/>
      <c r="W39" s="200"/>
      <c r="X39" s="200">
        <v>17.599</v>
      </c>
      <c r="Y39" s="200">
        <v>17.197556408893806</v>
      </c>
      <c r="Z39" s="200">
        <v>1.1499999999999999</v>
      </c>
      <c r="AA39" s="200">
        <v>1.123767820343649</v>
      </c>
      <c r="AB39" s="200">
        <v>5.98</v>
      </c>
      <c r="AC39" s="200">
        <v>5.843592665786975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4">
        <v>35.578400000000002</v>
      </c>
      <c r="H40" s="53">
        <v>80</v>
      </c>
      <c r="I40" s="173">
        <v>80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2.6139999999999999</v>
      </c>
      <c r="Q40" s="16"/>
      <c r="R40" s="16"/>
      <c r="S40" s="135">
        <v>113.8</v>
      </c>
      <c r="T40" s="200">
        <v>3.5000000000000003E-2</v>
      </c>
      <c r="U40" s="200">
        <v>3.4201629314806713E-2</v>
      </c>
      <c r="V40" s="200"/>
      <c r="W40" s="200"/>
      <c r="X40" s="200">
        <v>18.664999999999999</v>
      </c>
      <c r="Y40" s="200">
        <v>18.239240318881919</v>
      </c>
      <c r="Z40" s="200">
        <v>1.1859999999999999</v>
      </c>
      <c r="AA40" s="200">
        <v>1.1589466390674501</v>
      </c>
      <c r="AB40" s="200">
        <v>6.19</v>
      </c>
      <c r="AC40" s="200">
        <v>6.0488024416758153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4">
        <v>35.621000000000002</v>
      </c>
      <c r="H41" s="53">
        <v>60</v>
      </c>
      <c r="I41" s="173">
        <v>61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2.7949999999999999</v>
      </c>
      <c r="Q41" s="16"/>
      <c r="R41" s="16"/>
      <c r="S41" s="135">
        <v>121.7</v>
      </c>
      <c r="T41" s="200">
        <v>6.2E-2</v>
      </c>
      <c r="U41" s="200">
        <v>6.0585743357657602E-2</v>
      </c>
      <c r="V41" s="200"/>
      <c r="W41" s="200"/>
      <c r="X41" s="200">
        <v>17.078000000000003</v>
      </c>
      <c r="Y41" s="200">
        <v>16.688440726807684</v>
      </c>
      <c r="Z41" s="200">
        <v>1.0945</v>
      </c>
      <c r="AA41" s="200">
        <v>1.0695338081444554</v>
      </c>
      <c r="AB41" s="200">
        <v>5.7050000000000001</v>
      </c>
      <c r="AC41" s="200">
        <v>5.5748655783134939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4">
        <v>35.658000000000001</v>
      </c>
      <c r="H42" s="53">
        <v>40</v>
      </c>
      <c r="I42" s="173">
        <v>40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2.887</v>
      </c>
      <c r="Q42" s="16"/>
      <c r="R42" s="16"/>
      <c r="S42" s="135">
        <v>125.7</v>
      </c>
      <c r="T42" s="200">
        <v>0.192</v>
      </c>
      <c r="U42" s="200">
        <v>0.18762036652693967</v>
      </c>
      <c r="V42" s="200"/>
      <c r="W42" s="200"/>
      <c r="X42" s="200">
        <v>16.547999999999998</v>
      </c>
      <c r="Y42" s="200">
        <v>16.17053034004061</v>
      </c>
      <c r="Z42" s="200">
        <v>1.056</v>
      </c>
      <c r="AA42" s="200">
        <v>1.0319120158981683</v>
      </c>
      <c r="AB42" s="200">
        <v>5.49</v>
      </c>
      <c r="AC42" s="200">
        <v>5.3647698553796808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4">
        <v>35.836100000000002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4.6660000000000004</v>
      </c>
      <c r="Q43" s="16"/>
      <c r="R43" s="16"/>
      <c r="S43" s="135">
        <v>203.3</v>
      </c>
      <c r="T43" s="200">
        <v>0.17600000000000002</v>
      </c>
      <c r="U43" s="200">
        <v>0.17198533598302804</v>
      </c>
      <c r="V43" s="200"/>
      <c r="W43" s="200"/>
      <c r="X43" s="200">
        <v>3.6439999999999997</v>
      </c>
      <c r="Y43" s="200">
        <v>3.5608782063758753</v>
      </c>
      <c r="Z43" s="200">
        <v>0.36699999999999999</v>
      </c>
      <c r="AA43" s="200">
        <v>0.35862851310097321</v>
      </c>
      <c r="AB43" s="200">
        <v>2.4</v>
      </c>
      <c r="AC43" s="200">
        <v>2.3452545815867456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4">
        <v>35.900399999999998</v>
      </c>
      <c r="H44" s="53">
        <v>10</v>
      </c>
      <c r="I44" s="173">
        <v>10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04">
        <v>5.024</v>
      </c>
      <c r="Q44" s="16"/>
      <c r="R44" s="16"/>
      <c r="S44" s="135">
        <v>218.9</v>
      </c>
      <c r="T44" s="200">
        <v>0.11600000000000002</v>
      </c>
      <c r="U44" s="200">
        <v>0.1133539714433594</v>
      </c>
      <c r="V44" s="200"/>
      <c r="W44" s="200"/>
      <c r="X44" s="200">
        <v>0.88400000000000001</v>
      </c>
      <c r="Y44" s="200">
        <v>0.86383543755111802</v>
      </c>
      <c r="Z44" s="200">
        <v>0.20800000000000002</v>
      </c>
      <c r="AA44" s="200">
        <v>0.20325539707085133</v>
      </c>
      <c r="AB44" s="200">
        <v>1.8</v>
      </c>
      <c r="AC44" s="200">
        <v>1.7589409361900596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4">
        <v>35.909500000000001</v>
      </c>
      <c r="H45" s="53">
        <v>0</v>
      </c>
      <c r="I45" s="173">
        <v>1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>
        <v>5.0250000000000004</v>
      </c>
      <c r="Q45" s="16"/>
      <c r="R45" s="16"/>
      <c r="S45" s="135">
        <v>219</v>
      </c>
      <c r="T45" s="200">
        <v>0.115</v>
      </c>
      <c r="U45" s="200">
        <v>0.11237678203436492</v>
      </c>
      <c r="V45" s="200"/>
      <c r="W45" s="200"/>
      <c r="X45" s="200">
        <v>0.745</v>
      </c>
      <c r="Y45" s="200">
        <v>0.72800610970088564</v>
      </c>
      <c r="Z45" s="200">
        <v>0.20100000000000001</v>
      </c>
      <c r="AA45" s="200">
        <v>0.19641507120788998</v>
      </c>
      <c r="AB45" s="200">
        <v>1.82</v>
      </c>
      <c r="AC45" s="200">
        <v>1.7784847243699491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6"/>
      <c r="K46" s="16"/>
      <c r="L46" s="16"/>
      <c r="M46" s="16"/>
      <c r="N46" s="16"/>
      <c r="O46" s="16"/>
      <c r="P46" s="16" t="s">
        <v>4</v>
      </c>
      <c r="Q46" s="16"/>
      <c r="R46" s="204" t="s">
        <v>4</v>
      </c>
      <c r="S46" s="135" t="s">
        <v>4</v>
      </c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35"/>
      <c r="W53" s="135"/>
      <c r="X53" s="16"/>
      <c r="Y53" s="16"/>
      <c r="Z53" s="135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D1" zoomScaleNormal="100" workbookViewId="0">
      <selection activeCell="D35" sqref="D35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6.8554687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41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37069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8" t="s">
        <v>50</v>
      </c>
      <c r="J8" s="128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2</v>
      </c>
      <c r="J9" s="39">
        <v>29.76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-2°29,76</v>
      </c>
      <c r="P9" s="39" t="s">
        <v>53</v>
      </c>
      <c r="Q9" s="235">
        <f>IF(ISBLANK(I9),"",IF(ISBLANK(J9),"",IF(J9&gt;60,"ERREUR !!",O11*(I9+(J9/60)))))</f>
        <v>-2.496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2</v>
      </c>
      <c r="J10" s="39">
        <v>9.9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2°9,9</v>
      </c>
      <c r="P10" s="39" t="s">
        <v>54</v>
      </c>
      <c r="Q10" s="235">
        <f>IF(ISBLANK(I10),"",IF(ISBLANK(J10),"",IF(J10&gt;60,"ERREUR !!",O12*(I10+(J10/60)))))</f>
        <v>2.165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37069</v>
      </c>
      <c r="K11" s="85"/>
      <c r="L11" s="85"/>
      <c r="M11" s="85"/>
      <c r="N11" s="86" t="str">
        <f>I9&amp;"°"&amp;J9</f>
        <v>2°29,76</v>
      </c>
      <c r="O11" s="87">
        <f>IF(P9=M10,-1,1)</f>
        <v>-1</v>
      </c>
      <c r="P11" s="241" t="str">
        <f>TEXT(J11,"aaaa-mm-jj")&amp;"T"&amp;TEXT(J12,"hh:mm:ss")&amp;"z"</f>
        <v>2005-06-28T02:00:00z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8.3333333333333329E-2</v>
      </c>
      <c r="K12" s="88"/>
      <c r="L12" s="88"/>
      <c r="M12" s="88"/>
      <c r="N12" s="89" t="str">
        <f>I10&amp;"°"&amp;J10</f>
        <v>2°9,9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7"/>
      <c r="F30" s="127"/>
      <c r="G30" s="127"/>
      <c r="H30" s="127"/>
      <c r="I30" s="12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268">
        <v>34.5961</v>
      </c>
      <c r="H35" s="153">
        <v>1000</v>
      </c>
      <c r="I35" s="173">
        <v>1002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3.5659999999999998</v>
      </c>
      <c r="Q35" s="160"/>
      <c r="R35" s="160"/>
      <c r="S35" s="161">
        <v>155</v>
      </c>
      <c r="T35" s="201">
        <v>5.0000000000000001E-3</v>
      </c>
      <c r="U35" s="201">
        <v>4.8859470449723877E-3</v>
      </c>
      <c r="V35" s="201"/>
      <c r="W35" s="201"/>
      <c r="X35" s="201">
        <v>34.045000000000002</v>
      </c>
      <c r="Y35" s="201">
        <v>33.268413429216977</v>
      </c>
      <c r="Z35" s="201">
        <v>2.2570000000000001</v>
      </c>
      <c r="AA35" s="201">
        <v>2.2055164961005356</v>
      </c>
      <c r="AB35" s="201">
        <v>30.39</v>
      </c>
      <c r="AC35" s="201">
        <v>29.696786139342169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268">
        <v>34.499099999999999</v>
      </c>
      <c r="H36" s="53">
        <v>750</v>
      </c>
      <c r="I36" s="173">
        <v>750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3.121</v>
      </c>
      <c r="Q36" s="48"/>
      <c r="R36" s="48"/>
      <c r="S36" s="102">
        <v>135.69999999999999</v>
      </c>
      <c r="T36" s="201">
        <v>1.2000000000000004E-2</v>
      </c>
      <c r="U36" s="201">
        <v>1.1726272907933733E-2</v>
      </c>
      <c r="V36" s="201"/>
      <c r="W36" s="201"/>
      <c r="X36" s="201">
        <v>36.478000000000002</v>
      </c>
      <c r="Y36" s="201">
        <v>35.645915261300551</v>
      </c>
      <c r="Z36" s="201">
        <v>2.4020000000000001</v>
      </c>
      <c r="AA36" s="201">
        <v>2.347208960404735</v>
      </c>
      <c r="AB36" s="201">
        <v>27.55</v>
      </c>
      <c r="AC36" s="201">
        <v>26.921568217797851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268">
        <v>34.595799999999997</v>
      </c>
      <c r="H37" s="53">
        <v>500</v>
      </c>
      <c r="I37" s="173">
        <v>500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2.87</v>
      </c>
      <c r="Q37" s="48"/>
      <c r="R37" s="48"/>
      <c r="S37" s="102">
        <v>124.8</v>
      </c>
      <c r="T37" s="201">
        <v>4.0000000000000001E-3</v>
      </c>
      <c r="U37" s="201">
        <v>3.9087576359779098E-3</v>
      </c>
      <c r="V37" s="201"/>
      <c r="W37" s="201"/>
      <c r="X37" s="201">
        <v>33.746000000000002</v>
      </c>
      <c r="Y37" s="201">
        <v>32.976233795927634</v>
      </c>
      <c r="Z37" s="201">
        <v>2.12</v>
      </c>
      <c r="AA37" s="201">
        <v>2.0716415470682921</v>
      </c>
      <c r="AB37" s="201">
        <v>19.170000000000002</v>
      </c>
      <c r="AC37" s="201">
        <v>18.732720970424133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268">
        <v>34.942700000000002</v>
      </c>
      <c r="H38" s="53">
        <v>300</v>
      </c>
      <c r="I38" s="173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1.1970000000000001</v>
      </c>
      <c r="Q38" s="16"/>
      <c r="R38" s="16"/>
      <c r="S38" s="135">
        <v>52.1</v>
      </c>
      <c r="T38" s="201">
        <v>1.1000000000000003E-2</v>
      </c>
      <c r="U38" s="201">
        <v>1.0749083498939254E-2</v>
      </c>
      <c r="V38" s="201"/>
      <c r="W38" s="201"/>
      <c r="X38" s="201">
        <v>34.848999999999997</v>
      </c>
      <c r="Y38" s="201">
        <v>34.054073714048542</v>
      </c>
      <c r="Z38" s="201">
        <v>2.081</v>
      </c>
      <c r="AA38" s="201">
        <v>2.0335311601175072</v>
      </c>
      <c r="AB38" s="201">
        <v>13.67</v>
      </c>
      <c r="AC38" s="201">
        <v>13.358179220954506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268">
        <v>35.559800000000003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2.6760000000000002</v>
      </c>
      <c r="Q39" s="16"/>
      <c r="R39" s="16"/>
      <c r="S39" s="135">
        <v>116.5</v>
      </c>
      <c r="T39" s="201">
        <v>1.3000000000000005E-2</v>
      </c>
      <c r="U39" s="201">
        <v>1.2703462316928212E-2</v>
      </c>
      <c r="V39" s="201"/>
      <c r="W39" s="201"/>
      <c r="X39" s="201">
        <v>19.106999999999999</v>
      </c>
      <c r="Y39" s="201">
        <v>18.671158037657481</v>
      </c>
      <c r="Z39" s="201">
        <v>1.2209999999999999</v>
      </c>
      <c r="AA39" s="201">
        <v>1.1931482683822567</v>
      </c>
      <c r="AB39" s="201">
        <v>6.26</v>
      </c>
      <c r="AC39" s="201">
        <v>6.1172057003054281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268">
        <v>35.6066</v>
      </c>
      <c r="H40" s="53">
        <v>80</v>
      </c>
      <c r="I40" s="173">
        <v>80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3.07</v>
      </c>
      <c r="Q40" s="16"/>
      <c r="R40" s="16"/>
      <c r="S40" s="135">
        <v>133.6</v>
      </c>
      <c r="T40" s="201">
        <v>1.8000000000000002E-2</v>
      </c>
      <c r="U40" s="201">
        <v>1.7589409361900597E-2</v>
      </c>
      <c r="V40" s="201"/>
      <c r="W40" s="201"/>
      <c r="X40" s="201">
        <v>16.552</v>
      </c>
      <c r="Y40" s="201">
        <v>16.17443909767659</v>
      </c>
      <c r="Z40" s="201">
        <v>1.081</v>
      </c>
      <c r="AA40" s="201">
        <v>1.05634175112303</v>
      </c>
      <c r="AB40" s="201">
        <v>5.55</v>
      </c>
      <c r="AC40" s="201">
        <v>5.4234012199193495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268">
        <v>35.631799999999998</v>
      </c>
      <c r="H41" s="53">
        <v>60</v>
      </c>
      <c r="I41" s="173">
        <v>60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3.0419999999999998</v>
      </c>
      <c r="Q41" s="16"/>
      <c r="R41" s="16"/>
      <c r="S41" s="135">
        <v>132.4</v>
      </c>
      <c r="T41" s="201">
        <v>3.5000000000000003E-2</v>
      </c>
      <c r="U41" s="201">
        <v>3.4201629314806713E-2</v>
      </c>
      <c r="V41" s="201"/>
      <c r="W41" s="201"/>
      <c r="X41" s="201">
        <v>16.125</v>
      </c>
      <c r="Y41" s="201">
        <v>15.757179220035948</v>
      </c>
      <c r="Z41" s="201">
        <v>1.034</v>
      </c>
      <c r="AA41" s="201">
        <v>1.0104138489002896</v>
      </c>
      <c r="AB41" s="201">
        <v>5.32</v>
      </c>
      <c r="AC41" s="201">
        <v>5.1986476558506203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268">
        <v>35.667000000000002</v>
      </c>
      <c r="H42" s="53">
        <v>40</v>
      </c>
      <c r="I42" s="173">
        <v>40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3.1760000000000002</v>
      </c>
      <c r="Q42" s="16"/>
      <c r="R42" s="16"/>
      <c r="S42" s="135">
        <v>138.30000000000001</v>
      </c>
      <c r="T42" s="201">
        <v>6.1000000000000006E-2</v>
      </c>
      <c r="U42" s="201">
        <v>5.9608553948663129E-2</v>
      </c>
      <c r="V42" s="201"/>
      <c r="W42" s="201"/>
      <c r="X42" s="201">
        <v>14.943999999999999</v>
      </c>
      <c r="Y42" s="201">
        <v>14.603118528013471</v>
      </c>
      <c r="Z42" s="201">
        <v>0.96349999999999991</v>
      </c>
      <c r="AA42" s="201">
        <v>0.94152199556617888</v>
      </c>
      <c r="AB42" s="201">
        <v>5.0350000000000001</v>
      </c>
      <c r="AC42" s="201">
        <v>4.9201486742871943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268">
        <v>35.842199999999998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4.3680000000000003</v>
      </c>
      <c r="Q43" s="16"/>
      <c r="R43" s="16"/>
      <c r="S43" s="135">
        <v>190.3</v>
      </c>
      <c r="T43" s="201">
        <v>0.22600000000000001</v>
      </c>
      <c r="U43" s="201">
        <v>0.22084480643275189</v>
      </c>
      <c r="V43" s="201"/>
      <c r="W43" s="201"/>
      <c r="X43" s="201">
        <v>4.8639999999999999</v>
      </c>
      <c r="Y43" s="201">
        <v>4.753049285349138</v>
      </c>
      <c r="Z43" s="201">
        <v>0.44600000000000001</v>
      </c>
      <c r="AA43" s="201">
        <v>0.43582647641153693</v>
      </c>
      <c r="AB43" s="201">
        <v>2.62</v>
      </c>
      <c r="AC43" s="201">
        <v>2.5602362515655308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268">
        <v>35.924799999999998</v>
      </c>
      <c r="H44" s="53">
        <v>10</v>
      </c>
      <c r="I44" s="173">
        <v>10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04">
        <v>4.8540000000000001</v>
      </c>
      <c r="Q44" s="16"/>
      <c r="R44" s="16"/>
      <c r="S44" s="135">
        <v>211.5</v>
      </c>
      <c r="T44" s="201">
        <v>0.10400000000000001</v>
      </c>
      <c r="U44" s="201">
        <v>0.10162769853542566</v>
      </c>
      <c r="V44" s="201"/>
      <c r="W44" s="201"/>
      <c r="X44" s="201">
        <v>1.266</v>
      </c>
      <c r="Y44" s="201">
        <v>1.2371217917870083</v>
      </c>
      <c r="Z44" s="201">
        <v>0.251</v>
      </c>
      <c r="AA44" s="201">
        <v>0.24527454165761384</v>
      </c>
      <c r="AB44" s="201">
        <v>1.68</v>
      </c>
      <c r="AC44" s="201">
        <v>1.6416782071107221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268">
        <v>35.930799999999998</v>
      </c>
      <c r="H45" s="53">
        <v>0</v>
      </c>
      <c r="I45" s="173">
        <v>0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>
        <v>4.9649999999999999</v>
      </c>
      <c r="Q45" s="16"/>
      <c r="R45" s="16"/>
      <c r="S45" s="135">
        <v>216.4</v>
      </c>
      <c r="T45" s="201">
        <v>9.0999999999999998E-2</v>
      </c>
      <c r="U45" s="201">
        <v>8.8924236218497446E-2</v>
      </c>
      <c r="V45" s="201"/>
      <c r="W45" s="201"/>
      <c r="X45" s="201">
        <v>1.109</v>
      </c>
      <c r="Y45" s="201">
        <v>1.0837030545748754</v>
      </c>
      <c r="Z45" s="201">
        <v>0.23699999999999999</v>
      </c>
      <c r="AA45" s="201">
        <v>0.23159388993169114</v>
      </c>
      <c r="AB45" s="201">
        <v>1.63</v>
      </c>
      <c r="AC45" s="201">
        <v>1.592818736660998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6"/>
      <c r="K46" s="16"/>
      <c r="L46" s="16"/>
      <c r="M46" s="16"/>
      <c r="N46" s="16"/>
      <c r="O46" s="16"/>
      <c r="P46" s="16" t="s">
        <v>4</v>
      </c>
      <c r="Q46" s="16"/>
      <c r="R46" s="204" t="s">
        <v>4</v>
      </c>
      <c r="S46" s="135" t="s">
        <v>4</v>
      </c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35"/>
      <c r="W53" s="135"/>
      <c r="X53" s="16"/>
      <c r="Y53" s="16"/>
      <c r="Z53" s="135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I51" sqref="I51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42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37069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8" t="s">
        <v>50</v>
      </c>
      <c r="J8" s="128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2</v>
      </c>
      <c r="J9" s="39">
        <v>29.95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-2°29,95</v>
      </c>
      <c r="P9" s="39" t="s">
        <v>53</v>
      </c>
      <c r="Q9" s="235">
        <f>IF(ISBLANK(I9),"",IF(ISBLANK(J9),"",IF(J9&gt;60,"ERREUR !!",O11*(I9+(J9/60)))))</f>
        <v>-2.4991666666666665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2</v>
      </c>
      <c r="J10" s="39">
        <v>29.94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2°29,94</v>
      </c>
      <c r="P10" s="39" t="s">
        <v>54</v>
      </c>
      <c r="Q10" s="235">
        <f>IF(ISBLANK(I10),"",IF(ISBLANK(J10),"",IF(J10&gt;60,"ERREUR !!",O12*(I10+(J10/60)))))</f>
        <v>2.4990000000000001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37069</v>
      </c>
      <c r="K11" s="85"/>
      <c r="L11" s="85"/>
      <c r="M11" s="85"/>
      <c r="N11" s="86" t="str">
        <f>I9&amp;"°"&amp;J9</f>
        <v>2°29,95</v>
      </c>
      <c r="O11" s="87">
        <f>IF(P9=M10,-1,1)</f>
        <v>-1</v>
      </c>
      <c r="P11" s="241" t="str">
        <f>TEXT(J11,"aaaa-mm-jj")&amp;"T"&amp;TEXT(J12,"hh:mm:ss")&amp;"z"</f>
        <v>2005-06-28T08:00:00z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0.33333333333333331</v>
      </c>
      <c r="K12" s="88"/>
      <c r="L12" s="88"/>
      <c r="M12" s="88"/>
      <c r="N12" s="89" t="str">
        <f>I10&amp;"°"&amp;J10</f>
        <v>2°29,94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7"/>
      <c r="F30" s="127"/>
      <c r="G30" s="127"/>
      <c r="H30" s="127"/>
      <c r="I30" s="12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34.592399999999998</v>
      </c>
      <c r="H35" s="153">
        <v>1000</v>
      </c>
      <c r="I35" s="173">
        <v>1003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3.5529999999999999</v>
      </c>
      <c r="Q35" s="160"/>
      <c r="R35" s="160"/>
      <c r="S35" s="161">
        <v>154.4</v>
      </c>
      <c r="T35" s="201">
        <v>6.7000000000000011E-3</v>
      </c>
      <c r="U35" s="201">
        <v>6.5471690402629998E-3</v>
      </c>
      <c r="V35" s="201"/>
      <c r="W35" s="201"/>
      <c r="X35" s="201">
        <v>34.026299999999999</v>
      </c>
      <c r="Y35" s="201">
        <v>33.250139987268788</v>
      </c>
      <c r="Z35" s="201">
        <v>2.2446000000000002</v>
      </c>
      <c r="AA35" s="201">
        <v>2.1933993474290041</v>
      </c>
      <c r="AB35" s="201">
        <v>32.641199999999998</v>
      </c>
      <c r="AC35" s="201">
        <v>31.896634936870534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34.5092</v>
      </c>
      <c r="H36" s="53">
        <v>750</v>
      </c>
      <c r="I36" s="173">
        <v>749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2.8860000000000001</v>
      </c>
      <c r="Q36" s="48"/>
      <c r="R36" s="48"/>
      <c r="S36" s="102">
        <v>125.5</v>
      </c>
      <c r="T36" s="201">
        <v>5.9999999999999984E-4</v>
      </c>
      <c r="U36" s="201">
        <v>5.8631364539668627E-4</v>
      </c>
      <c r="V36" s="201"/>
      <c r="W36" s="201"/>
      <c r="X36" s="201">
        <v>36.933199999999999</v>
      </c>
      <c r="Y36" s="201">
        <v>36.090731880274831</v>
      </c>
      <c r="Z36" s="201">
        <v>2.4108000000000001</v>
      </c>
      <c r="AA36" s="201">
        <v>2.3558082272038861</v>
      </c>
      <c r="AB36" s="201">
        <v>29.392399999999999</v>
      </c>
      <c r="AC36" s="201">
        <v>28.721941984929277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34.625300000000003</v>
      </c>
      <c r="H37" s="53">
        <v>500</v>
      </c>
      <c r="I37" s="173">
        <v>500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2.78</v>
      </c>
      <c r="Q37" s="48"/>
      <c r="R37" s="48"/>
      <c r="S37" s="102">
        <v>120.9</v>
      </c>
      <c r="T37" s="201">
        <v>0</v>
      </c>
      <c r="U37" s="201">
        <v>0</v>
      </c>
      <c r="V37" s="201"/>
      <c r="W37" s="201"/>
      <c r="X37" s="201">
        <v>33.547199999999997</v>
      </c>
      <c r="Y37" s="201">
        <v>32.781968541419531</v>
      </c>
      <c r="Z37" s="201">
        <v>2.0924999999999998</v>
      </c>
      <c r="AA37" s="201">
        <v>2.0447688383209441</v>
      </c>
      <c r="AB37" s="201">
        <v>19.927099999999999</v>
      </c>
      <c r="AC37" s="201">
        <v>19.47255107197385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34.930999999999997</v>
      </c>
      <c r="H38" s="53">
        <v>300</v>
      </c>
      <c r="I38" s="173">
        <v>299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1.1419999999999999</v>
      </c>
      <c r="Q38" s="16"/>
      <c r="R38" s="16"/>
      <c r="S38" s="135">
        <v>49.7</v>
      </c>
      <c r="T38" s="201">
        <v>4.7000000000000028E-3</v>
      </c>
      <c r="U38" s="201">
        <v>4.5927902222740466E-3</v>
      </c>
      <c r="V38" s="201"/>
      <c r="W38" s="201"/>
      <c r="X38" s="201">
        <v>34.9236</v>
      </c>
      <c r="Y38" s="201">
        <v>34.126972043959533</v>
      </c>
      <c r="Z38" s="201">
        <v>2.0987</v>
      </c>
      <c r="AA38" s="201">
        <v>2.0508274126567096</v>
      </c>
      <c r="AB38" s="201">
        <v>15.370200000000001</v>
      </c>
      <c r="AC38" s="201">
        <v>15.019596654126918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35.619700000000002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2.74</v>
      </c>
      <c r="Q39" s="16"/>
      <c r="R39" s="16"/>
      <c r="S39" s="135">
        <v>119.3</v>
      </c>
      <c r="T39" s="201">
        <v>2.6099999999999998E-2</v>
      </c>
      <c r="U39" s="201">
        <v>2.5504643574755858E-2</v>
      </c>
      <c r="V39" s="201"/>
      <c r="W39" s="201"/>
      <c r="X39" s="201">
        <v>17.823399999999999</v>
      </c>
      <c r="Y39" s="201">
        <v>17.416837712272169</v>
      </c>
      <c r="Z39" s="201">
        <v>1.1456999999999999</v>
      </c>
      <c r="AA39" s="201">
        <v>1.1195659058849727</v>
      </c>
      <c r="AB39" s="201">
        <v>6.3289</v>
      </c>
      <c r="AC39" s="201">
        <v>6.1845340505851478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35.646999999999998</v>
      </c>
      <c r="H40" s="53">
        <v>80</v>
      </c>
      <c r="I40" s="173">
        <v>80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2.8530000000000002</v>
      </c>
      <c r="Q40" s="16"/>
      <c r="R40" s="16"/>
      <c r="S40" s="135">
        <v>124.2</v>
      </c>
      <c r="T40" s="201">
        <v>5.2600000000000001E-2</v>
      </c>
      <c r="U40" s="201">
        <v>5.1400162913109511E-2</v>
      </c>
      <c r="V40" s="201"/>
      <c r="W40" s="201"/>
      <c r="X40" s="201">
        <v>16.907999999999998</v>
      </c>
      <c r="Y40" s="201">
        <v>16.522318527278621</v>
      </c>
      <c r="Z40" s="201">
        <v>1.0989</v>
      </c>
      <c r="AA40" s="201">
        <v>1.0738334415440312</v>
      </c>
      <c r="AB40" s="201">
        <v>5.8891999999999998</v>
      </c>
      <c r="AC40" s="201">
        <v>5.7548638674502763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35.677</v>
      </c>
      <c r="H41" s="53">
        <v>60</v>
      </c>
      <c r="I41" s="173">
        <v>60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3.0979999999999999</v>
      </c>
      <c r="Q41" s="16"/>
      <c r="R41" s="16"/>
      <c r="S41" s="135">
        <v>134.9</v>
      </c>
      <c r="T41" s="201">
        <v>9.7099999999999992E-2</v>
      </c>
      <c r="U41" s="201">
        <v>9.4885091613363753E-2</v>
      </c>
      <c r="V41" s="201"/>
      <c r="W41" s="201"/>
      <c r="X41" s="201">
        <v>15.288500000000001</v>
      </c>
      <c r="Y41" s="201">
        <v>14.939760279412068</v>
      </c>
      <c r="Z41" s="201">
        <v>0.99709999999999988</v>
      </c>
      <c r="AA41" s="201">
        <v>0.97435555970839327</v>
      </c>
      <c r="AB41" s="201">
        <v>5.4298000000000002</v>
      </c>
      <c r="AC41" s="201">
        <v>5.3059430529582139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35.707799999999999</v>
      </c>
      <c r="H42" s="53">
        <v>40</v>
      </c>
      <c r="I42" s="173">
        <v>40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3.2280000000000002</v>
      </c>
      <c r="Q42" s="16"/>
      <c r="R42" s="16"/>
      <c r="S42" s="135">
        <v>140.5</v>
      </c>
      <c r="T42" s="201">
        <v>0.41830000000000001</v>
      </c>
      <c r="U42" s="201">
        <v>0.40875832978238991</v>
      </c>
      <c r="V42" s="201"/>
      <c r="W42" s="201"/>
      <c r="X42" s="201">
        <v>14.2509</v>
      </c>
      <c r="Y42" s="201">
        <v>13.925828548639398</v>
      </c>
      <c r="Z42" s="201">
        <v>0.94699999999999995</v>
      </c>
      <c r="AA42" s="201">
        <v>0.92539837031777006</v>
      </c>
      <c r="AB42" s="201">
        <v>5.0397999999999996</v>
      </c>
      <c r="AC42" s="201">
        <v>4.9248391834503664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269">
        <v>35.7624</v>
      </c>
      <c r="H43" s="53">
        <v>20</v>
      </c>
      <c r="I43" s="173">
        <v>21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3.6080000000000001</v>
      </c>
      <c r="Q43" s="16"/>
      <c r="R43" s="16"/>
      <c r="S43" s="135">
        <v>157.1</v>
      </c>
      <c r="T43" s="201">
        <v>0.41094999999999998</v>
      </c>
      <c r="U43" s="201">
        <v>0.40157598762628044</v>
      </c>
      <c r="V43" s="201"/>
      <c r="W43" s="201"/>
      <c r="X43" s="201">
        <v>10.758900000000001</v>
      </c>
      <c r="Y43" s="201">
        <v>10.513483132430682</v>
      </c>
      <c r="Z43" s="201">
        <v>0.77639999999999998</v>
      </c>
      <c r="AA43" s="201">
        <v>0.75868985714331227</v>
      </c>
      <c r="AB43" s="201">
        <v>4.29765</v>
      </c>
      <c r="AC43" s="201">
        <v>4.1996180635651159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>
        <v>35.942300000000003</v>
      </c>
      <c r="H44" s="53">
        <v>10</v>
      </c>
      <c r="I44" s="173">
        <v>11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04">
        <v>4.8570000000000002</v>
      </c>
      <c r="Q44" s="16"/>
      <c r="R44" s="16"/>
      <c r="S44" s="135">
        <v>211.7</v>
      </c>
      <c r="T44" s="201">
        <v>9.6099999999999991E-2</v>
      </c>
      <c r="U44" s="201">
        <v>9.3907902204369273E-2</v>
      </c>
      <c r="V44" s="201"/>
      <c r="W44" s="201"/>
      <c r="X44" s="201">
        <v>1.0251999999999999</v>
      </c>
      <c r="Y44" s="201">
        <v>1.0018145821011382</v>
      </c>
      <c r="Z44" s="201">
        <v>0.21400000000000002</v>
      </c>
      <c r="AA44" s="201">
        <v>0.20911853352481818</v>
      </c>
      <c r="AB44" s="201">
        <v>1.6718</v>
      </c>
      <c r="AC44" s="201">
        <v>1.6336652539569674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>
        <v>35.948999999999998</v>
      </c>
      <c r="H45" s="53">
        <v>0</v>
      </c>
      <c r="I45" s="173">
        <v>1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>
        <v>4.9619999999999997</v>
      </c>
      <c r="Q45" s="16"/>
      <c r="R45" s="16"/>
      <c r="S45" s="135">
        <v>216.2</v>
      </c>
      <c r="T45" s="201">
        <v>8.5699999999999998E-2</v>
      </c>
      <c r="U45" s="201">
        <v>8.3745132350826715E-2</v>
      </c>
      <c r="V45" s="201"/>
      <c r="W45" s="201"/>
      <c r="X45" s="201">
        <v>0.57720000000000005</v>
      </c>
      <c r="Y45" s="201">
        <v>0.56403372687161235</v>
      </c>
      <c r="Z45" s="201">
        <v>0.18230000000000002</v>
      </c>
      <c r="AA45" s="201">
        <v>0.17814162925969323</v>
      </c>
      <c r="AB45" s="201">
        <v>1.5456000000000001</v>
      </c>
      <c r="AC45" s="201">
        <v>1.5103439505418643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5"/>
      <c r="H46" s="53"/>
      <c r="I46" s="53"/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35" t="s">
        <v>4</v>
      </c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7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D35" sqref="D35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43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37069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28" t="s">
        <v>50</v>
      </c>
      <c r="J8" s="128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3</v>
      </c>
      <c r="J9" s="39">
        <v>29.99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-3°29,99</v>
      </c>
      <c r="P9" s="39" t="s">
        <v>53</v>
      </c>
      <c r="Q9" s="235">
        <f>IF(ISBLANK(I9),"",IF(ISBLANK(J9),"",IF(J9&gt;60,"ERREUR !!",O11*(I9+(J9/60)))))</f>
        <v>-3.4998333333333331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2</v>
      </c>
      <c r="J10" s="39">
        <v>49.93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2°49,93</v>
      </c>
      <c r="P10" s="39" t="s">
        <v>54</v>
      </c>
      <c r="Q10" s="235">
        <f>IF(ISBLANK(I10),"",IF(ISBLANK(J10),"",IF(J10&gt;60,"ERREUR !!",O12*(I10+(J10/60)))))</f>
        <v>2.8321666666666667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37069</v>
      </c>
      <c r="K11" s="85"/>
      <c r="L11" s="85"/>
      <c r="M11" s="85"/>
      <c r="N11" s="86" t="str">
        <f>I9&amp;"°"&amp;J9</f>
        <v>3°29,99</v>
      </c>
      <c r="O11" s="87">
        <f>IF(P9=M10,-1,1)</f>
        <v>-1</v>
      </c>
      <c r="P11" s="241" t="str">
        <f>TEXT(J11,"aaaa-mm-jj")&amp;"T"&amp;TEXT(J12,"hh:mm:ss")&amp;"z"</f>
        <v>2005-06-28T12:00:00z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0.5</v>
      </c>
      <c r="K12" s="88"/>
      <c r="L12" s="88"/>
      <c r="M12" s="88"/>
      <c r="N12" s="89" t="str">
        <f>I10&amp;"°"&amp;J10</f>
        <v>2°49,93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22.9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22.9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0.99756480444451445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7"/>
      <c r="F30" s="127"/>
      <c r="G30" s="127"/>
      <c r="H30" s="127"/>
      <c r="I30" s="12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34.603200000000001</v>
      </c>
      <c r="H35" s="153">
        <v>1000</v>
      </c>
      <c r="I35" s="173">
        <v>1003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3.5009999999999999</v>
      </c>
      <c r="Q35" s="160"/>
      <c r="R35" s="160"/>
      <c r="S35" s="161">
        <v>152.19999999999999</v>
      </c>
      <c r="T35" s="201">
        <v>0</v>
      </c>
      <c r="U35" s="201">
        <v>0</v>
      </c>
      <c r="V35" s="201"/>
      <c r="W35" s="201"/>
      <c r="X35" s="201">
        <v>33.917050000000003</v>
      </c>
      <c r="Y35" s="201">
        <v>33.143382044336136</v>
      </c>
      <c r="Z35" s="201">
        <v>2.2542</v>
      </c>
      <c r="AA35" s="201">
        <v>2.2027803657553511</v>
      </c>
      <c r="AB35" s="201">
        <v>32.141649999999998</v>
      </c>
      <c r="AC35" s="201">
        <v>31.408479967607342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34.509799999999998</v>
      </c>
      <c r="H36" s="53">
        <v>750</v>
      </c>
      <c r="I36" s="173">
        <v>751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2.9969999999999999</v>
      </c>
      <c r="Q36" s="48"/>
      <c r="R36" s="48"/>
      <c r="S36" s="102">
        <v>130.30000000000001</v>
      </c>
      <c r="T36" s="201">
        <v>2.700000000000001E-3</v>
      </c>
      <c r="U36" s="201">
        <v>2.63841140428509E-3</v>
      </c>
      <c r="V36" s="201"/>
      <c r="W36" s="201"/>
      <c r="X36" s="201">
        <v>36.815300000000001</v>
      </c>
      <c r="Y36" s="201">
        <v>35.975521248954387</v>
      </c>
      <c r="Z36" s="201">
        <v>2.4406000000000003</v>
      </c>
      <c r="AA36" s="201">
        <v>2.3849284715919219</v>
      </c>
      <c r="AB36" s="201">
        <v>30.933</v>
      </c>
      <c r="AC36" s="201">
        <v>30.227399988426168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34.6205</v>
      </c>
      <c r="H37" s="53">
        <v>500</v>
      </c>
      <c r="I37" s="173">
        <v>500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2.4460000000000002</v>
      </c>
      <c r="Q37" s="48"/>
      <c r="R37" s="48"/>
      <c r="S37" s="102">
        <v>106.4</v>
      </c>
      <c r="T37" s="201">
        <v>5.0000000000000044E-4</v>
      </c>
      <c r="U37" s="201">
        <v>4.8859470449723916E-4</v>
      </c>
      <c r="V37" s="201"/>
      <c r="W37" s="201"/>
      <c r="X37" s="201">
        <v>34.687399999999997</v>
      </c>
      <c r="Y37" s="201">
        <v>33.896159905555031</v>
      </c>
      <c r="Z37" s="201">
        <v>2.2141000000000002</v>
      </c>
      <c r="AA37" s="201">
        <v>2.1635950704546727</v>
      </c>
      <c r="AB37" s="201">
        <v>20.5913</v>
      </c>
      <c r="AC37" s="201">
        <v>20.121600277427984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34.949300000000001</v>
      </c>
      <c r="H38" s="53">
        <v>300</v>
      </c>
      <c r="I38" s="173">
        <v>299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0.83499999999999996</v>
      </c>
      <c r="Q38" s="16"/>
      <c r="R38" s="16"/>
      <c r="S38" s="135">
        <v>36.299999999999997</v>
      </c>
      <c r="T38" s="201">
        <v>2.0000000000000226E-4</v>
      </c>
      <c r="U38" s="201">
        <v>1.954378817988977E-4</v>
      </c>
      <c r="V38" s="201"/>
      <c r="W38" s="201"/>
      <c r="X38" s="201">
        <v>35.702800000000003</v>
      </c>
      <c r="Y38" s="201">
        <v>34.888398031448034</v>
      </c>
      <c r="Z38" s="201">
        <v>2.1697000000000002</v>
      </c>
      <c r="AA38" s="201">
        <v>2.1202078606953179</v>
      </c>
      <c r="AB38" s="201">
        <v>15.251099999999999</v>
      </c>
      <c r="AC38" s="201">
        <v>14.903213395515673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35.564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1.978</v>
      </c>
      <c r="Q39" s="16"/>
      <c r="R39" s="16"/>
      <c r="S39" s="135">
        <v>86.1</v>
      </c>
      <c r="T39" s="201">
        <v>7.4999999999999997E-3</v>
      </c>
      <c r="U39" s="201">
        <v>7.3289205674585802E-3</v>
      </c>
      <c r="V39" s="201"/>
      <c r="W39" s="201"/>
      <c r="X39" s="201">
        <v>21.927199999999999</v>
      </c>
      <c r="Y39" s="201">
        <v>21.427027608903703</v>
      </c>
      <c r="Z39" s="201">
        <v>1.3808</v>
      </c>
      <c r="AA39" s="201">
        <v>1.3493031359395744</v>
      </c>
      <c r="AB39" s="201">
        <v>7.1264000000000003</v>
      </c>
      <c r="AC39" s="201">
        <v>6.963842604258244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35.6265</v>
      </c>
      <c r="H40" s="53">
        <v>80</v>
      </c>
      <c r="I40" s="173">
        <v>79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2.1760000000000002</v>
      </c>
      <c r="Q40" s="16"/>
      <c r="R40" s="16"/>
      <c r="S40" s="135">
        <v>94.7</v>
      </c>
      <c r="T40" s="201">
        <v>9.8000000000000032E-3</v>
      </c>
      <c r="U40" s="201">
        <v>9.5764562081458813E-3</v>
      </c>
      <c r="V40" s="201"/>
      <c r="W40" s="201"/>
      <c r="X40" s="201">
        <v>20.323600000000003</v>
      </c>
      <c r="Y40" s="201">
        <v>19.860006672640164</v>
      </c>
      <c r="Z40" s="201">
        <v>1.2945</v>
      </c>
      <c r="AA40" s="201">
        <v>1.264971689943351</v>
      </c>
      <c r="AB40" s="201">
        <v>6.4885999999999999</v>
      </c>
      <c r="AC40" s="201">
        <v>6.3405911992015662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35.704300000000003</v>
      </c>
      <c r="H41" s="53">
        <v>60</v>
      </c>
      <c r="I41" s="173">
        <v>60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2.5649999999999999</v>
      </c>
      <c r="Q41" s="16"/>
      <c r="R41" s="16"/>
      <c r="S41" s="135">
        <v>111.7</v>
      </c>
      <c r="T41" s="201">
        <v>2.1499999999999998E-2</v>
      </c>
      <c r="U41" s="201">
        <v>2.1009572293381261E-2</v>
      </c>
      <c r="V41" s="201"/>
      <c r="W41" s="201"/>
      <c r="X41" s="201">
        <v>17.523700000000002</v>
      </c>
      <c r="Y41" s="201">
        <v>17.123974046396526</v>
      </c>
      <c r="Z41" s="201">
        <v>1.1233</v>
      </c>
      <c r="AA41" s="201">
        <v>1.0976768631234963</v>
      </c>
      <c r="AB41" s="201">
        <v>5.7508999999999997</v>
      </c>
      <c r="AC41" s="201">
        <v>5.6197185721863399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35.804000000000002</v>
      </c>
      <c r="H42" s="53">
        <v>40</v>
      </c>
      <c r="I42" s="173">
        <v>39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2.7930000000000001</v>
      </c>
      <c r="Q42" s="16"/>
      <c r="R42" s="16"/>
      <c r="S42" s="135">
        <v>121.6</v>
      </c>
      <c r="T42" s="201">
        <v>4.7900000000000005E-2</v>
      </c>
      <c r="U42" s="201">
        <v>4.6807372690835472E-2</v>
      </c>
      <c r="V42" s="201"/>
      <c r="W42" s="201"/>
      <c r="X42" s="201">
        <v>15.228299999999999</v>
      </c>
      <c r="Y42" s="201">
        <v>14.880933476990599</v>
      </c>
      <c r="Z42" s="201">
        <v>0.99219999999999997</v>
      </c>
      <c r="AA42" s="201">
        <v>0.9695673316043204</v>
      </c>
      <c r="AB42" s="201">
        <v>5.016</v>
      </c>
      <c r="AC42" s="201">
        <v>4.9015820755162984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35.9542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4.649</v>
      </c>
      <c r="Q43" s="16"/>
      <c r="R43" s="16"/>
      <c r="S43" s="135">
        <v>202.6</v>
      </c>
      <c r="T43" s="201">
        <v>0.16220000000000001</v>
      </c>
      <c r="U43" s="201">
        <v>0.15850012213890424</v>
      </c>
      <c r="V43" s="201"/>
      <c r="W43" s="201"/>
      <c r="X43" s="201">
        <v>2.5245000000000002</v>
      </c>
      <c r="Y43" s="201">
        <v>2.4669146630065586</v>
      </c>
      <c r="Z43" s="201">
        <v>0.31040000000000001</v>
      </c>
      <c r="AA43" s="201">
        <v>0.30331959255188579</v>
      </c>
      <c r="AB43" s="201">
        <v>1.9927999999999999</v>
      </c>
      <c r="AC43" s="201">
        <v>1.9473430542441945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210">
        <v>35.942799999999998</v>
      </c>
      <c r="H44" s="53">
        <v>10</v>
      </c>
      <c r="I44" s="173">
        <v>10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04">
        <v>5.0279999999999996</v>
      </c>
      <c r="Q44" s="16"/>
      <c r="R44" s="16"/>
      <c r="S44" s="135">
        <v>219.1</v>
      </c>
      <c r="T44" s="201">
        <v>7.9200000000000007E-2</v>
      </c>
      <c r="U44" s="201">
        <v>7.7393401192362626E-2</v>
      </c>
      <c r="V44" s="201"/>
      <c r="W44" s="201"/>
      <c r="X44" s="201">
        <v>0.85560000000000003</v>
      </c>
      <c r="Y44" s="201">
        <v>0.83608325833567498</v>
      </c>
      <c r="Z44" s="201">
        <v>0.21765000000000001</v>
      </c>
      <c r="AA44" s="201">
        <v>0.21268527486764802</v>
      </c>
      <c r="AB44" s="201">
        <v>1.72285</v>
      </c>
      <c r="AC44" s="201">
        <v>1.6835507732861354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>
        <v>35.938099999999999</v>
      </c>
      <c r="H45" s="53">
        <v>0</v>
      </c>
      <c r="I45" s="173">
        <v>0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>
        <v>5.0279999999999996</v>
      </c>
      <c r="Q45" s="16"/>
      <c r="R45" s="16"/>
      <c r="S45" s="135">
        <v>219.2</v>
      </c>
      <c r="T45" s="201">
        <v>7.0300000000000001E-2</v>
      </c>
      <c r="U45" s="201">
        <v>6.8696415452311768E-2</v>
      </c>
      <c r="V45" s="201"/>
      <c r="W45" s="201"/>
      <c r="X45" s="201">
        <v>0.84099999999999997</v>
      </c>
      <c r="Y45" s="201">
        <v>0.82181629296435543</v>
      </c>
      <c r="Z45" s="201">
        <v>0.2112</v>
      </c>
      <c r="AA45" s="201">
        <v>0.20638240317963363</v>
      </c>
      <c r="AB45" s="201">
        <v>1.7670999999999999</v>
      </c>
      <c r="AC45" s="201">
        <v>1.7267914046341408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5"/>
      <c r="H46" s="53"/>
      <c r="I46" s="173" t="s">
        <v>4</v>
      </c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35" t="s">
        <v>4</v>
      </c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I49" sqref="I49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5" style="80" bestFit="1" customWidth="1"/>
    <col min="31" max="31" width="16.5703125" style="80" bestFit="1" customWidth="1"/>
    <col min="32" max="32" width="11.42578125" style="80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44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37069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31" t="s">
        <v>50</v>
      </c>
      <c r="J8" s="131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3</v>
      </c>
      <c r="J9" s="39">
        <v>59.93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-3°59,93</v>
      </c>
      <c r="P9" s="39" t="s">
        <v>53</v>
      </c>
      <c r="Q9" s="235">
        <f>IF(ISBLANK(I9),"",IF(ISBLANK(J9),"",IF(J9&gt;60,"ERREUR !!",O11*(I9+(J9/60)))))</f>
        <v>-3.9988333333333332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2</v>
      </c>
      <c r="J10" s="39">
        <v>49.9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2°49,9</v>
      </c>
      <c r="P10" s="39" t="s">
        <v>54</v>
      </c>
      <c r="Q10" s="235">
        <f>IF(ISBLANK(I10),"",IF(ISBLANK(J10),"",IF(J10&gt;60,"ERREUR !!",O12*(I10+(J10/60)))))</f>
        <v>2.8316666666666666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37069</v>
      </c>
      <c r="K11" s="85"/>
      <c r="L11" s="85"/>
      <c r="M11" s="85"/>
      <c r="N11" s="86" t="str">
        <f>I9&amp;"°"&amp;J9</f>
        <v>3°59,93</v>
      </c>
      <c r="O11" s="87">
        <f>IF(P9=M10,-1,1)</f>
        <v>-1</v>
      </c>
      <c r="P11" s="241" t="str">
        <f>TEXT(J11,"aaaa-mm-jj")&amp;"T"&amp;TEXT(J12,"hh:mm:ss")&amp;"z"</f>
        <v>2005-06-28T17:00:00z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0.70833333333333337</v>
      </c>
      <c r="K12" s="88"/>
      <c r="L12" s="88"/>
      <c r="M12" s="88"/>
      <c r="N12" s="89" t="str">
        <f>I10&amp;"°"&amp;J10</f>
        <v>2°49,9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22.9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22.9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0.99756480444451445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32"/>
      <c r="F30" s="132"/>
      <c r="G30" s="132"/>
      <c r="H30" s="132"/>
      <c r="I30" s="132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34.581499999999998</v>
      </c>
      <c r="H35" s="153">
        <v>1000</v>
      </c>
      <c r="I35" s="173">
        <v>1003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3.5430000000000001</v>
      </c>
      <c r="Q35" s="160"/>
      <c r="R35" s="160"/>
      <c r="S35" s="161">
        <v>154</v>
      </c>
      <c r="T35" s="201">
        <v>7.4000000000000003E-3</v>
      </c>
      <c r="U35" s="201">
        <v>7.2312016265591332E-3</v>
      </c>
      <c r="V35" s="201"/>
      <c r="W35" s="201"/>
      <c r="X35" s="201">
        <v>33.811</v>
      </c>
      <c r="Y35" s="201">
        <v>33.053318847042362</v>
      </c>
      <c r="Z35" s="201">
        <v>2.3893</v>
      </c>
      <c r="AA35" s="201">
        <v>2.3347986549105046</v>
      </c>
      <c r="AB35" s="201">
        <v>30.123999999999999</v>
      </c>
      <c r="AC35" s="201">
        <v>29.436853756549635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34.497399999999999</v>
      </c>
      <c r="H36" s="53">
        <v>750</v>
      </c>
      <c r="I36" s="173">
        <v>750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3.1219999999999999</v>
      </c>
      <c r="Q36" s="48"/>
      <c r="R36" s="48"/>
      <c r="S36" s="102">
        <v>135.80000000000001</v>
      </c>
      <c r="T36" s="201">
        <v>2.8000000000000004E-3</v>
      </c>
      <c r="U36" s="201">
        <v>2.736130345184537E-3</v>
      </c>
      <c r="V36" s="201"/>
      <c r="W36" s="201"/>
      <c r="X36" s="201">
        <v>35.552799999999998</v>
      </c>
      <c r="Y36" s="201">
        <v>34.755387359628941</v>
      </c>
      <c r="Z36" s="201">
        <v>2.5318000000000001</v>
      </c>
      <c r="AA36" s="201">
        <v>2.4740481456922181</v>
      </c>
      <c r="AB36" s="201">
        <v>28.655000000000001</v>
      </c>
      <c r="AC36" s="201">
        <v>28.001362514736751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34.646599999999999</v>
      </c>
      <c r="H37" s="53">
        <v>500</v>
      </c>
      <c r="I37" s="173">
        <v>499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2.1120000000000001</v>
      </c>
      <c r="Q37" s="48"/>
      <c r="R37" s="48"/>
      <c r="S37" s="102">
        <v>91.9</v>
      </c>
      <c r="T37" s="201">
        <v>1.0599999999999998E-2</v>
      </c>
      <c r="U37" s="201">
        <v>1.0358207735341459E-2</v>
      </c>
      <c r="V37" s="201"/>
      <c r="W37" s="201"/>
      <c r="X37" s="201">
        <v>36.068600000000004</v>
      </c>
      <c r="Y37" s="201">
        <v>35.259421656788298</v>
      </c>
      <c r="Z37" s="201">
        <v>2.3820000000000001</v>
      </c>
      <c r="AA37" s="201">
        <v>2.3276651722248451</v>
      </c>
      <c r="AB37" s="201">
        <v>19.327500000000001</v>
      </c>
      <c r="AC37" s="201">
        <v>18.886628302340764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34.946399999999997</v>
      </c>
      <c r="H38" s="53">
        <v>300</v>
      </c>
      <c r="I38" s="173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0.76</v>
      </c>
      <c r="Q38" s="16"/>
      <c r="R38" s="16"/>
      <c r="S38" s="135">
        <v>33</v>
      </c>
      <c r="T38" s="201">
        <v>1.0099999999999998E-2</v>
      </c>
      <c r="U38" s="201">
        <v>9.8696130308442188E-3</v>
      </c>
      <c r="V38" s="201"/>
      <c r="W38" s="201"/>
      <c r="X38" s="201">
        <v>35.7164</v>
      </c>
      <c r="Y38" s="201">
        <v>34.915255546940436</v>
      </c>
      <c r="Z38" s="201">
        <v>2.3177000000000003</v>
      </c>
      <c r="AA38" s="201">
        <v>2.2648318932265008</v>
      </c>
      <c r="AB38" s="201">
        <v>14.691000000000001</v>
      </c>
      <c r="AC38" s="201">
        <v>14.355889607537868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35.5501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1.921</v>
      </c>
      <c r="Q39" s="16"/>
      <c r="R39" s="16"/>
      <c r="S39" s="135">
        <v>83.6</v>
      </c>
      <c r="T39" s="201">
        <v>1.7399999999999999E-2</v>
      </c>
      <c r="U39" s="201">
        <v>1.7003095716503904E-2</v>
      </c>
      <c r="V39" s="201"/>
      <c r="W39" s="201"/>
      <c r="X39" s="201">
        <v>22.0456</v>
      </c>
      <c r="Y39" s="201">
        <v>21.556294574458736</v>
      </c>
      <c r="Z39" s="201">
        <v>1.4668999999999999</v>
      </c>
      <c r="AA39" s="201">
        <v>1.4334391440539989</v>
      </c>
      <c r="AB39" s="201">
        <v>6.8319999999999999</v>
      </c>
      <c r="AC39" s="201">
        <v>6.6761580422502691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35.600999999999999</v>
      </c>
      <c r="H40" s="53">
        <v>80</v>
      </c>
      <c r="I40" s="173">
        <v>80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2.0409999999999999</v>
      </c>
      <c r="Q40" s="16"/>
      <c r="R40" s="16"/>
      <c r="S40" s="135">
        <v>88.8</v>
      </c>
      <c r="T40" s="201">
        <v>2.01E-2</v>
      </c>
      <c r="U40" s="201">
        <v>1.9641507120788996E-2</v>
      </c>
      <c r="V40" s="201"/>
      <c r="W40" s="201"/>
      <c r="X40" s="201">
        <v>21.261700000000001</v>
      </c>
      <c r="Y40" s="201">
        <v>20.790275796747967</v>
      </c>
      <c r="Z40" s="201">
        <v>1.3983999999999999</v>
      </c>
      <c r="AA40" s="201">
        <v>1.3665016695378771</v>
      </c>
      <c r="AB40" s="201">
        <v>6.3982999999999999</v>
      </c>
      <c r="AC40" s="201">
        <v>6.2523509955693646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35.658499999999997</v>
      </c>
      <c r="H41" s="53">
        <v>60</v>
      </c>
      <c r="I41" s="173">
        <v>59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2.3180000000000001</v>
      </c>
      <c r="Q41" s="16"/>
      <c r="R41" s="16"/>
      <c r="S41" s="135">
        <v>100.9</v>
      </c>
      <c r="T41" s="201">
        <v>2.6500000000000003E-2</v>
      </c>
      <c r="U41" s="201">
        <v>2.5895519338353653E-2</v>
      </c>
      <c r="V41" s="201"/>
      <c r="W41" s="201"/>
      <c r="X41" s="201">
        <v>19.4679</v>
      </c>
      <c r="Y41" s="201">
        <v>19.037393434893673</v>
      </c>
      <c r="Z41" s="201">
        <v>1.2853999999999999</v>
      </c>
      <c r="AA41" s="201">
        <v>1.2560792663215012</v>
      </c>
      <c r="AB41" s="201">
        <v>5.7244000000000002</v>
      </c>
      <c r="AC41" s="201">
        <v>5.5938230528479869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35.863599999999998</v>
      </c>
      <c r="H42" s="53">
        <v>40</v>
      </c>
      <c r="I42" s="173">
        <v>40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2.87</v>
      </c>
      <c r="Q42" s="16"/>
      <c r="R42" s="16"/>
      <c r="S42" s="135">
        <v>124.9</v>
      </c>
      <c r="T42" s="201">
        <v>0.17680000000000001</v>
      </c>
      <c r="U42" s="201">
        <v>0.17276708751022363</v>
      </c>
      <c r="V42" s="201"/>
      <c r="W42" s="201"/>
      <c r="X42" s="201">
        <v>14.0467</v>
      </c>
      <c r="Y42" s="201">
        <v>13.73985421085281</v>
      </c>
      <c r="Z42" s="201">
        <v>0.98079999999999989</v>
      </c>
      <c r="AA42" s="201">
        <v>0.95842737234178332</v>
      </c>
      <c r="AB42" s="201">
        <v>4.2986000000000004</v>
      </c>
      <c r="AC42" s="201">
        <v>4.2005463935036609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35.8611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4.7080000000000002</v>
      </c>
      <c r="Q43" s="16"/>
      <c r="R43" s="16"/>
      <c r="S43" s="135">
        <v>205.2</v>
      </c>
      <c r="T43" s="201">
        <v>0.14800000000000002</v>
      </c>
      <c r="U43" s="201">
        <v>0.14462403253118267</v>
      </c>
      <c r="V43" s="201"/>
      <c r="W43" s="201"/>
      <c r="X43" s="201">
        <v>2.5705999999999998</v>
      </c>
      <c r="Y43" s="201">
        <v>2.5255308342912883</v>
      </c>
      <c r="Z43" s="201">
        <v>0.3246</v>
      </c>
      <c r="AA43" s="201">
        <v>0.31719568215960736</v>
      </c>
      <c r="AB43" s="201">
        <v>1.8926000000000001</v>
      </c>
      <c r="AC43" s="201">
        <v>1.8494286754629481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>
        <v>35.705199999999998</v>
      </c>
      <c r="H44" s="53">
        <v>10</v>
      </c>
      <c r="I44" s="173">
        <v>9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04">
        <v>5.1669999999999998</v>
      </c>
      <c r="Q44" s="16"/>
      <c r="R44" s="16"/>
      <c r="S44" s="135">
        <v>225.3</v>
      </c>
      <c r="T44" s="201">
        <v>9.7000000000000003E-3</v>
      </c>
      <c r="U44" s="201">
        <v>9.4787372672464308E-3</v>
      </c>
      <c r="V44" s="201"/>
      <c r="W44" s="201"/>
      <c r="X44" s="201">
        <v>0.5948</v>
      </c>
      <c r="Y44" s="201">
        <v>0.5948</v>
      </c>
      <c r="Z44" s="201">
        <v>0.20430000000000004</v>
      </c>
      <c r="AA44" s="201">
        <v>0.19963979625757178</v>
      </c>
      <c r="AB44" s="201">
        <v>1.5678000000000001</v>
      </c>
      <c r="AC44" s="201">
        <v>1.5320375554215417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>
        <v>35.685299999999998</v>
      </c>
      <c r="H45" s="53">
        <v>0</v>
      </c>
      <c r="I45" s="173">
        <v>0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>
        <v>5.1639999999999997</v>
      </c>
      <c r="Q45" s="16"/>
      <c r="R45" s="16"/>
      <c r="S45" s="135">
        <v>225.1</v>
      </c>
      <c r="T45" s="201">
        <v>2.3000000000000034E-3</v>
      </c>
      <c r="U45" s="201">
        <v>2.2475356406873015E-3</v>
      </c>
      <c r="V45" s="201"/>
      <c r="W45" s="201"/>
      <c r="X45" s="201">
        <v>0.59250000000000003</v>
      </c>
      <c r="Y45" s="201">
        <v>0.59255246435931275</v>
      </c>
      <c r="Z45" s="201">
        <v>0.19474999999999998</v>
      </c>
      <c r="AA45" s="201">
        <v>0.19030763740167445</v>
      </c>
      <c r="AB45" s="201">
        <v>1.6486000000000001</v>
      </c>
      <c r="AC45" s="201">
        <v>1.6109944596682955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5"/>
      <c r="H46" s="53"/>
      <c r="I46" s="173" t="s">
        <v>4</v>
      </c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35" t="s">
        <v>4</v>
      </c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P52" sqref="P5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45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37069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31" t="s">
        <v>50</v>
      </c>
      <c r="J8" s="131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4</v>
      </c>
      <c r="J9" s="39">
        <v>29.91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-4°29,91</v>
      </c>
      <c r="P9" s="39" t="s">
        <v>53</v>
      </c>
      <c r="Q9" s="235">
        <f>IF(ISBLANK(I9),"",IF(ISBLANK(J9),"",IF(J9&gt;60,"ERREUR !!",O11*(I9+(J9/60)))))</f>
        <v>-4.4984999999999999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2</v>
      </c>
      <c r="J10" s="39">
        <v>49.84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2°49,84</v>
      </c>
      <c r="P10" s="39" t="s">
        <v>54</v>
      </c>
      <c r="Q10" s="235">
        <f>IF(ISBLANK(I10),"",IF(ISBLANK(J10),"",IF(J10&gt;60,"ERREUR !!",O12*(I10+(J10/60)))))</f>
        <v>2.8306666666666667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37069</v>
      </c>
      <c r="K11" s="85"/>
      <c r="L11" s="85"/>
      <c r="M11" s="85"/>
      <c r="N11" s="86" t="str">
        <f>I9&amp;"°"&amp;J9</f>
        <v>4°29,91</v>
      </c>
      <c r="O11" s="87">
        <f>IF(P9=M10,-1,1)</f>
        <v>-1</v>
      </c>
      <c r="P11" s="241" t="str">
        <f>TEXT(J11,"aaaa-mm-jj")&amp;"T"&amp;TEXT(J12,"hh:mm:ss")&amp;"z"</f>
        <v>2005-06-28T21:00:00z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0.875</v>
      </c>
      <c r="K12" s="88"/>
      <c r="L12" s="88"/>
      <c r="M12" s="88"/>
      <c r="N12" s="89" t="str">
        <f>I10&amp;"°"&amp;J10</f>
        <v>2°49,84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32"/>
      <c r="F30" s="132"/>
      <c r="G30" s="132"/>
      <c r="H30" s="132"/>
      <c r="I30" s="132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34.6021</v>
      </c>
      <c r="H35" s="153">
        <v>1000</v>
      </c>
      <c r="I35" s="173">
        <v>1002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3.6080000000000001</v>
      </c>
      <c r="Q35" s="160"/>
      <c r="R35" s="160"/>
      <c r="S35" s="161">
        <v>156.9</v>
      </c>
      <c r="T35" s="201">
        <v>8.2500000000000004E-3</v>
      </c>
      <c r="U35" s="201">
        <v>8.0618126242044397E-3</v>
      </c>
      <c r="V35" s="201"/>
      <c r="W35" s="201"/>
      <c r="X35" s="201">
        <v>33.560700000000004</v>
      </c>
      <c r="Y35" s="201">
        <v>32.808728337971047</v>
      </c>
      <c r="Z35" s="201">
        <v>2.3578000000000001</v>
      </c>
      <c r="AA35" s="201">
        <v>2.3040171885271787</v>
      </c>
      <c r="AB35" s="201">
        <v>30.105800000000002</v>
      </c>
      <c r="AC35" s="201">
        <v>29.419068909305938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34.497199999999999</v>
      </c>
      <c r="H36" s="53">
        <v>750</v>
      </c>
      <c r="I36" s="173">
        <v>750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3.0059999999999998</v>
      </c>
      <c r="Q36" s="48"/>
      <c r="R36" s="48"/>
      <c r="S36" s="102">
        <v>130.69999999999999</v>
      </c>
      <c r="T36" s="201">
        <v>6.7000000000000011E-3</v>
      </c>
      <c r="U36" s="201">
        <v>6.5471690402629998E-3</v>
      </c>
      <c r="V36" s="201"/>
      <c r="W36" s="201"/>
      <c r="X36" s="201">
        <v>36.678100000000001</v>
      </c>
      <c r="Y36" s="201">
        <v>35.855018601570428</v>
      </c>
      <c r="Z36" s="201">
        <v>2.5117000000000003</v>
      </c>
      <c r="AA36" s="201">
        <v>2.4544066385714292</v>
      </c>
      <c r="AB36" s="201">
        <v>28.3537</v>
      </c>
      <c r="AC36" s="201">
        <v>27.706935345806713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34.616300000000003</v>
      </c>
      <c r="H37" s="53">
        <v>500</v>
      </c>
      <c r="I37" s="173">
        <v>499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2.4569999999999999</v>
      </c>
      <c r="Q37" s="48"/>
      <c r="R37" s="48"/>
      <c r="S37" s="102">
        <v>106.8</v>
      </c>
      <c r="T37" s="201">
        <v>7.1000000000000021E-3</v>
      </c>
      <c r="U37" s="201">
        <v>6.9380448038607913E-3</v>
      </c>
      <c r="V37" s="201"/>
      <c r="W37" s="201"/>
      <c r="X37" s="201">
        <v>34.971499999999999</v>
      </c>
      <c r="Y37" s="201">
        <v>34.187347156180451</v>
      </c>
      <c r="Z37" s="201">
        <v>2.3129</v>
      </c>
      <c r="AA37" s="201">
        <v>2.2601413840633269</v>
      </c>
      <c r="AB37" s="201">
        <v>19.3245</v>
      </c>
      <c r="AC37" s="201">
        <v>18.88369673411378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34.965699999999998</v>
      </c>
      <c r="H38" s="53">
        <v>300</v>
      </c>
      <c r="I38" s="173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0.85</v>
      </c>
      <c r="Q38" s="16"/>
      <c r="R38" s="16"/>
      <c r="S38" s="135">
        <v>37</v>
      </c>
      <c r="T38" s="201">
        <v>4.3000000000000017E-3</v>
      </c>
      <c r="U38" s="201">
        <v>4.2019144586762543E-3</v>
      </c>
      <c r="V38" s="201"/>
      <c r="W38" s="201"/>
      <c r="X38" s="201">
        <v>35.235700000000001</v>
      </c>
      <c r="Y38" s="201">
        <v>34.445520598036794</v>
      </c>
      <c r="Z38" s="201">
        <v>2.2504</v>
      </c>
      <c r="AA38" s="201">
        <v>2.1990670460011721</v>
      </c>
      <c r="AB38" s="201">
        <v>14.0106</v>
      </c>
      <c r="AC38" s="201">
        <v>13.691009933658025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35.585099999999997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2.2650000000000001</v>
      </c>
      <c r="Q39" s="16"/>
      <c r="R39" s="16"/>
      <c r="S39" s="135">
        <v>98.6</v>
      </c>
      <c r="T39" s="201">
        <v>5.0400000000000007E-2</v>
      </c>
      <c r="U39" s="201">
        <v>4.9250346213321666E-2</v>
      </c>
      <c r="V39" s="201"/>
      <c r="W39" s="201"/>
      <c r="X39" s="201">
        <v>20.339700000000001</v>
      </c>
      <c r="Y39" s="201">
        <v>19.889307161655058</v>
      </c>
      <c r="Z39" s="201">
        <v>1.3535999999999999</v>
      </c>
      <c r="AA39" s="201">
        <v>1.3227235840149245</v>
      </c>
      <c r="AB39" s="201">
        <v>5.9067999999999996</v>
      </c>
      <c r="AC39" s="201">
        <v>5.7720624010485784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35.613999999999997</v>
      </c>
      <c r="H40" s="53">
        <v>80</v>
      </c>
      <c r="I40" s="173">
        <v>80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2.3220000000000001</v>
      </c>
      <c r="Q40" s="16"/>
      <c r="R40" s="16"/>
      <c r="S40" s="135">
        <v>101.1</v>
      </c>
      <c r="T40" s="201">
        <v>0.10580000000000001</v>
      </c>
      <c r="U40" s="201">
        <v>0.10338663947161572</v>
      </c>
      <c r="V40" s="201"/>
      <c r="W40" s="201"/>
      <c r="X40" s="201">
        <v>19.988</v>
      </c>
      <c r="Y40" s="201">
        <v>19.545629646511699</v>
      </c>
      <c r="Z40" s="201">
        <v>1.3451</v>
      </c>
      <c r="AA40" s="201">
        <v>1.3144174740384715</v>
      </c>
      <c r="AB40" s="201">
        <v>5.5019999999999998</v>
      </c>
      <c r="AC40" s="201">
        <v>5.3764961282876147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35.6999</v>
      </c>
      <c r="H41" s="53">
        <v>60</v>
      </c>
      <c r="I41" s="173">
        <v>60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2.4169999999999998</v>
      </c>
      <c r="Q41" s="16"/>
      <c r="R41" s="16"/>
      <c r="S41" s="135">
        <v>105.2</v>
      </c>
      <c r="T41" s="201">
        <v>0.14350000000000002</v>
      </c>
      <c r="U41" s="201">
        <v>0.14022668019070753</v>
      </c>
      <c r="V41" s="201"/>
      <c r="W41" s="201"/>
      <c r="X41" s="201">
        <v>18.339300000000001</v>
      </c>
      <c r="Y41" s="201">
        <v>17.934537467902505</v>
      </c>
      <c r="Z41" s="201">
        <v>1.2315</v>
      </c>
      <c r="AA41" s="201">
        <v>1.2034087571766989</v>
      </c>
      <c r="AB41" s="201">
        <v>5.0530999999999997</v>
      </c>
      <c r="AC41" s="201">
        <v>4.9378358025899933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35.849899999999998</v>
      </c>
      <c r="H42" s="53">
        <v>40</v>
      </c>
      <c r="I42" s="173">
        <v>40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3.1059999999999999</v>
      </c>
      <c r="Q42" s="16"/>
      <c r="R42" s="16"/>
      <c r="S42" s="135">
        <v>135.19999999999999</v>
      </c>
      <c r="T42" s="201">
        <v>0.42449999999999999</v>
      </c>
      <c r="U42" s="201">
        <v>0.41481690411815564</v>
      </c>
      <c r="V42" s="201"/>
      <c r="W42" s="201"/>
      <c r="X42" s="201">
        <v>12.933499999999999</v>
      </c>
      <c r="Y42" s="201">
        <v>12.652046960760156</v>
      </c>
      <c r="Z42" s="201">
        <v>0.9403999999999999</v>
      </c>
      <c r="AA42" s="201">
        <v>0.91894892021840646</v>
      </c>
      <c r="AB42" s="201">
        <v>3.5960999999999999</v>
      </c>
      <c r="AC42" s="201">
        <v>3.5140708336850399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35.758000000000003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4.9039999999999999</v>
      </c>
      <c r="Q43" s="16"/>
      <c r="R43" s="16"/>
      <c r="S43" s="135">
        <v>213.7</v>
      </c>
      <c r="T43" s="201">
        <v>3.4500000000000003E-2</v>
      </c>
      <c r="U43" s="201">
        <v>3.3713034610309472E-2</v>
      </c>
      <c r="V43" s="201"/>
      <c r="W43" s="201"/>
      <c r="X43" s="201">
        <v>0.86970000000000003</v>
      </c>
      <c r="Y43" s="201">
        <v>0.86342936853258179</v>
      </c>
      <c r="Z43" s="201">
        <v>0.23110000000000003</v>
      </c>
      <c r="AA43" s="201">
        <v>0.22582847241862375</v>
      </c>
      <c r="AB43" s="201">
        <v>1.1788000000000001</v>
      </c>
      <c r="AC43" s="201">
        <v>1.1519108753226901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>
        <v>35.555399999999999</v>
      </c>
      <c r="H44" s="53">
        <v>10</v>
      </c>
      <c r="I44" s="173">
        <v>10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04">
        <v>5.056</v>
      </c>
      <c r="Q44" s="16"/>
      <c r="R44" s="16"/>
      <c r="S44" s="135">
        <v>220.4</v>
      </c>
      <c r="T44" s="201">
        <v>1.0200000000000001E-2</v>
      </c>
      <c r="U44" s="201">
        <v>9.9673319717436711E-3</v>
      </c>
      <c r="V44" s="201"/>
      <c r="W44" s="201"/>
      <c r="X44" s="201">
        <v>0.5948</v>
      </c>
      <c r="Y44" s="201">
        <v>0.5948</v>
      </c>
      <c r="Z44" s="201">
        <v>0.17959999999999998</v>
      </c>
      <c r="AA44" s="201">
        <v>0.17550321785540812</v>
      </c>
      <c r="AB44" s="201">
        <v>1.2036</v>
      </c>
      <c r="AC44" s="201">
        <v>1.176145172665753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>
        <v>35.545400000000001</v>
      </c>
      <c r="H45" s="53">
        <v>0</v>
      </c>
      <c r="I45" s="173">
        <v>0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>
        <v>5.0529999999999999</v>
      </c>
      <c r="Q45" s="16"/>
      <c r="R45" s="16"/>
      <c r="S45" s="135">
        <v>220.3</v>
      </c>
      <c r="T45" s="201">
        <v>1.6E-2</v>
      </c>
      <c r="U45" s="201">
        <v>1.5635030543911639E-2</v>
      </c>
      <c r="V45" s="201"/>
      <c r="W45" s="201"/>
      <c r="X45" s="201">
        <v>0.5948</v>
      </c>
      <c r="Y45" s="201">
        <v>0.5948</v>
      </c>
      <c r="Z45" s="201">
        <v>0.17869999999999997</v>
      </c>
      <c r="AA45" s="201">
        <v>0.17462374738731309</v>
      </c>
      <c r="AB45" s="201">
        <v>1.1451</v>
      </c>
      <c r="AC45" s="201">
        <v>1.118979592239576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5"/>
      <c r="H46" s="53"/>
      <c r="I46" s="173" t="s">
        <v>4</v>
      </c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35" t="s">
        <v>4</v>
      </c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147</v>
      </c>
      <c r="R51" s="16"/>
      <c r="S51" s="16"/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A60" sqref="A60:XFD84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6.8554687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46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37070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31" t="s">
        <v>50</v>
      </c>
      <c r="J8" s="131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4</v>
      </c>
      <c r="J9" s="39">
        <v>29.93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-4°29,93</v>
      </c>
      <c r="P9" s="39" t="s">
        <v>53</v>
      </c>
      <c r="Q9" s="235">
        <f>IF(ISBLANK(I9),"",IF(ISBLANK(J9),"",IF(J9&gt;60,"ERREUR !!",O11*(I9+(J9/60)))))</f>
        <v>-4.4988333333333337</v>
      </c>
      <c r="R9" s="236"/>
    </row>
    <row r="10" spans="3:23" ht="15" customHeight="1" x14ac:dyDescent="0.25">
      <c r="C10" s="46"/>
      <c r="D10" s="33"/>
      <c r="G10" s="233" t="s">
        <v>49</v>
      </c>
      <c r="H10" s="234"/>
      <c r="I10" s="38">
        <v>3</v>
      </c>
      <c r="J10" s="39">
        <v>50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3°50</v>
      </c>
      <c r="P10" s="39" t="s">
        <v>54</v>
      </c>
      <c r="Q10" s="235">
        <f>IF(ISBLANK(I10),"",IF(ISBLANK(J10),"",IF(J10&gt;60,"ERREUR !!",O12*(I10+(J10/60)))))</f>
        <v>3.8333333333333335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37070</v>
      </c>
      <c r="K11" s="85"/>
      <c r="L11" s="85"/>
      <c r="M11" s="85"/>
      <c r="N11" s="86" t="str">
        <f>I9&amp;"°"&amp;J9</f>
        <v>4°29,93</v>
      </c>
      <c r="O11" s="87">
        <f>IF(P9=M10,-1,1)</f>
        <v>-1</v>
      </c>
      <c r="P11" s="241" t="str">
        <f>TEXT(J11,"aaaa-mm-jj")&amp;"T"&amp;TEXT(J12,"hh:mm:ss")&amp;"z"</f>
        <v>2005-06-29T05:30:00z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0.22916666666666666</v>
      </c>
      <c r="K12" s="88"/>
      <c r="L12" s="88"/>
      <c r="M12" s="88"/>
      <c r="N12" s="89" t="str">
        <f>I10&amp;"°"&amp;J10</f>
        <v>3°50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32"/>
      <c r="F30" s="132"/>
      <c r="G30" s="132"/>
      <c r="H30" s="132"/>
      <c r="I30" s="132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210">
        <v>34.624600000000001</v>
      </c>
      <c r="H35" s="53">
        <v>500</v>
      </c>
      <c r="I35" s="173">
        <v>503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2.069</v>
      </c>
      <c r="Q35" s="160"/>
      <c r="R35" s="160"/>
      <c r="S35" s="161">
        <v>90</v>
      </c>
      <c r="T35" s="201">
        <v>2E-3</v>
      </c>
      <c r="U35" s="201">
        <v>1.9543788179889549E-3</v>
      </c>
      <c r="V35" s="201"/>
      <c r="W35" s="201"/>
      <c r="X35" s="201">
        <v>37.582500000000003</v>
      </c>
      <c r="Y35" s="201">
        <v>36.725220963534952</v>
      </c>
      <c r="Z35" s="201">
        <v>2.4165000000000001</v>
      </c>
      <c r="AA35" s="201">
        <v>2.361378206835155</v>
      </c>
      <c r="AB35" s="201">
        <v>21.1</v>
      </c>
      <c r="AC35" s="201">
        <v>20.618696529783477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34.878399999999999</v>
      </c>
      <c r="H36" s="53">
        <v>300</v>
      </c>
      <c r="I36" s="173">
        <v>300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0.91300000000000003</v>
      </c>
      <c r="Q36" s="48"/>
      <c r="R36" s="48"/>
      <c r="S36" s="102">
        <v>39.700000000000003</v>
      </c>
      <c r="T36" s="201">
        <v>2.0000000000000018E-3</v>
      </c>
      <c r="U36" s="201">
        <v>1.9543788179889566E-3</v>
      </c>
      <c r="V36" s="201"/>
      <c r="W36" s="201"/>
      <c r="X36" s="201">
        <v>37.338000000000001</v>
      </c>
      <c r="Y36" s="201">
        <v>36.486298153035797</v>
      </c>
      <c r="Z36" s="201">
        <v>2.2990000000000004</v>
      </c>
      <c r="AA36" s="201">
        <v>2.2465584512783039</v>
      </c>
      <c r="AB36" s="201">
        <v>16</v>
      </c>
      <c r="AC36" s="201">
        <v>15.635030543911638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35.590400000000002</v>
      </c>
      <c r="H37" s="53">
        <v>100</v>
      </c>
      <c r="I37" s="173">
        <v>100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2.13</v>
      </c>
      <c r="Q37" s="48"/>
      <c r="R37" s="48"/>
      <c r="S37" s="102">
        <v>92.7</v>
      </c>
      <c r="T37" s="201">
        <v>7.0000000000000027E-3</v>
      </c>
      <c r="U37" s="201">
        <v>6.8403258629613443E-3</v>
      </c>
      <c r="V37" s="201"/>
      <c r="W37" s="201"/>
      <c r="X37" s="201">
        <v>20.792999999999999</v>
      </c>
      <c r="Y37" s="201">
        <v>20.318699381222167</v>
      </c>
      <c r="Z37" s="201">
        <v>1.323</v>
      </c>
      <c r="AA37" s="201">
        <v>1.2928215880996936</v>
      </c>
      <c r="AB37" s="201">
        <v>6.6</v>
      </c>
      <c r="AC37" s="201">
        <v>6.4494500993635508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35.631700000000002</v>
      </c>
      <c r="H38" s="53">
        <v>80</v>
      </c>
      <c r="I38" s="173">
        <v>80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2.3740000000000001</v>
      </c>
      <c r="Q38" s="16"/>
      <c r="R38" s="16"/>
      <c r="S38" s="135">
        <v>103.3</v>
      </c>
      <c r="T38" s="201">
        <v>9.0000000000000011E-3</v>
      </c>
      <c r="U38" s="201">
        <v>8.7947046809502983E-3</v>
      </c>
      <c r="V38" s="201"/>
      <c r="W38" s="201"/>
      <c r="X38" s="201">
        <v>19.041</v>
      </c>
      <c r="Y38" s="201">
        <v>18.606663536663845</v>
      </c>
      <c r="Z38" s="201">
        <v>1.2450000000000001</v>
      </c>
      <c r="AA38" s="201">
        <v>1.2166008141981242</v>
      </c>
      <c r="AB38" s="201">
        <v>6.23</v>
      </c>
      <c r="AC38" s="201">
        <v>6.087890018035595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35.683500000000002</v>
      </c>
      <c r="H39" s="53">
        <v>60</v>
      </c>
      <c r="I39" s="173">
        <v>60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2.6070000000000002</v>
      </c>
      <c r="Q39" s="16"/>
      <c r="R39" s="16"/>
      <c r="S39" s="135">
        <v>113.5</v>
      </c>
      <c r="T39" s="201">
        <v>1.3000000000000005E-2</v>
      </c>
      <c r="U39" s="201">
        <v>1.2703462316928212E-2</v>
      </c>
      <c r="V39" s="201"/>
      <c r="W39" s="201"/>
      <c r="X39" s="201">
        <v>17.686999999999998</v>
      </c>
      <c r="Y39" s="201">
        <v>17.283549076885318</v>
      </c>
      <c r="Z39" s="201">
        <v>1.1579999999999999</v>
      </c>
      <c r="AA39" s="201">
        <v>1.1315853356156047</v>
      </c>
      <c r="AB39" s="201">
        <v>5.69</v>
      </c>
      <c r="AC39" s="201">
        <v>5.560207737178577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35.762599999999999</v>
      </c>
      <c r="H40" s="53">
        <v>40</v>
      </c>
      <c r="I40" s="173">
        <v>40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3.15</v>
      </c>
      <c r="Q40" s="16"/>
      <c r="R40" s="16"/>
      <c r="S40" s="135">
        <v>137.1</v>
      </c>
      <c r="T40" s="201">
        <v>0.10200000000000001</v>
      </c>
      <c r="U40" s="201">
        <v>9.9673319717436704E-2</v>
      </c>
      <c r="V40" s="201"/>
      <c r="W40" s="201"/>
      <c r="X40" s="201">
        <v>13.858000000000001</v>
      </c>
      <c r="Y40" s="201">
        <v>13.541890829845469</v>
      </c>
      <c r="Z40" s="201">
        <v>0.94699999999999995</v>
      </c>
      <c r="AA40" s="201">
        <v>0.92539837031777006</v>
      </c>
      <c r="AB40" s="201">
        <v>4.38</v>
      </c>
      <c r="AC40" s="201">
        <v>4.2800896113958107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35.747100000000003</v>
      </c>
      <c r="H41" s="53">
        <v>20</v>
      </c>
      <c r="I41" s="173">
        <v>20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3.7730000000000001</v>
      </c>
      <c r="Q41" s="16"/>
      <c r="R41" s="16"/>
      <c r="S41" s="135">
        <v>164.3</v>
      </c>
      <c r="T41" s="201">
        <v>0.54899999999999993</v>
      </c>
      <c r="U41" s="201">
        <v>0.53647698553796808</v>
      </c>
      <c r="V41" s="201"/>
      <c r="W41" s="201"/>
      <c r="X41" s="201">
        <v>6.0909999999999993</v>
      </c>
      <c r="Y41" s="201">
        <v>5.9520606901853608</v>
      </c>
      <c r="Z41" s="201">
        <v>0.55699999999999994</v>
      </c>
      <c r="AA41" s="201">
        <v>0.54429450080992381</v>
      </c>
      <c r="AB41" s="201">
        <v>2.68</v>
      </c>
      <c r="AC41" s="201">
        <v>2.6188676161051996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35.1798</v>
      </c>
      <c r="H42" s="53">
        <v>10</v>
      </c>
      <c r="I42" s="173">
        <v>10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4.8609999999999998</v>
      </c>
      <c r="Q42" s="16"/>
      <c r="R42" s="16"/>
      <c r="S42" s="135">
        <v>211.9</v>
      </c>
      <c r="T42" s="201">
        <v>0.06</v>
      </c>
      <c r="U42" s="201">
        <v>5.8631364539668648E-2</v>
      </c>
      <c r="V42" s="201"/>
      <c r="W42" s="201"/>
      <c r="X42" s="201">
        <v>0.48</v>
      </c>
      <c r="Y42" s="201">
        <v>0.46905091631734919</v>
      </c>
      <c r="Z42" s="201">
        <v>0.22900000000000004</v>
      </c>
      <c r="AA42" s="201">
        <v>0.22377637465973535</v>
      </c>
      <c r="AB42" s="201">
        <v>1.47</v>
      </c>
      <c r="AC42" s="201">
        <v>1.4364684312218818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35.171599999999998</v>
      </c>
      <c r="H43" s="53">
        <v>0</v>
      </c>
      <c r="I43" s="173">
        <v>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4.8970000000000002</v>
      </c>
      <c r="Q43" s="16"/>
      <c r="R43" s="16"/>
      <c r="S43" s="135">
        <v>213.5</v>
      </c>
      <c r="T43" s="201">
        <v>5.5E-2</v>
      </c>
      <c r="U43" s="201">
        <v>5.374541749469626E-2</v>
      </c>
      <c r="V43" s="201"/>
      <c r="W43" s="201"/>
      <c r="X43" s="201">
        <v>0.38500000000000001</v>
      </c>
      <c r="Y43" s="201">
        <v>0.37621792246287383</v>
      </c>
      <c r="Z43" s="201">
        <v>0.22100000000000003</v>
      </c>
      <c r="AA43" s="201">
        <v>0.21595885938777953</v>
      </c>
      <c r="AB43" s="201">
        <v>1.37</v>
      </c>
      <c r="AC43" s="201">
        <v>1.3387494903224342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 t="s">
        <v>4</v>
      </c>
      <c r="H44" s="53" t="s">
        <v>4</v>
      </c>
      <c r="I44" s="173" t="s">
        <v>4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04" t="s">
        <v>4</v>
      </c>
      <c r="Q44" s="16"/>
      <c r="R44" s="16"/>
      <c r="S44" s="135" t="s">
        <v>4</v>
      </c>
      <c r="T44" s="16"/>
      <c r="U44" s="48"/>
      <c r="V44" s="135"/>
      <c r="W44" s="102"/>
      <c r="X44" s="135"/>
      <c r="Y44" s="102"/>
      <c r="Z44" s="16"/>
      <c r="AA44" s="48"/>
      <c r="AB44" s="135"/>
      <c r="AC44" s="102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 t="s">
        <v>4</v>
      </c>
      <c r="H45" s="53" t="s">
        <v>4</v>
      </c>
      <c r="I45" s="173" t="s">
        <v>4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 t="s">
        <v>4</v>
      </c>
      <c r="Q45" s="16"/>
      <c r="R45" s="16"/>
      <c r="S45" s="135" t="s">
        <v>4</v>
      </c>
      <c r="T45" s="16"/>
      <c r="U45" s="48"/>
      <c r="V45" s="135"/>
      <c r="W45" s="102"/>
      <c r="X45" s="135"/>
      <c r="Y45" s="102"/>
      <c r="Z45" s="16"/>
      <c r="AA45" s="48"/>
      <c r="AB45" s="135"/>
      <c r="AC45" s="102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5"/>
      <c r="H46" s="53"/>
      <c r="I46" s="173" t="s">
        <v>4</v>
      </c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35" t="s">
        <v>4</v>
      </c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147</v>
      </c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35"/>
      <c r="W53" s="135"/>
      <c r="X53" s="16"/>
      <c r="Y53" s="16"/>
      <c r="Z53" s="135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D35" sqref="D35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47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37070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31" t="s">
        <v>50</v>
      </c>
      <c r="J8" s="131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4</v>
      </c>
      <c r="J9" s="39">
        <v>29.81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-4°29,81</v>
      </c>
      <c r="P9" s="39" t="s">
        <v>53</v>
      </c>
      <c r="Q9" s="235">
        <f>IF(ISBLANK(I9),"",IF(ISBLANK(J9),"",IF(J9&gt;60,"ERREUR !!",O11*(I9+(J9/60)))))</f>
        <v>-4.496833333333333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4</v>
      </c>
      <c r="J10" s="39">
        <v>50.2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4°50,2</v>
      </c>
      <c r="P10" s="39" t="s">
        <v>54</v>
      </c>
      <c r="Q10" s="235">
        <f>IF(ISBLANK(I10),"",IF(ISBLANK(J10),"",IF(J10&gt;60,"ERREUR !!",O12*(I10+(J10/60)))))</f>
        <v>4.8366666666666669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37070</v>
      </c>
      <c r="K11" s="85"/>
      <c r="L11" s="85"/>
      <c r="M11" s="85"/>
      <c r="N11" s="86" t="str">
        <f>I9&amp;"°"&amp;J9</f>
        <v>4°29,81</v>
      </c>
      <c r="O11" s="87">
        <f>IF(P9=M10,-1,1)</f>
        <v>-1</v>
      </c>
      <c r="P11" s="241" t="str">
        <f>TEXT(J11,"aaaa-mm-jj")&amp;"T"&amp;TEXT(J12,"hh:mm:ss")&amp;"z"</f>
        <v>2005-06-29T12:40:00z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0.52777777777777779</v>
      </c>
      <c r="K12" s="88"/>
      <c r="L12" s="88"/>
      <c r="M12" s="88"/>
      <c r="N12" s="89" t="str">
        <f>I10&amp;"°"&amp;J10</f>
        <v>4°50,2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22.8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0.99758834021028342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32"/>
      <c r="F30" s="132"/>
      <c r="G30" s="132"/>
      <c r="H30" s="132"/>
      <c r="I30" s="132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210">
        <v>34.6145</v>
      </c>
      <c r="H35" s="53">
        <v>500</v>
      </c>
      <c r="I35" s="173">
        <v>500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2.0089999999999999</v>
      </c>
      <c r="Q35" s="160"/>
      <c r="R35" s="160"/>
      <c r="S35" s="161">
        <v>87.4</v>
      </c>
      <c r="T35" s="201">
        <v>1.1000000000000003E-2</v>
      </c>
      <c r="U35" s="201">
        <v>1.0749083498939254E-2</v>
      </c>
      <c r="V35" s="201"/>
      <c r="W35" s="201"/>
      <c r="X35" s="201">
        <v>38.1875</v>
      </c>
      <c r="Y35" s="201">
        <v>37.316420555976606</v>
      </c>
      <c r="Z35" s="201">
        <v>2.4130000000000003</v>
      </c>
      <c r="AA35" s="201">
        <v>2.357958043903674</v>
      </c>
      <c r="AB35" s="201">
        <v>21.545000000000002</v>
      </c>
      <c r="AC35" s="201">
        <v>21.053545816786016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34.896000000000001</v>
      </c>
      <c r="H36" s="53">
        <v>300</v>
      </c>
      <c r="I36" s="173">
        <v>300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1.1120000000000001</v>
      </c>
      <c r="Q36" s="48"/>
      <c r="R36" s="48"/>
      <c r="S36" s="102">
        <v>48.4</v>
      </c>
      <c r="T36" s="201">
        <v>1.1000000000000003E-2</v>
      </c>
      <c r="U36" s="201">
        <v>1.0749083498939254E-2</v>
      </c>
      <c r="V36" s="201"/>
      <c r="W36" s="201"/>
      <c r="X36" s="201">
        <v>36.358999999999995</v>
      </c>
      <c r="Y36" s="201">
        <v>35.529629721630201</v>
      </c>
      <c r="Z36" s="201">
        <v>2.202</v>
      </c>
      <c r="AA36" s="201">
        <v>2.1517710786058393</v>
      </c>
      <c r="AB36" s="201">
        <v>15.07</v>
      </c>
      <c r="AC36" s="201">
        <v>14.726244393546775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35.6374</v>
      </c>
      <c r="H37" s="53">
        <v>100</v>
      </c>
      <c r="I37" s="173">
        <v>100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2.0470000000000002</v>
      </c>
      <c r="Q37" s="48"/>
      <c r="R37" s="48"/>
      <c r="S37" s="102">
        <v>89.1</v>
      </c>
      <c r="T37" s="201">
        <v>1.9000000000000003E-2</v>
      </c>
      <c r="U37" s="201">
        <v>1.8566598770895074E-2</v>
      </c>
      <c r="V37" s="201"/>
      <c r="W37" s="201"/>
      <c r="X37" s="201">
        <v>20.601000000000003</v>
      </c>
      <c r="Y37" s="201">
        <v>20.131079014695231</v>
      </c>
      <c r="Z37" s="201">
        <v>1.3259999999999998</v>
      </c>
      <c r="AA37" s="201">
        <v>1.2957531563266769</v>
      </c>
      <c r="AB37" s="201">
        <v>6.97</v>
      </c>
      <c r="AC37" s="201">
        <v>6.8110101806915075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35.700000000000003</v>
      </c>
      <c r="H38" s="53">
        <v>80</v>
      </c>
      <c r="I38" s="173">
        <v>79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2.91</v>
      </c>
      <c r="Q38" s="16"/>
      <c r="R38" s="16"/>
      <c r="S38" s="135">
        <v>126.7</v>
      </c>
      <c r="T38" s="201">
        <v>0.03</v>
      </c>
      <c r="U38" s="201">
        <v>2.9315682269834321E-2</v>
      </c>
      <c r="V38" s="201"/>
      <c r="W38" s="201"/>
      <c r="X38" s="201">
        <v>15.82</v>
      </c>
      <c r="Y38" s="201">
        <v>15.459136450292633</v>
      </c>
      <c r="Z38" s="201">
        <v>1.0660000000000001</v>
      </c>
      <c r="AA38" s="201">
        <v>1.041683909988113</v>
      </c>
      <c r="AB38" s="201">
        <v>5.54</v>
      </c>
      <c r="AC38" s="201">
        <v>5.4136293258294046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35.759300000000003</v>
      </c>
      <c r="H39" s="53">
        <v>60</v>
      </c>
      <c r="I39" s="173">
        <v>60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3.1859999999999999</v>
      </c>
      <c r="Q39" s="16"/>
      <c r="R39" s="16"/>
      <c r="S39" s="135">
        <v>138.69999999999999</v>
      </c>
      <c r="T39" s="201">
        <v>3.9E-2</v>
      </c>
      <c r="U39" s="201">
        <v>3.8110386950784621E-2</v>
      </c>
      <c r="V39" s="201"/>
      <c r="W39" s="201"/>
      <c r="X39" s="201">
        <v>14.091000000000001</v>
      </c>
      <c r="Y39" s="201">
        <v>13.769575962141182</v>
      </c>
      <c r="Z39" s="201">
        <v>0.96699999999999986</v>
      </c>
      <c r="AA39" s="201">
        <v>0.9449421584976595</v>
      </c>
      <c r="AB39" s="201">
        <v>4.8899999999999997</v>
      </c>
      <c r="AC39" s="201">
        <v>4.7784562099829939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35.852699999999999</v>
      </c>
      <c r="H40" s="53">
        <v>40</v>
      </c>
      <c r="I40" s="173">
        <v>41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3.758</v>
      </c>
      <c r="Q40" s="16"/>
      <c r="R40" s="16"/>
      <c r="S40" s="135">
        <v>163.6</v>
      </c>
      <c r="T40" s="201">
        <v>7.9000000000000015E-2</v>
      </c>
      <c r="U40" s="201">
        <v>7.7197963310563736E-2</v>
      </c>
      <c r="V40" s="201"/>
      <c r="W40" s="201"/>
      <c r="X40" s="201">
        <v>12.231</v>
      </c>
      <c r="Y40" s="201">
        <v>11.952003661411453</v>
      </c>
      <c r="Z40" s="201">
        <v>0.84</v>
      </c>
      <c r="AA40" s="201">
        <v>0.82083910355536094</v>
      </c>
      <c r="AB40" s="201">
        <v>4.45</v>
      </c>
      <c r="AC40" s="201">
        <v>4.3484928700254244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35.888800000000003</v>
      </c>
      <c r="H41" s="53">
        <v>20</v>
      </c>
      <c r="I41" s="173">
        <v>19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2.9279999999999999</v>
      </c>
      <c r="Q41" s="16"/>
      <c r="R41" s="16"/>
      <c r="S41" s="135">
        <v>127.5</v>
      </c>
      <c r="T41" s="201">
        <v>0.16900000000000001</v>
      </c>
      <c r="U41" s="201">
        <v>0.16514501012006669</v>
      </c>
      <c r="V41" s="201"/>
      <c r="W41" s="201"/>
      <c r="X41" s="201">
        <v>12.510999999999999</v>
      </c>
      <c r="Y41" s="201">
        <v>12.225616695929906</v>
      </c>
      <c r="Z41" s="201">
        <v>0.83499999999999996</v>
      </c>
      <c r="AA41" s="201">
        <v>0.81595315651038858</v>
      </c>
      <c r="AB41" s="201">
        <v>4.03</v>
      </c>
      <c r="AC41" s="201">
        <v>3.9380733182477443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35.730800000000002</v>
      </c>
      <c r="H42" s="53">
        <v>10</v>
      </c>
      <c r="I42" s="173">
        <v>9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5.1849999999999996</v>
      </c>
      <c r="Q42" s="16"/>
      <c r="R42" s="16"/>
      <c r="S42" s="135">
        <v>226</v>
      </c>
      <c r="T42" s="201">
        <v>9.0000000000000011E-3</v>
      </c>
      <c r="U42" s="201">
        <v>8.7947046809502983E-3</v>
      </c>
      <c r="V42" s="201"/>
      <c r="W42" s="201"/>
      <c r="X42" s="201">
        <v>2.0999999999999998E-2</v>
      </c>
      <c r="Y42" s="201">
        <v>2.0520977588884024E-2</v>
      </c>
      <c r="Z42" s="201">
        <v>0.109</v>
      </c>
      <c r="AA42" s="201">
        <v>0.10651364558039804</v>
      </c>
      <c r="AB42" s="201">
        <v>1.37</v>
      </c>
      <c r="AC42" s="201">
        <v>1.3387494903224342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35.7194</v>
      </c>
      <c r="H43" s="53">
        <v>0</v>
      </c>
      <c r="I43" s="173">
        <v>1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5.2060000000000004</v>
      </c>
      <c r="Q43" s="16"/>
      <c r="R43" s="16"/>
      <c r="S43" s="135">
        <v>226.9</v>
      </c>
      <c r="T43" s="201">
        <v>7.0000000000000027E-3</v>
      </c>
      <c r="U43" s="201">
        <v>6.8403258629613443E-3</v>
      </c>
      <c r="V43" s="201"/>
      <c r="W43" s="201"/>
      <c r="X43" s="201">
        <v>2.9999999999999975E-3</v>
      </c>
      <c r="Y43" s="201">
        <v>2.9315682269834297E-3</v>
      </c>
      <c r="Z43" s="201">
        <v>0.114</v>
      </c>
      <c r="AA43" s="201">
        <v>0.11139959262537043</v>
      </c>
      <c r="AB43" s="201">
        <v>1.32</v>
      </c>
      <c r="AC43" s="201">
        <v>1.2898900198727101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 t="s">
        <v>4</v>
      </c>
      <c r="H44" s="53" t="s">
        <v>4</v>
      </c>
      <c r="I44" s="173" t="s">
        <v>4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04" t="s">
        <v>4</v>
      </c>
      <c r="Q44" s="16"/>
      <c r="R44" s="16"/>
      <c r="S44" s="135" t="s">
        <v>4</v>
      </c>
      <c r="T44" s="16"/>
      <c r="U44" s="48"/>
      <c r="V44" s="135"/>
      <c r="W44" s="102"/>
      <c r="X44" s="135"/>
      <c r="Y44" s="102"/>
      <c r="Z44" s="16"/>
      <c r="AA44" s="102"/>
      <c r="AB44" s="135"/>
      <c r="AC44" s="102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 t="s">
        <v>4</v>
      </c>
      <c r="H45" s="53" t="s">
        <v>4</v>
      </c>
      <c r="I45" s="173" t="s">
        <v>4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 t="s">
        <v>4</v>
      </c>
      <c r="Q45" s="16"/>
      <c r="R45" s="16"/>
      <c r="S45" s="135" t="s">
        <v>4</v>
      </c>
      <c r="T45" s="16"/>
      <c r="U45" s="48"/>
      <c r="V45" s="135"/>
      <c r="W45" s="102"/>
      <c r="X45" s="135"/>
      <c r="Y45" s="102"/>
      <c r="Z45" s="16"/>
      <c r="AA45" s="102"/>
      <c r="AB45" s="135"/>
      <c r="AC45" s="102"/>
      <c r="AD45" s="16"/>
      <c r="AE45" s="48"/>
      <c r="AF45" s="135"/>
      <c r="AG45" s="102"/>
      <c r="AH45" s="135"/>
      <c r="AI45" s="102"/>
      <c r="AJ45" s="16"/>
      <c r="AK45" s="102"/>
      <c r="AL45" s="135"/>
      <c r="AM45" s="102"/>
      <c r="AN45" s="16"/>
      <c r="AO45" s="48"/>
      <c r="AP45" s="135"/>
      <c r="AQ45" s="102"/>
      <c r="AR45" s="16"/>
      <c r="AS45" s="48"/>
      <c r="AT45" s="135"/>
      <c r="AU45" s="102"/>
      <c r="AV45" s="135"/>
      <c r="AW45" s="102"/>
      <c r="AX45" s="16"/>
      <c r="AY45" s="102"/>
      <c r="AZ45" s="135"/>
      <c r="BA45" s="102"/>
      <c r="BB45" s="49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5"/>
      <c r="H46" s="53"/>
      <c r="I46" s="173" t="s">
        <v>4</v>
      </c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35" t="s">
        <v>4</v>
      </c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147</v>
      </c>
      <c r="R51" s="16"/>
      <c r="S51" s="16"/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D35" sqref="D35:S5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1.42578125" style="80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48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37071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31" t="s">
        <v>50</v>
      </c>
      <c r="J8" s="131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4</v>
      </c>
      <c r="J9" s="39">
        <v>29.96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-4°29,96</v>
      </c>
      <c r="P9" s="39" t="s">
        <v>53</v>
      </c>
      <c r="Q9" s="235">
        <f>IF(ISBLANK(I9),"",IF(ISBLANK(J9),"",IF(J9&gt;60,"ERREUR !!",O11*(I9+(J9/60)))))</f>
        <v>-4.4993333333333334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6</v>
      </c>
      <c r="J10" s="39">
        <v>0.87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6°0,87</v>
      </c>
      <c r="P10" s="39" t="s">
        <v>54</v>
      </c>
      <c r="Q10" s="235">
        <f>IF(ISBLANK(I10),"",IF(ISBLANK(J10),"",IF(J10&gt;60,"ERREUR !!",O12*(I10+(J10/60)))))</f>
        <v>6.0145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37070</v>
      </c>
      <c r="K11" s="85"/>
      <c r="L11" s="85"/>
      <c r="M11" s="85"/>
      <c r="N11" s="86" t="str">
        <f>I9&amp;"°"&amp;J9</f>
        <v>4°29,96</v>
      </c>
      <c r="O11" s="87">
        <f>IF(P9=M10,-1,1)</f>
        <v>-1</v>
      </c>
      <c r="P11" s="241" t="str">
        <f>TEXT(J11,"aaaa-mm-jj")&amp;"T"&amp;TEXT(J12,"hh:mm:ss")&amp;"z"</f>
        <v>2005-06-29T21:30:00z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0.89583333333333337</v>
      </c>
      <c r="K12" s="88"/>
      <c r="L12" s="88"/>
      <c r="M12" s="88"/>
      <c r="N12" s="89" t="str">
        <f>I10&amp;"°"&amp;J10</f>
        <v>6°0,87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22.8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0.99758834021028342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32"/>
      <c r="F30" s="132"/>
      <c r="G30" s="132"/>
      <c r="H30" s="132"/>
      <c r="I30" s="132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34.641300000000001</v>
      </c>
      <c r="H35" s="53">
        <v>500</v>
      </c>
      <c r="I35" s="173">
        <v>504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1.7789999999999999</v>
      </c>
      <c r="Q35" s="160"/>
      <c r="R35" s="160"/>
      <c r="S35" s="161">
        <v>77.400000000000006</v>
      </c>
      <c r="T35" s="177">
        <v>3.0000000000000027E-3</v>
      </c>
      <c r="U35" s="177">
        <v>2.9315682269834349E-3</v>
      </c>
      <c r="V35" s="177"/>
      <c r="W35" s="177"/>
      <c r="X35" s="177">
        <v>38.387</v>
      </c>
      <c r="Y35" s="177">
        <v>37.511369843071002</v>
      </c>
      <c r="Z35" s="177">
        <v>2.5380000000000003</v>
      </c>
      <c r="AA35" s="177">
        <v>2.480106720027984</v>
      </c>
      <c r="AB35" s="177">
        <v>22.21</v>
      </c>
      <c r="AC35" s="177">
        <v>21.703376773767342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34.942799999999998</v>
      </c>
      <c r="H36" s="53">
        <v>300</v>
      </c>
      <c r="I36" s="173">
        <v>299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0.70599999999999996</v>
      </c>
      <c r="Q36" s="48"/>
      <c r="R36" s="48"/>
      <c r="S36" s="102">
        <v>30.7</v>
      </c>
      <c r="T36" s="177">
        <v>0</v>
      </c>
      <c r="U36" s="177">
        <v>0</v>
      </c>
      <c r="V36" s="177"/>
      <c r="W36" s="177"/>
      <c r="X36" s="177">
        <v>36.762500000000003</v>
      </c>
      <c r="Y36" s="177">
        <v>35.923925648159482</v>
      </c>
      <c r="Z36" s="177">
        <v>2.3070000000000004</v>
      </c>
      <c r="AA36" s="177">
        <v>2.2543759665502594</v>
      </c>
      <c r="AB36" s="177">
        <v>16.295000000000002</v>
      </c>
      <c r="AC36" s="177">
        <v>15.923301419565009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35.595500000000001</v>
      </c>
      <c r="H37" s="53">
        <v>100</v>
      </c>
      <c r="I37" s="173">
        <v>100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1.9510000000000001</v>
      </c>
      <c r="Q37" s="48"/>
      <c r="R37" s="48"/>
      <c r="S37" s="102">
        <v>84.9</v>
      </c>
      <c r="T37" s="177">
        <v>7.0000000000000027E-3</v>
      </c>
      <c r="U37" s="177">
        <v>6.8403258629613443E-3</v>
      </c>
      <c r="V37" s="177"/>
      <c r="W37" s="177"/>
      <c r="X37" s="177">
        <v>21.552999999999997</v>
      </c>
      <c r="Y37" s="177">
        <v>21.061363332057969</v>
      </c>
      <c r="Z37" s="177">
        <v>1.3919999999999999</v>
      </c>
      <c r="AA37" s="177">
        <v>1.3602476573203124</v>
      </c>
      <c r="AB37" s="177">
        <v>7.25</v>
      </c>
      <c r="AC37" s="177">
        <v>7.0846232152099615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35.652500000000003</v>
      </c>
      <c r="H38" s="53">
        <v>80</v>
      </c>
      <c r="I38" s="173">
        <v>81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2.0550000000000002</v>
      </c>
      <c r="Q38" s="16"/>
      <c r="R38" s="16"/>
      <c r="S38" s="135">
        <v>89.4</v>
      </c>
      <c r="T38" s="177">
        <v>5.0000000000000001E-3</v>
      </c>
      <c r="U38" s="177">
        <v>4.8859470449723877E-3</v>
      </c>
      <c r="V38" s="177"/>
      <c r="W38" s="177"/>
      <c r="X38" s="177">
        <v>20.565000000000001</v>
      </c>
      <c r="Y38" s="177">
        <v>20.095900195971428</v>
      </c>
      <c r="Z38" s="177">
        <v>1.3240000000000001</v>
      </c>
      <c r="AA38" s="177">
        <v>1.2937987775086881</v>
      </c>
      <c r="AB38" s="177">
        <v>6.55</v>
      </c>
      <c r="AC38" s="177">
        <v>6.400590628913827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35.707099999999997</v>
      </c>
      <c r="H39" s="53">
        <v>60</v>
      </c>
      <c r="I39" s="173">
        <v>61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2.4220000000000002</v>
      </c>
      <c r="Q39" s="16"/>
      <c r="R39" s="16"/>
      <c r="S39" s="135">
        <v>105.4</v>
      </c>
      <c r="T39" s="177">
        <v>2.4E-2</v>
      </c>
      <c r="U39" s="177">
        <v>2.3452545815867459E-2</v>
      </c>
      <c r="V39" s="177"/>
      <c r="W39" s="177"/>
      <c r="X39" s="177">
        <v>18.125999999999998</v>
      </c>
      <c r="Y39" s="177">
        <v>17.712535227433897</v>
      </c>
      <c r="Z39" s="177">
        <v>1.1850000000000001</v>
      </c>
      <c r="AA39" s="177">
        <v>1.1579694496584558</v>
      </c>
      <c r="AB39" s="177">
        <v>5.73</v>
      </c>
      <c r="AC39" s="177">
        <v>5.5992953135383559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35.751199999999997</v>
      </c>
      <c r="H40" s="53">
        <v>40</v>
      </c>
      <c r="I40" s="173">
        <v>41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2.5299999999999998</v>
      </c>
      <c r="Q40" s="16"/>
      <c r="R40" s="16"/>
      <c r="S40" s="135">
        <v>110.1</v>
      </c>
      <c r="T40" s="177">
        <v>6.5000000000000002E-2</v>
      </c>
      <c r="U40" s="177">
        <v>6.3517311584641037E-2</v>
      </c>
      <c r="V40" s="177"/>
      <c r="W40" s="177"/>
      <c r="X40" s="177">
        <v>17.175000000000001</v>
      </c>
      <c r="Y40" s="177">
        <v>16.783228099480148</v>
      </c>
      <c r="Z40" s="177">
        <v>1.131</v>
      </c>
      <c r="AA40" s="177">
        <v>1.105201221572754</v>
      </c>
      <c r="AB40" s="177">
        <v>5.19</v>
      </c>
      <c r="AC40" s="177">
        <v>5.0716130326813378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35.774799999999999</v>
      </c>
      <c r="H41" s="53">
        <v>20</v>
      </c>
      <c r="I41" s="173">
        <v>21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2.6960000000000002</v>
      </c>
      <c r="Q41" s="16"/>
      <c r="R41" s="16"/>
      <c r="S41" s="135">
        <v>117.4</v>
      </c>
      <c r="T41" s="177">
        <v>0.73599999999999999</v>
      </c>
      <c r="U41" s="177">
        <v>0.7192114050199353</v>
      </c>
      <c r="V41" s="177"/>
      <c r="W41" s="177"/>
      <c r="X41" s="177">
        <v>12.974</v>
      </c>
      <c r="Y41" s="177">
        <v>12.67805539229435</v>
      </c>
      <c r="Z41" s="177">
        <v>0.97299999999999986</v>
      </c>
      <c r="AA41" s="177">
        <v>0.95080529495162636</v>
      </c>
      <c r="AB41" s="177">
        <v>4.18</v>
      </c>
      <c r="AC41" s="177">
        <v>4.0846517295969154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35.583399999999997</v>
      </c>
      <c r="H42" s="53">
        <v>10</v>
      </c>
      <c r="I42" s="173">
        <v>11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4.9569999999999999</v>
      </c>
      <c r="Q42" s="16"/>
      <c r="R42" s="16"/>
      <c r="S42" s="135">
        <v>216.1</v>
      </c>
      <c r="T42" s="177">
        <v>4.1000000000000002E-2</v>
      </c>
      <c r="U42" s="177">
        <v>4.0064765768773575E-2</v>
      </c>
      <c r="V42" s="177"/>
      <c r="W42" s="177"/>
      <c r="X42" s="177">
        <v>0.70899999999999996</v>
      </c>
      <c r="Y42" s="177">
        <v>0.6928272909770844</v>
      </c>
      <c r="Z42" s="177">
        <v>0.17</v>
      </c>
      <c r="AA42" s="177">
        <v>0.16612219952906115</v>
      </c>
      <c r="AB42" s="177">
        <v>1.39</v>
      </c>
      <c r="AC42" s="177">
        <v>1.3582932785023234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35.359000000000002</v>
      </c>
      <c r="H43" s="53">
        <v>0</v>
      </c>
      <c r="I43" s="173">
        <v>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5.1440000000000001</v>
      </c>
      <c r="Q43" s="16"/>
      <c r="R43" s="16"/>
      <c r="S43" s="135">
        <v>224.3</v>
      </c>
      <c r="T43" s="177">
        <v>0</v>
      </c>
      <c r="U43" s="177">
        <v>0</v>
      </c>
      <c r="V43" s="177"/>
      <c r="W43" s="177"/>
      <c r="X43" s="177">
        <v>0</v>
      </c>
      <c r="Y43" s="177">
        <v>0</v>
      </c>
      <c r="Z43" s="177">
        <v>0.12</v>
      </c>
      <c r="AA43" s="177">
        <v>0.1172627290793373</v>
      </c>
      <c r="AB43" s="177">
        <v>1.3</v>
      </c>
      <c r="AC43" s="177">
        <v>1.2703462316928207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 t="s">
        <v>4</v>
      </c>
      <c r="H44" s="53" t="s">
        <v>4</v>
      </c>
      <c r="I44" s="173" t="s">
        <v>4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04" t="s">
        <v>4</v>
      </c>
      <c r="Q44" s="16"/>
      <c r="R44" s="16"/>
      <c r="S44" s="135" t="s">
        <v>4</v>
      </c>
      <c r="T44" s="16"/>
      <c r="U44" s="48"/>
      <c r="V44" s="135"/>
      <c r="W44" s="102"/>
      <c r="X44" s="135"/>
      <c r="Y44" s="102"/>
      <c r="Z44" s="16"/>
      <c r="AA44" s="48"/>
      <c r="AB44" s="135"/>
      <c r="AC44" s="102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 t="s">
        <v>4</v>
      </c>
      <c r="H45" s="53" t="s">
        <v>4</v>
      </c>
      <c r="I45" s="173" t="s">
        <v>4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 t="s">
        <v>4</v>
      </c>
      <c r="Q45" s="16"/>
      <c r="R45" s="16"/>
      <c r="S45" s="135" t="s">
        <v>4</v>
      </c>
      <c r="T45" s="16"/>
      <c r="U45" s="48"/>
      <c r="V45" s="135"/>
      <c r="W45" s="102"/>
      <c r="X45" s="135"/>
      <c r="Y45" s="102"/>
      <c r="Z45" s="16"/>
      <c r="AA45" s="48"/>
      <c r="AB45" s="135"/>
      <c r="AC45" s="102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5"/>
      <c r="H46" s="53"/>
      <c r="I46" s="173" t="s">
        <v>4</v>
      </c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35" t="s">
        <v>4</v>
      </c>
      <c r="T46" s="16"/>
      <c r="U46" s="16"/>
      <c r="V46" s="135"/>
      <c r="W46" s="135"/>
      <c r="X46" s="16"/>
      <c r="Y46" s="16"/>
      <c r="Z46" s="13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5"/>
      <c r="W47" s="135"/>
      <c r="X47" s="16"/>
      <c r="Y47" s="16"/>
      <c r="Z47" s="13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5"/>
      <c r="W48" s="135"/>
      <c r="X48" s="16"/>
      <c r="Y48" s="16"/>
      <c r="Z48" s="13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6"/>
      <c r="Y49" s="16"/>
      <c r="Z49" s="135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5"/>
      <c r="W50" s="135"/>
      <c r="X50" s="16"/>
      <c r="Y50" s="16"/>
      <c r="Z50" s="13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147</v>
      </c>
      <c r="R51" s="16"/>
      <c r="S51" s="16"/>
      <c r="T51" s="16"/>
      <c r="U51" s="16"/>
      <c r="V51" s="135"/>
      <c r="W51" s="135"/>
      <c r="X51" s="16"/>
      <c r="Y51" s="16"/>
      <c r="Z51" s="135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5"/>
      <c r="W52" s="135"/>
      <c r="X52" s="16"/>
      <c r="Y52" s="16"/>
      <c r="Z52" s="13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35"/>
      <c r="W53" s="135"/>
      <c r="X53" s="16"/>
      <c r="Y53" s="16"/>
      <c r="Z53" s="135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disablePrompts="1"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P48" sqref="P4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11.5703125" style="80" customWidth="1"/>
    <col min="34" max="34" width="11.42578125" style="80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1.5703125" style="80" customWidth="1"/>
    <col min="42" max="42" width="11.7109375" style="80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49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37072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31" t="s">
        <v>50</v>
      </c>
      <c r="J8" s="131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4</v>
      </c>
      <c r="J9" s="39">
        <v>29.95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-4°29,95</v>
      </c>
      <c r="P9" s="39" t="s">
        <v>53</v>
      </c>
      <c r="Q9" s="235">
        <f>IF(ISBLANK(I9),"",IF(ISBLANK(J9),"",IF(J9&gt;60,"ERREUR !!",O11*(I9+(J9/60)))))</f>
        <v>-4.4991666666666665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6</v>
      </c>
      <c r="J10" s="39">
        <v>59.81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6°59,81</v>
      </c>
      <c r="P10" s="39" t="s">
        <v>54</v>
      </c>
      <c r="Q10" s="235">
        <f>IF(ISBLANK(I10),"",IF(ISBLANK(J10),"",IF(J10&gt;60,"ERREUR !!",O12*(I10+(J10/60)))))</f>
        <v>6.996833333333333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37071</v>
      </c>
      <c r="K11" s="85"/>
      <c r="L11" s="85"/>
      <c r="M11" s="85"/>
      <c r="N11" s="86" t="str">
        <f>I9&amp;"°"&amp;J9</f>
        <v>4°29,95</v>
      </c>
      <c r="O11" s="87">
        <f>IF(P9=M10,-1,1)</f>
        <v>-1</v>
      </c>
      <c r="P11" s="241" t="str">
        <f>TEXT(J11,"aaaa-mm-jj")&amp;"T"&amp;TEXT(J12,"hh:mm:ss")&amp;"z"</f>
        <v>2005-06-30T05:30:00z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0.22916666666666666</v>
      </c>
      <c r="K12" s="88"/>
      <c r="L12" s="88"/>
      <c r="M12" s="88"/>
      <c r="N12" s="89" t="str">
        <f>I10&amp;"°"&amp;J10</f>
        <v>6°59,81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32"/>
      <c r="F30" s="132"/>
      <c r="G30" s="132"/>
      <c r="H30" s="132"/>
      <c r="I30" s="132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34.630000000000003</v>
      </c>
      <c r="H35" s="53">
        <v>500</v>
      </c>
      <c r="I35" s="173">
        <v>502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2.2360000000000002</v>
      </c>
      <c r="Q35" s="160"/>
      <c r="R35" s="160"/>
      <c r="S35" s="161">
        <v>97.2</v>
      </c>
      <c r="T35" s="177">
        <v>7.0000000000000027E-3</v>
      </c>
      <c r="U35" s="177">
        <v>6.8403258629613443E-3</v>
      </c>
      <c r="V35" s="177"/>
      <c r="W35" s="177"/>
      <c r="X35" s="177">
        <v>35.733000000000004</v>
      </c>
      <c r="Y35" s="177">
        <v>34.917909151599666</v>
      </c>
      <c r="Z35" s="177">
        <v>2.2080000000000002</v>
      </c>
      <c r="AA35" s="177">
        <v>2.1576342150598062</v>
      </c>
      <c r="AB35" s="177">
        <v>21.18</v>
      </c>
      <c r="AC35" s="177">
        <v>20.69687168250303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34.940399999999997</v>
      </c>
      <c r="H36" s="53">
        <v>300</v>
      </c>
      <c r="I36" s="173">
        <v>300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0.84899999999999998</v>
      </c>
      <c r="Q36" s="48"/>
      <c r="R36" s="48"/>
      <c r="S36" s="102">
        <v>36.9</v>
      </c>
      <c r="T36" s="177">
        <v>0</v>
      </c>
      <c r="U36" s="177">
        <v>0</v>
      </c>
      <c r="V36" s="177"/>
      <c r="W36" s="177"/>
      <c r="X36" s="177">
        <v>36.21</v>
      </c>
      <c r="Y36" s="177">
        <v>35.384028499690025</v>
      </c>
      <c r="Z36" s="177">
        <v>2.2230000000000003</v>
      </c>
      <c r="AA36" s="177">
        <v>2.1722920561947237</v>
      </c>
      <c r="AB36" s="177">
        <v>16.5</v>
      </c>
      <c r="AC36" s="177">
        <v>16.123625248408878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210">
        <v>35.620800000000003</v>
      </c>
      <c r="H37" s="53">
        <v>100</v>
      </c>
      <c r="I37" s="173">
        <v>100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2.0009999999999999</v>
      </c>
      <c r="Q37" s="48"/>
      <c r="R37" s="48"/>
      <c r="S37" s="102">
        <v>87.1</v>
      </c>
      <c r="T37" s="177">
        <v>1.15E-2</v>
      </c>
      <c r="U37" s="177">
        <v>1.1237678203436491E-2</v>
      </c>
      <c r="V37" s="177"/>
      <c r="W37" s="177"/>
      <c r="X37" s="177">
        <v>21.298500000000001</v>
      </c>
      <c r="Y37" s="177">
        <v>20.812668627468877</v>
      </c>
      <c r="Z37" s="177">
        <v>1.3454999999999999</v>
      </c>
      <c r="AA37" s="177">
        <v>1.3148083498020693</v>
      </c>
      <c r="AB37" s="177">
        <v>7.31</v>
      </c>
      <c r="AC37" s="177">
        <v>7.1432545797496303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35.702399999999997</v>
      </c>
      <c r="H38" s="53">
        <v>80</v>
      </c>
      <c r="I38" s="173">
        <v>80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2.302</v>
      </c>
      <c r="Q38" s="16"/>
      <c r="R38" s="16"/>
      <c r="S38" s="135">
        <v>100.2</v>
      </c>
      <c r="T38" s="177">
        <v>2.7000000000000003E-2</v>
      </c>
      <c r="U38" s="177">
        <v>2.6384114042850893E-2</v>
      </c>
      <c r="V38" s="177"/>
      <c r="W38" s="177"/>
      <c r="X38" s="177">
        <v>18.762999999999998</v>
      </c>
      <c r="Y38" s="177">
        <v>18.335004880963378</v>
      </c>
      <c r="Z38" s="177">
        <v>1.2029999999999998</v>
      </c>
      <c r="AA38" s="177">
        <v>1.1755588590203561</v>
      </c>
      <c r="AB38" s="177">
        <v>6</v>
      </c>
      <c r="AC38" s="177">
        <v>5.863136453966864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35.772399999999998</v>
      </c>
      <c r="H39" s="53">
        <v>60</v>
      </c>
      <c r="I39" s="173">
        <v>60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2.7320000000000002</v>
      </c>
      <c r="Q39" s="16"/>
      <c r="R39" s="16"/>
      <c r="S39" s="135">
        <v>118.9</v>
      </c>
      <c r="T39" s="177">
        <v>3.9E-2</v>
      </c>
      <c r="U39" s="177">
        <v>3.8110386950784621E-2</v>
      </c>
      <c r="V39" s="177"/>
      <c r="W39" s="177"/>
      <c r="X39" s="177">
        <v>16.090999999999998</v>
      </c>
      <c r="Y39" s="177">
        <v>15.723954780130134</v>
      </c>
      <c r="Z39" s="177">
        <v>1.0449999999999999</v>
      </c>
      <c r="AA39" s="177">
        <v>1.0211629323992288</v>
      </c>
      <c r="AB39" s="177">
        <v>5.25</v>
      </c>
      <c r="AC39" s="177">
        <v>5.1302443972210066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35.836100000000002</v>
      </c>
      <c r="H40" s="53">
        <v>40</v>
      </c>
      <c r="I40" s="173">
        <v>40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2.7850000000000001</v>
      </c>
      <c r="Q40" s="16"/>
      <c r="R40" s="16"/>
      <c r="S40" s="135">
        <v>121.2</v>
      </c>
      <c r="T40" s="177">
        <v>0.121</v>
      </c>
      <c r="U40" s="177">
        <v>0.11823991848833176</v>
      </c>
      <c r="V40" s="177"/>
      <c r="W40" s="177"/>
      <c r="X40" s="177">
        <v>14.259</v>
      </c>
      <c r="Y40" s="177">
        <v>13.933743782852254</v>
      </c>
      <c r="Z40" s="177">
        <v>0.95099999999999985</v>
      </c>
      <c r="AA40" s="177">
        <v>0.92930712795374781</v>
      </c>
      <c r="AB40" s="177">
        <v>4.53</v>
      </c>
      <c r="AC40" s="177">
        <v>4.4266680227449831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35.906300000000002</v>
      </c>
      <c r="H41" s="53">
        <v>20</v>
      </c>
      <c r="I41" s="173">
        <v>20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3.1480000000000001</v>
      </c>
      <c r="Q41" s="16"/>
      <c r="R41" s="16"/>
      <c r="S41" s="135">
        <v>137.1</v>
      </c>
      <c r="T41" s="177">
        <v>0.252</v>
      </c>
      <c r="U41" s="177">
        <v>0.2462517310666083</v>
      </c>
      <c r="V41" s="177"/>
      <c r="W41" s="177"/>
      <c r="X41" s="177">
        <v>10.767999999999999</v>
      </c>
      <c r="Y41" s="177">
        <v>10.522375556052532</v>
      </c>
      <c r="Z41" s="177">
        <v>0.77299999999999991</v>
      </c>
      <c r="AA41" s="177">
        <v>0.75536741315273093</v>
      </c>
      <c r="AB41" s="177">
        <v>4.43</v>
      </c>
      <c r="AC41" s="177">
        <v>4.3289490818455345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35.034500000000001</v>
      </c>
      <c r="H42" s="53">
        <v>10</v>
      </c>
      <c r="I42" s="173">
        <v>10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5.2610000000000001</v>
      </c>
      <c r="Q42" s="16"/>
      <c r="R42" s="16"/>
      <c r="S42" s="135">
        <v>229.4</v>
      </c>
      <c r="T42" s="177">
        <v>1.4999999999999999E-2</v>
      </c>
      <c r="U42" s="177">
        <v>1.465784113491716E-2</v>
      </c>
      <c r="V42" s="177"/>
      <c r="W42" s="177"/>
      <c r="X42" s="177">
        <v>0.115</v>
      </c>
      <c r="Y42" s="177">
        <v>0.11237678203436491</v>
      </c>
      <c r="Z42" s="177">
        <v>0.15799999999999997</v>
      </c>
      <c r="AA42" s="177">
        <v>0.15439592662112742</v>
      </c>
      <c r="AB42" s="177">
        <v>3.49</v>
      </c>
      <c r="AC42" s="177">
        <v>3.4103910373907262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34.660899999999998</v>
      </c>
      <c r="H43" s="53">
        <v>0</v>
      </c>
      <c r="I43" s="173">
        <v>1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5.4980000000000002</v>
      </c>
      <c r="Q43" s="16"/>
      <c r="R43" s="16"/>
      <c r="S43" s="135">
        <v>239.8</v>
      </c>
      <c r="T43" s="177">
        <v>7.0000000000000027E-3</v>
      </c>
      <c r="U43" s="177">
        <v>6.8403258629613443E-3</v>
      </c>
      <c r="V43" s="177"/>
      <c r="W43" s="177"/>
      <c r="X43" s="177">
        <v>0</v>
      </c>
      <c r="Y43" s="177">
        <v>0</v>
      </c>
      <c r="Z43" s="177">
        <v>9.6999999999999989E-2</v>
      </c>
      <c r="AA43" s="177">
        <v>9.4787372672464301E-2</v>
      </c>
      <c r="AB43" s="177">
        <v>2.81</v>
      </c>
      <c r="AC43" s="177">
        <v>2.7459022392744816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 t="s">
        <v>4</v>
      </c>
      <c r="H44" s="53" t="s">
        <v>4</v>
      </c>
      <c r="I44" s="173" t="s">
        <v>4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04" t="s">
        <v>4</v>
      </c>
      <c r="Q44" s="16"/>
      <c r="R44" s="16"/>
      <c r="S44" s="135" t="s">
        <v>4</v>
      </c>
      <c r="T44" s="16"/>
      <c r="U44" s="48"/>
      <c r="V44" s="135"/>
      <c r="W44" s="102"/>
      <c r="X44" s="135"/>
      <c r="Y44" s="102"/>
      <c r="Z44" s="16"/>
      <c r="AA44" s="102"/>
      <c r="AB44" s="135"/>
      <c r="AC44" s="102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 t="s">
        <v>4</v>
      </c>
      <c r="H45" s="53" t="s">
        <v>4</v>
      </c>
      <c r="I45" s="173" t="s">
        <v>4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 t="s">
        <v>4</v>
      </c>
      <c r="Q45" s="16"/>
      <c r="R45" s="16"/>
      <c r="S45" s="135" t="s">
        <v>4</v>
      </c>
      <c r="T45" s="76"/>
      <c r="U45" s="48"/>
      <c r="V45" s="76"/>
      <c r="W45" s="102"/>
      <c r="X45" s="76"/>
      <c r="Y45" s="102"/>
      <c r="Z45" s="76"/>
      <c r="AA45" s="102"/>
      <c r="AB45" s="76"/>
      <c r="AC45" s="102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5"/>
      <c r="H46" s="53"/>
      <c r="I46" s="173" t="s">
        <v>4</v>
      </c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35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147</v>
      </c>
      <c r="R51" s="16"/>
      <c r="S51" s="16"/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G38" sqref="G3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50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37072</v>
      </c>
      <c r="U6" s="228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133" t="s">
        <v>50</v>
      </c>
      <c r="J8" s="133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3">
      <c r="C9" s="46"/>
      <c r="D9" s="33"/>
      <c r="G9" s="233" t="s">
        <v>48</v>
      </c>
      <c r="H9" s="234"/>
      <c r="I9" s="38">
        <v>4</v>
      </c>
      <c r="J9" s="39">
        <v>34.01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-4°34,01</v>
      </c>
      <c r="P9" s="39" t="s">
        <v>53</v>
      </c>
      <c r="Q9" s="235">
        <f>IF(ISBLANK(I9),"",IF(ISBLANK(J9),"",IF(J9&gt;60,"ERREUR !!",O11*(I9+(J9/60)))))</f>
        <v>-4.5668333333333333</v>
      </c>
      <c r="R9" s="236"/>
    </row>
    <row r="10" spans="3:23" ht="15" customHeight="1" x14ac:dyDescent="0.3">
      <c r="C10" s="46"/>
      <c r="D10" s="33"/>
      <c r="G10" s="233" t="s">
        <v>49</v>
      </c>
      <c r="H10" s="234"/>
      <c r="I10" s="38">
        <v>8</v>
      </c>
      <c r="J10" s="39">
        <v>10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8°10</v>
      </c>
      <c r="P10" s="39" t="s">
        <v>54</v>
      </c>
      <c r="Q10" s="235">
        <f>IF(ISBLANK(I10),"",IF(ISBLANK(J10),"",IF(J10&gt;60,"ERREUR !!",O12*(I10+(J10/60)))))</f>
        <v>8.1666666666666661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37071</v>
      </c>
      <c r="K11" s="85"/>
      <c r="L11" s="85"/>
      <c r="M11" s="85"/>
      <c r="N11" s="86" t="str">
        <f>I9&amp;"°"&amp;J9</f>
        <v>4°34,01</v>
      </c>
      <c r="O11" s="87">
        <f>IF(P9=M10,-1,1)</f>
        <v>-1</v>
      </c>
      <c r="P11" s="241" t="str">
        <f>TEXT(J11,"aaaa-mm-jj")&amp;"T"&amp;TEXT(J12,"hh:mm:ss")&amp;"z"</f>
        <v>2005-06-30T18:00:00z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0.75</v>
      </c>
      <c r="K12" s="88"/>
      <c r="L12" s="88"/>
      <c r="M12" s="88"/>
      <c r="N12" s="89" t="str">
        <f>I10&amp;"°"&amp;J10</f>
        <v>8°10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34"/>
      <c r="F30" s="134"/>
      <c r="G30" s="134"/>
      <c r="H30" s="134"/>
      <c r="I30" s="134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148"/>
      <c r="L33" s="148"/>
      <c r="M33" s="148"/>
      <c r="N33" s="148"/>
      <c r="O33" s="148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34.655900000000003</v>
      </c>
      <c r="H35" s="53">
        <v>500</v>
      </c>
      <c r="I35" s="173">
        <v>504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2.0390000000000001</v>
      </c>
      <c r="Q35" s="160"/>
      <c r="R35" s="160"/>
      <c r="S35" s="161">
        <v>88.7</v>
      </c>
      <c r="T35" s="201">
        <v>0</v>
      </c>
      <c r="U35" s="201">
        <v>0</v>
      </c>
      <c r="V35" s="201"/>
      <c r="W35" s="201"/>
      <c r="X35" s="201">
        <v>36.159999999999997</v>
      </c>
      <c r="Y35" s="201">
        <v>35.335169029240298</v>
      </c>
      <c r="Z35" s="201">
        <v>2.37</v>
      </c>
      <c r="AA35" s="201">
        <v>2.3159388993169117</v>
      </c>
      <c r="AB35" s="201">
        <v>21.46</v>
      </c>
      <c r="AC35" s="201">
        <v>20.970484717021485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34.951500000000003</v>
      </c>
      <c r="H36" s="53">
        <v>300</v>
      </c>
      <c r="I36" s="173">
        <v>300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1.125</v>
      </c>
      <c r="Q36" s="48"/>
      <c r="R36" s="48"/>
      <c r="S36" s="102">
        <v>48.9</v>
      </c>
      <c r="T36" s="201">
        <v>0</v>
      </c>
      <c r="U36" s="201">
        <v>0</v>
      </c>
      <c r="V36" s="201"/>
      <c r="W36" s="201"/>
      <c r="X36" s="201">
        <v>34.576799999999999</v>
      </c>
      <c r="Y36" s="201">
        <v>33.788082756920247</v>
      </c>
      <c r="Z36" s="201">
        <v>2.1145999999999998</v>
      </c>
      <c r="AA36" s="201">
        <v>2.0663647242597216</v>
      </c>
      <c r="AB36" s="201">
        <v>14.656700000000001</v>
      </c>
      <c r="AC36" s="201">
        <v>14.322372010809358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35.639499999999998</v>
      </c>
      <c r="H37" s="53">
        <v>100</v>
      </c>
      <c r="I37" s="173">
        <v>100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1.8640000000000001</v>
      </c>
      <c r="Q37" s="48"/>
      <c r="R37" s="48"/>
      <c r="S37" s="102">
        <v>81.099999999999994</v>
      </c>
      <c r="T37" s="201">
        <v>1.5800000000000002E-2</v>
      </c>
      <c r="U37" s="201">
        <v>1.5439592662112745E-2</v>
      </c>
      <c r="V37" s="201"/>
      <c r="W37" s="201"/>
      <c r="X37" s="201">
        <v>21.224700000000002</v>
      </c>
      <c r="Y37" s="201">
        <v>20.740552049085085</v>
      </c>
      <c r="Z37" s="201">
        <v>1.3323</v>
      </c>
      <c r="AA37" s="201">
        <v>1.3019094496033423</v>
      </c>
      <c r="AB37" s="201">
        <v>7.5594999999999999</v>
      </c>
      <c r="AC37" s="201">
        <v>7.3870633372937515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210">
        <v>35.6875</v>
      </c>
      <c r="H38" s="53">
        <v>80</v>
      </c>
      <c r="I38" s="173">
        <v>79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2.113</v>
      </c>
      <c r="Q38" s="16"/>
      <c r="R38" s="16"/>
      <c r="S38" s="135">
        <v>92</v>
      </c>
      <c r="T38" s="201">
        <v>1.32E-2</v>
      </c>
      <c r="U38" s="201">
        <v>1.2898900198727102E-2</v>
      </c>
      <c r="V38" s="201"/>
      <c r="W38" s="201"/>
      <c r="X38" s="201">
        <v>19.780650000000001</v>
      </c>
      <c r="Y38" s="201">
        <v>19.329441683026609</v>
      </c>
      <c r="Z38" s="201">
        <v>1.2555499999999999</v>
      </c>
      <c r="AA38" s="201">
        <v>1.2269101624630161</v>
      </c>
      <c r="AB38" s="201">
        <v>21.5</v>
      </c>
      <c r="AC38" s="201">
        <v>5.9409207309228247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35.762</v>
      </c>
      <c r="H39" s="53">
        <v>60</v>
      </c>
      <c r="I39" s="173">
        <v>60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2.448</v>
      </c>
      <c r="Q39" s="16"/>
      <c r="R39" s="16"/>
      <c r="S39" s="135">
        <v>106.6</v>
      </c>
      <c r="T39" s="201">
        <v>3.1400000000000004E-2</v>
      </c>
      <c r="U39" s="201">
        <v>3.0683747442426596E-2</v>
      </c>
      <c r="V39" s="201"/>
      <c r="W39" s="201"/>
      <c r="X39" s="201">
        <v>17.215699999999998</v>
      </c>
      <c r="Y39" s="201">
        <v>16.822999708426224</v>
      </c>
      <c r="Z39" s="201">
        <v>1.0841999999999998</v>
      </c>
      <c r="AA39" s="201">
        <v>1.0594687572318122</v>
      </c>
      <c r="AB39" s="201">
        <v>5.4573999999999998</v>
      </c>
      <c r="AC39" s="201">
        <v>5.3329134806464609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35.908900000000003</v>
      </c>
      <c r="H40" s="53">
        <v>40</v>
      </c>
      <c r="I40" s="173">
        <v>40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3.02</v>
      </c>
      <c r="Q40" s="16"/>
      <c r="R40" s="16"/>
      <c r="S40" s="135">
        <v>131.5</v>
      </c>
      <c r="T40" s="201">
        <v>0.2412</v>
      </c>
      <c r="U40" s="201">
        <v>0.23569808544946794</v>
      </c>
      <c r="V40" s="201"/>
      <c r="W40" s="201"/>
      <c r="X40" s="201">
        <v>12.596100000000002</v>
      </c>
      <c r="Y40" s="201">
        <v>12.308775514635338</v>
      </c>
      <c r="Z40" s="201">
        <v>0.8458</v>
      </c>
      <c r="AA40" s="201">
        <v>0.82650680212752903</v>
      </c>
      <c r="AB40" s="201">
        <v>4.1227999999999998</v>
      </c>
      <c r="AC40" s="201">
        <v>4.0287564954024315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35.979500000000002</v>
      </c>
      <c r="H41" s="53">
        <v>20</v>
      </c>
      <c r="I41" s="173">
        <v>19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2.5430000000000001</v>
      </c>
      <c r="Q41" s="16"/>
      <c r="R41" s="16"/>
      <c r="S41" s="135">
        <v>110.8</v>
      </c>
      <c r="T41" s="201">
        <v>0.31879999999999997</v>
      </c>
      <c r="U41" s="201">
        <v>0.31152798358743938</v>
      </c>
      <c r="V41" s="201"/>
      <c r="W41" s="201"/>
      <c r="X41" s="201">
        <v>5.4892000000000003</v>
      </c>
      <c r="Y41" s="201">
        <v>5.3639881038524857</v>
      </c>
      <c r="Z41" s="201">
        <v>0.65800000000000003</v>
      </c>
      <c r="AA41" s="201">
        <v>0.64299063111836618</v>
      </c>
      <c r="AB41" s="201">
        <v>1.7087000000000001</v>
      </c>
      <c r="AC41" s="201">
        <v>1.6697235431488637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35.143500000000003</v>
      </c>
      <c r="H42" s="53">
        <v>10</v>
      </c>
      <c r="I42" s="173">
        <v>10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5.1870000000000003</v>
      </c>
      <c r="Q42" s="16"/>
      <c r="R42" s="16"/>
      <c r="S42" s="135">
        <v>226.1</v>
      </c>
      <c r="T42" s="201">
        <v>2.01E-2</v>
      </c>
      <c r="U42" s="201">
        <v>1.9641507120788996E-2</v>
      </c>
      <c r="V42" s="201"/>
      <c r="W42" s="201"/>
      <c r="X42" s="201">
        <v>0.27100000000000002</v>
      </c>
      <c r="Y42" s="201">
        <v>0.26481832983750342</v>
      </c>
      <c r="Z42" s="201">
        <v>0.13119999999999998</v>
      </c>
      <c r="AA42" s="201">
        <v>0.12820725046007542</v>
      </c>
      <c r="AB42" s="201">
        <v>2.2814999999999999</v>
      </c>
      <c r="AC42" s="201">
        <v>2.2294576366209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34.970199999999998</v>
      </c>
      <c r="H43" s="53">
        <v>0</v>
      </c>
      <c r="I43" s="173">
        <v>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5.35</v>
      </c>
      <c r="Q43" s="16"/>
      <c r="R43" s="16"/>
      <c r="S43" s="135">
        <v>233.3</v>
      </c>
      <c r="T43" s="201">
        <v>0.01</v>
      </c>
      <c r="U43" s="201">
        <v>9.7718940899447753E-3</v>
      </c>
      <c r="V43" s="201"/>
      <c r="W43" s="201"/>
      <c r="X43" s="201">
        <v>0.01</v>
      </c>
      <c r="Y43" s="201">
        <v>9.7718940899447718E-3</v>
      </c>
      <c r="Z43" s="201">
        <v>0.15</v>
      </c>
      <c r="AA43" s="201">
        <v>0.14657841134917163</v>
      </c>
      <c r="AB43" s="201">
        <v>2.95</v>
      </c>
      <c r="AC43" s="201">
        <v>2.8827087565337086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 t="s">
        <v>4</v>
      </c>
      <c r="H44" s="53" t="s">
        <v>4</v>
      </c>
      <c r="I44" s="173" t="s">
        <v>4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 t="s">
        <v>4</v>
      </c>
      <c r="H45" s="53" t="s">
        <v>4</v>
      </c>
      <c r="I45" s="173" t="s">
        <v>4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 t="s">
        <v>4</v>
      </c>
      <c r="Q45" s="16"/>
      <c r="R45" s="16"/>
      <c r="S45" s="135" t="s">
        <v>4</v>
      </c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5"/>
      <c r="H46" s="53"/>
      <c r="I46" s="173" t="s">
        <v>4</v>
      </c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35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147</v>
      </c>
      <c r="R51" s="16"/>
      <c r="S51" s="16"/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R47" sqref="R47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51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37072</v>
      </c>
      <c r="U6" s="228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207" t="s">
        <v>50</v>
      </c>
      <c r="J8" s="207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25">
      <c r="C9" s="46"/>
      <c r="D9" s="33"/>
      <c r="G9" s="233" t="s">
        <v>48</v>
      </c>
      <c r="H9" s="234"/>
      <c r="I9" s="38">
        <v>4</v>
      </c>
      <c r="J9" s="39">
        <v>37.979999999999997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-4°37,98</v>
      </c>
      <c r="P9" s="39" t="s">
        <v>53</v>
      </c>
      <c r="Q9" s="235">
        <f>IF(ISBLANK(I9),"",IF(ISBLANK(J9),"",IF(J9&gt;60,"ERREUR !!",O11*(I9+(J9/60)))))</f>
        <v>-4.633</v>
      </c>
      <c r="R9" s="236"/>
    </row>
    <row r="10" spans="3:23" ht="15" customHeight="1" x14ac:dyDescent="0.25">
      <c r="C10" s="46"/>
      <c r="D10" s="33"/>
      <c r="G10" s="233" t="s">
        <v>49</v>
      </c>
      <c r="H10" s="234"/>
      <c r="I10" s="38">
        <v>9</v>
      </c>
      <c r="J10" s="39">
        <v>16.03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9°16,03</v>
      </c>
      <c r="P10" s="39" t="s">
        <v>54</v>
      </c>
      <c r="Q10" s="235">
        <f>IF(ISBLANK(I10),"",IF(ISBLANK(J10),"",IF(J10&gt;60,"ERREUR !!",O12*(I10+(J10/60)))))</f>
        <v>9.2671666666666663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37072</v>
      </c>
      <c r="K11" s="85"/>
      <c r="L11" s="85"/>
      <c r="M11" s="85"/>
      <c r="N11" s="86" t="str">
        <f>I9&amp;"°"&amp;J9</f>
        <v>4°37,98</v>
      </c>
      <c r="O11" s="87">
        <f>IF(P9=M10,-1,1)</f>
        <v>-1</v>
      </c>
      <c r="P11" s="241" t="str">
        <f>TEXT(J11,"aaaa-mm-jj")&amp;"T"&amp;TEXT(J12,"hh:mm:ss")&amp;"z"</f>
        <v>2005-07-01T01:30:00z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6.25E-2</v>
      </c>
      <c r="K12" s="88"/>
      <c r="L12" s="88"/>
      <c r="M12" s="88"/>
      <c r="N12" s="89" t="str">
        <f>I10&amp;"°"&amp;J10</f>
        <v>9°16,03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206"/>
      <c r="F30" s="206"/>
      <c r="G30" s="206"/>
      <c r="H30" s="206"/>
      <c r="I30" s="20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205"/>
      <c r="L33" s="205"/>
      <c r="M33" s="205"/>
      <c r="N33" s="205"/>
      <c r="O33" s="205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34.640099999999997</v>
      </c>
      <c r="H35" s="53">
        <v>500</v>
      </c>
      <c r="I35" s="173">
        <v>505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1.899</v>
      </c>
      <c r="Q35" s="160"/>
      <c r="R35" s="160"/>
      <c r="S35" s="161">
        <v>82.6</v>
      </c>
      <c r="T35" s="177">
        <v>1.1000000000000003E-2</v>
      </c>
      <c r="U35" s="177">
        <v>1.0749083498939254E-2</v>
      </c>
      <c r="V35" s="177"/>
      <c r="W35" s="177"/>
      <c r="X35" s="177">
        <v>37.798999999999999</v>
      </c>
      <c r="Y35" s="177">
        <v>36.936782470582251</v>
      </c>
      <c r="Z35" s="177">
        <v>2.423</v>
      </c>
      <c r="AA35" s="177">
        <v>2.367729937993619</v>
      </c>
      <c r="AB35" s="177">
        <v>23.12</v>
      </c>
      <c r="AC35" s="177">
        <v>22.592619135952319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34.993000000000002</v>
      </c>
      <c r="H36" s="53">
        <v>300</v>
      </c>
      <c r="I36" s="173">
        <v>300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0.74099999999999999</v>
      </c>
      <c r="Q36" s="48"/>
      <c r="R36" s="48"/>
      <c r="S36" s="102">
        <v>32.200000000000003</v>
      </c>
      <c r="T36" s="177">
        <v>9.0000000000000011E-3</v>
      </c>
      <c r="U36" s="177">
        <v>8.7947046809502983E-3</v>
      </c>
      <c r="V36" s="177"/>
      <c r="W36" s="177"/>
      <c r="X36" s="177">
        <v>35.621000000000002</v>
      </c>
      <c r="Y36" s="177">
        <v>34.808463937792283</v>
      </c>
      <c r="Z36" s="177">
        <v>2.1430000000000002</v>
      </c>
      <c r="AA36" s="177">
        <v>2.0941169034751654</v>
      </c>
      <c r="AB36" s="177">
        <v>15.75</v>
      </c>
      <c r="AC36" s="177">
        <v>15.390733191663019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35.680999999999997</v>
      </c>
      <c r="H37" s="53">
        <v>100</v>
      </c>
      <c r="I37" s="173">
        <v>100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2.149</v>
      </c>
      <c r="Q37" s="48"/>
      <c r="R37" s="48"/>
      <c r="S37" s="102">
        <v>93.5</v>
      </c>
      <c r="T37" s="177">
        <v>2.7000000000000003E-2</v>
      </c>
      <c r="U37" s="177">
        <v>2.6384114042850893E-2</v>
      </c>
      <c r="V37" s="177"/>
      <c r="W37" s="177"/>
      <c r="X37" s="177">
        <v>19.692999999999998</v>
      </c>
      <c r="Y37" s="177">
        <v>19.243791031328243</v>
      </c>
      <c r="Z37" s="177">
        <v>1.284</v>
      </c>
      <c r="AA37" s="177">
        <v>1.254711201148909</v>
      </c>
      <c r="AB37" s="177">
        <v>6.79</v>
      </c>
      <c r="AC37" s="177">
        <v>6.6351160870725012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35.811</v>
      </c>
      <c r="H38" s="53">
        <v>80</v>
      </c>
      <c r="I38" s="173">
        <v>80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3.1469999999999998</v>
      </c>
      <c r="Q38" s="16"/>
      <c r="R38" s="16"/>
      <c r="S38" s="135">
        <v>137</v>
      </c>
      <c r="T38" s="177">
        <v>5.5E-2</v>
      </c>
      <c r="U38" s="177">
        <v>5.374541749469626E-2</v>
      </c>
      <c r="V38" s="177"/>
      <c r="W38" s="177"/>
      <c r="X38" s="177">
        <v>13.615</v>
      </c>
      <c r="Y38" s="177">
        <v>13.30443380345981</v>
      </c>
      <c r="Z38" s="177">
        <v>0.94599999999999995</v>
      </c>
      <c r="AA38" s="177">
        <v>0.92442118090877556</v>
      </c>
      <c r="AB38" s="177">
        <v>4.87</v>
      </c>
      <c r="AC38" s="177">
        <v>4.7589124218031049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210">
        <v>35.869700000000002</v>
      </c>
      <c r="H39" s="53">
        <v>60</v>
      </c>
      <c r="I39" s="173">
        <v>60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3.109</v>
      </c>
      <c r="Q39" s="16"/>
      <c r="R39" s="16"/>
      <c r="S39" s="135">
        <v>135.4</v>
      </c>
      <c r="T39" s="177">
        <v>0.04</v>
      </c>
      <c r="U39" s="177">
        <v>3.9087576359779094E-2</v>
      </c>
      <c r="V39" s="177"/>
      <c r="W39" s="177"/>
      <c r="X39" s="177">
        <v>12.94</v>
      </c>
      <c r="Y39" s="177">
        <v>12.644830952388538</v>
      </c>
      <c r="Z39" s="177">
        <v>0.90749999999999997</v>
      </c>
      <c r="AA39" s="177">
        <v>0.88679938866248809</v>
      </c>
      <c r="AB39" s="177">
        <v>4.7350000000000003</v>
      </c>
      <c r="AC39" s="177">
        <v>4.6269918515888504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35.921999999999997</v>
      </c>
      <c r="H40" s="53">
        <v>40</v>
      </c>
      <c r="I40" s="173">
        <v>40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2.8929999999999998</v>
      </c>
      <c r="Q40" s="16"/>
      <c r="R40" s="16"/>
      <c r="S40" s="135">
        <v>125.9</v>
      </c>
      <c r="T40" s="177">
        <v>6.5000000000000002E-2</v>
      </c>
      <c r="U40" s="177">
        <v>6.3517311584641037E-2</v>
      </c>
      <c r="V40" s="177"/>
      <c r="W40" s="177"/>
      <c r="X40" s="177">
        <v>13.654999999999999</v>
      </c>
      <c r="Y40" s="177">
        <v>13.34352137981959</v>
      </c>
      <c r="Z40" s="177">
        <v>0.93399999999999994</v>
      </c>
      <c r="AA40" s="177">
        <v>0.91269490800084185</v>
      </c>
      <c r="AB40" s="177">
        <v>5.16</v>
      </c>
      <c r="AC40" s="177">
        <v>5.0422973504115038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35.914999999999999</v>
      </c>
      <c r="H41" s="53">
        <v>20</v>
      </c>
      <c r="I41" s="173">
        <v>20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2.73</v>
      </c>
      <c r="Q41" s="16"/>
      <c r="R41" s="16"/>
      <c r="S41" s="135">
        <v>118.9</v>
      </c>
      <c r="T41" s="177">
        <v>0.16600000000000001</v>
      </c>
      <c r="U41" s="177">
        <v>0.16221344189308326</v>
      </c>
      <c r="V41" s="177"/>
      <c r="W41" s="177"/>
      <c r="X41" s="177">
        <v>13.894</v>
      </c>
      <c r="Y41" s="177">
        <v>13.577069648569269</v>
      </c>
      <c r="Z41" s="177">
        <v>0.93199999999999994</v>
      </c>
      <c r="AA41" s="177">
        <v>0.91074052918285286</v>
      </c>
      <c r="AB41" s="177">
        <v>4.54</v>
      </c>
      <c r="AC41" s="177">
        <v>4.4364399168349271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35.935000000000002</v>
      </c>
      <c r="H42" s="53">
        <v>10</v>
      </c>
      <c r="I42" s="173">
        <v>11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2.5</v>
      </c>
      <c r="Q42" s="16"/>
      <c r="R42" s="16"/>
      <c r="S42" s="135">
        <v>108.9</v>
      </c>
      <c r="T42" s="177">
        <v>0.67699999999999994</v>
      </c>
      <c r="U42" s="177">
        <v>0.66155722988926113</v>
      </c>
      <c r="V42" s="177"/>
      <c r="W42" s="177"/>
      <c r="X42" s="177">
        <v>12.313000000000001</v>
      </c>
      <c r="Y42" s="177">
        <v>12.032133192949001</v>
      </c>
      <c r="Z42" s="177">
        <v>0.8909999999999999</v>
      </c>
      <c r="AA42" s="177">
        <v>0.87067576341407926</v>
      </c>
      <c r="AB42" s="177">
        <v>3.94</v>
      </c>
      <c r="AC42" s="177">
        <v>3.8501262714382407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35.042999999999999</v>
      </c>
      <c r="H43" s="53">
        <v>0</v>
      </c>
      <c r="I43" s="173">
        <v>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4.7489999999999997</v>
      </c>
      <c r="Q43" s="16"/>
      <c r="R43" s="16"/>
      <c r="S43" s="135">
        <v>207</v>
      </c>
      <c r="T43" s="177">
        <v>0.25700000000000001</v>
      </c>
      <c r="U43" s="177">
        <v>0.25113767811158072</v>
      </c>
      <c r="V43" s="177"/>
      <c r="W43" s="177"/>
      <c r="X43" s="177">
        <v>2.6429999999999998</v>
      </c>
      <c r="Y43" s="177">
        <v>2.5827116079724037</v>
      </c>
      <c r="Z43" s="177">
        <v>0.28700000000000003</v>
      </c>
      <c r="AA43" s="177">
        <v>0.28045336038141505</v>
      </c>
      <c r="AB43" s="177">
        <v>1.84</v>
      </c>
      <c r="AC43" s="177">
        <v>1.7980285125498385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 t="s">
        <v>4</v>
      </c>
      <c r="H44" s="53" t="s">
        <v>4</v>
      </c>
      <c r="I44" s="173" t="s">
        <v>4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 t="s">
        <v>4</v>
      </c>
      <c r="H45" s="53" t="s">
        <v>4</v>
      </c>
      <c r="I45" s="173" t="s">
        <v>4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 t="s">
        <v>4</v>
      </c>
      <c r="Q45" s="16"/>
      <c r="R45" s="16"/>
      <c r="S45" s="135" t="s">
        <v>4</v>
      </c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5"/>
      <c r="H46" s="53"/>
      <c r="I46" s="173" t="s">
        <v>4</v>
      </c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35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147</v>
      </c>
      <c r="R51" s="16"/>
      <c r="S51" s="16"/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2" zoomScaleNormal="100" workbookViewId="0">
      <selection activeCell="J13" sqref="J13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52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37072</v>
      </c>
      <c r="U6" s="228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207" t="s">
        <v>50</v>
      </c>
      <c r="J8" s="207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25">
      <c r="C9" s="46"/>
      <c r="D9" s="33"/>
      <c r="G9" s="233" t="s">
        <v>48</v>
      </c>
      <c r="H9" s="234"/>
      <c r="I9" s="38">
        <v>4</v>
      </c>
      <c r="J9" s="39">
        <v>41.96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-4°41,96</v>
      </c>
      <c r="P9" s="39" t="s">
        <v>53</v>
      </c>
      <c r="Q9" s="235">
        <f>IF(ISBLANK(I9),"",IF(ISBLANK(J9),"",IF(J9&gt;60,"ERREUR !!",O11*(I9+(J9/60)))))</f>
        <v>-4.6993333333333336</v>
      </c>
      <c r="R9" s="236"/>
    </row>
    <row r="10" spans="3:23" ht="15" customHeight="1" x14ac:dyDescent="0.25">
      <c r="C10" s="46"/>
      <c r="D10" s="33"/>
      <c r="G10" s="233" t="s">
        <v>49</v>
      </c>
      <c r="H10" s="234"/>
      <c r="I10" s="38">
        <v>10</v>
      </c>
      <c r="J10" s="39">
        <v>16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10°16</v>
      </c>
      <c r="P10" s="39" t="s">
        <v>54</v>
      </c>
      <c r="Q10" s="235">
        <f>IF(ISBLANK(I10),"",IF(ISBLANK(J10),"",IF(J10&gt;60,"ERREUR !!",O12*(I10+(J10/60)))))</f>
        <v>10.266666666666667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37072</v>
      </c>
      <c r="K11" s="85"/>
      <c r="L11" s="85"/>
      <c r="M11" s="85"/>
      <c r="N11" s="86" t="str">
        <f>I9&amp;"°"&amp;J9</f>
        <v>4°41,96</v>
      </c>
      <c r="O11" s="87">
        <f>IF(P9=M10,-1,1)</f>
        <v>-1</v>
      </c>
      <c r="P11" s="241" t="str">
        <f>TEXT(J11,"aaaa-mm-jj")&amp;"T"&amp;TEXT(J12,"hh:mm:ss")&amp;"z"</f>
        <v>2005-07-01T09:30:00z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0.39583333333333331</v>
      </c>
      <c r="K12" s="88"/>
      <c r="L12" s="88"/>
      <c r="M12" s="88"/>
      <c r="N12" s="89" t="str">
        <f>I10&amp;"°"&amp;J10</f>
        <v>10°16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206"/>
      <c r="F30" s="206"/>
      <c r="G30" s="206"/>
      <c r="H30" s="206"/>
      <c r="I30" s="20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205"/>
      <c r="L33" s="205"/>
      <c r="M33" s="205"/>
      <c r="N33" s="205"/>
      <c r="O33" s="205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34.672499999999999</v>
      </c>
      <c r="H35" s="53">
        <v>500</v>
      </c>
      <c r="I35" s="173">
        <v>503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1.5269999999999999</v>
      </c>
      <c r="Q35" s="160"/>
      <c r="R35" s="160"/>
      <c r="S35" s="161">
        <v>66.400000000000006</v>
      </c>
      <c r="T35" s="177">
        <v>1.3999999999999999E-2</v>
      </c>
      <c r="U35" s="177">
        <v>1.3680651725922682E-2</v>
      </c>
      <c r="V35" s="177"/>
      <c r="W35" s="177"/>
      <c r="X35" s="177">
        <v>38.635999999999996</v>
      </c>
      <c r="Y35" s="177">
        <v>37.754690005910625</v>
      </c>
      <c r="Z35" s="177">
        <v>2.4780000000000002</v>
      </c>
      <c r="AA35" s="177">
        <v>2.4214753554883153</v>
      </c>
      <c r="AB35" s="177">
        <v>22.65</v>
      </c>
      <c r="AC35" s="177">
        <v>22.133340113724913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34.987000000000002</v>
      </c>
      <c r="H36" s="53">
        <v>300</v>
      </c>
      <c r="I36" s="173">
        <v>301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1.153</v>
      </c>
      <c r="Q36" s="48"/>
      <c r="R36" s="48"/>
      <c r="S36" s="102">
        <v>50.1</v>
      </c>
      <c r="T36" s="177">
        <v>1.3000000000000005E-2</v>
      </c>
      <c r="U36" s="177">
        <v>1.2703462316928212E-2</v>
      </c>
      <c r="V36" s="177"/>
      <c r="W36" s="177"/>
      <c r="X36" s="177">
        <v>34.757000000000005</v>
      </c>
      <c r="Y36" s="177">
        <v>33.964172288421054</v>
      </c>
      <c r="Z36" s="177">
        <v>2.1310000000000002</v>
      </c>
      <c r="AA36" s="177">
        <v>2.0823906305672315</v>
      </c>
      <c r="AB36" s="177">
        <v>15.57</v>
      </c>
      <c r="AC36" s="177">
        <v>15.214839098044013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35.666699999999999</v>
      </c>
      <c r="H37" s="53">
        <v>100</v>
      </c>
      <c r="I37" s="173">
        <v>100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1.722</v>
      </c>
      <c r="Q37" s="48"/>
      <c r="R37" s="48"/>
      <c r="S37" s="102">
        <v>74.900000000000006</v>
      </c>
      <c r="T37" s="177">
        <v>3.3000000000000002E-2</v>
      </c>
      <c r="U37" s="177">
        <v>3.2247250496817759E-2</v>
      </c>
      <c r="V37" s="177"/>
      <c r="W37" s="177"/>
      <c r="X37" s="177">
        <v>21.766999999999999</v>
      </c>
      <c r="Y37" s="177">
        <v>21.270481865582788</v>
      </c>
      <c r="Z37" s="177">
        <v>1.4159999999999999</v>
      </c>
      <c r="AA37" s="177">
        <v>1.38370020313618</v>
      </c>
      <c r="AB37" s="177">
        <v>8.18</v>
      </c>
      <c r="AC37" s="177">
        <v>7.9934093655748253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35.765000000000001</v>
      </c>
      <c r="H38" s="53">
        <v>80</v>
      </c>
      <c r="I38" s="173">
        <v>80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2.4249999999999998</v>
      </c>
      <c r="Q38" s="16"/>
      <c r="R38" s="16"/>
      <c r="S38" s="135">
        <v>105.5</v>
      </c>
      <c r="T38" s="177">
        <v>4.6000000000000006E-2</v>
      </c>
      <c r="U38" s="177">
        <v>4.4950712813745963E-2</v>
      </c>
      <c r="V38" s="177"/>
      <c r="W38" s="177"/>
      <c r="X38" s="177">
        <v>17.184000000000001</v>
      </c>
      <c r="Y38" s="177">
        <v>16.7920228041611</v>
      </c>
      <c r="Z38" s="177">
        <v>1.1579999999999999</v>
      </c>
      <c r="AA38" s="177">
        <v>1.1315853356156047</v>
      </c>
      <c r="AB38" s="177">
        <v>7</v>
      </c>
      <c r="AC38" s="177">
        <v>6.8403258629613415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35.808999999999997</v>
      </c>
      <c r="H39" s="53">
        <v>60</v>
      </c>
      <c r="I39" s="173">
        <v>59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2.1280000000000001</v>
      </c>
      <c r="Q39" s="16"/>
      <c r="R39" s="16"/>
      <c r="S39" s="135">
        <v>92.6</v>
      </c>
      <c r="T39" s="177">
        <v>3.6999999999999998E-2</v>
      </c>
      <c r="U39" s="177">
        <v>3.615600813279566E-2</v>
      </c>
      <c r="V39" s="177"/>
      <c r="W39" s="177"/>
      <c r="X39" s="177">
        <v>18.003</v>
      </c>
      <c r="Y39" s="177">
        <v>17.592340930127577</v>
      </c>
      <c r="Z39" s="177">
        <v>1.194</v>
      </c>
      <c r="AA39" s="177">
        <v>1.1667641543394061</v>
      </c>
      <c r="AB39" s="177">
        <v>7.29</v>
      </c>
      <c r="AC39" s="177">
        <v>7.1237107915697404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35.865000000000002</v>
      </c>
      <c r="H40" s="53">
        <v>40</v>
      </c>
      <c r="I40" s="173">
        <v>40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2.44</v>
      </c>
      <c r="Q40" s="16"/>
      <c r="R40" s="16"/>
      <c r="S40" s="135">
        <v>106.2</v>
      </c>
      <c r="T40" s="177">
        <v>0.04</v>
      </c>
      <c r="U40" s="177">
        <v>3.9087576359779094E-2</v>
      </c>
      <c r="V40" s="177"/>
      <c r="W40" s="177"/>
      <c r="X40" s="177">
        <v>15.9</v>
      </c>
      <c r="Y40" s="177">
        <v>15.53731160301219</v>
      </c>
      <c r="Z40" s="177">
        <v>1.0489999999999999</v>
      </c>
      <c r="AA40" s="177">
        <v>1.0250716900352068</v>
      </c>
      <c r="AB40" s="177">
        <v>5.56</v>
      </c>
      <c r="AC40" s="177">
        <v>5.4331731140092936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35.002000000000002</v>
      </c>
      <c r="H41" s="53">
        <v>20</v>
      </c>
      <c r="I41" s="173">
        <v>20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2.581</v>
      </c>
      <c r="Q41" s="16"/>
      <c r="R41" s="16"/>
      <c r="S41" s="135">
        <v>112.5</v>
      </c>
      <c r="T41" s="177">
        <v>0.52</v>
      </c>
      <c r="U41" s="177">
        <v>0.5081384926771283</v>
      </c>
      <c r="V41" s="177"/>
      <c r="W41" s="177"/>
      <c r="X41" s="177">
        <v>13</v>
      </c>
      <c r="Y41" s="177">
        <v>12.703462316928206</v>
      </c>
      <c r="Z41" s="177">
        <v>0.9</v>
      </c>
      <c r="AA41" s="177">
        <v>0.8794704680950296</v>
      </c>
      <c r="AB41" s="177">
        <v>4.5999999999999996</v>
      </c>
      <c r="AC41" s="177">
        <v>4.4950712813745959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 t="s">
        <v>4</v>
      </c>
      <c r="H42" s="53">
        <v>10</v>
      </c>
      <c r="I42" s="173" t="s">
        <v>4</v>
      </c>
      <c r="J42" s="16"/>
      <c r="K42" s="57" t="str">
        <f t="shared" si="1"/>
        <v/>
      </c>
      <c r="L42" s="57" t="str">
        <f t="shared" si="2"/>
        <v/>
      </c>
      <c r="M42" s="57" t="str">
        <f>IF(ISBLANK(E42),"",IF(ISBLANK(G43),(O42+(K42*35)+(L42*35^1.5)+(0.00000048314*35^2)),(O42+(K42*G43)+(L42*G43^1.5)+(0.00000048314*G43^2))))</f>
        <v/>
      </c>
      <c r="N42" s="58" t="str">
        <f>IF(ISBLANK(D42),"",IF(ISBLANK(G43),J42*(1+0.00001*(35-20)),J42*(1+0.00001*(G43-20))))</f>
        <v/>
      </c>
      <c r="O42" s="57" t="str">
        <f t="shared" si="5"/>
        <v/>
      </c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34.107999999999997</v>
      </c>
      <c r="H43" s="53">
        <v>0</v>
      </c>
      <c r="I43" s="173">
        <v>0</v>
      </c>
      <c r="J43" s="16"/>
      <c r="K43" s="57" t="str">
        <f t="shared" si="1"/>
        <v/>
      </c>
      <c r="L43" s="57" t="str">
        <f t="shared" si="2"/>
        <v/>
      </c>
      <c r="M43" s="57" t="str">
        <f>IF(ISBLANK(E43),"",IF(ISBLANK(#REF!),(O43+(K43*35)+(L43*35^1.5)+(0.00000048314*35^2)),(O43+(K43*#REF!)+(L43*#REF!^1.5)+(0.00000048314*#REF!^2))))</f>
        <v/>
      </c>
      <c r="N43" s="58" t="str">
        <f>IF(ISBLANK(D43),"",IF(ISBLANK(#REF!),J43*(1+0.00001*(35-20)),J43*(1+0.00001*(#REF!-20))))</f>
        <v/>
      </c>
      <c r="O43" s="57" t="str">
        <f t="shared" si="5"/>
        <v/>
      </c>
      <c r="P43" s="204">
        <v>7.7130000000000001</v>
      </c>
      <c r="Q43" s="16"/>
      <c r="R43" s="16"/>
      <c r="S43" s="135">
        <v>336.5</v>
      </c>
      <c r="T43" s="177">
        <v>0.01</v>
      </c>
      <c r="U43" s="177">
        <v>9.7718940899447753E-3</v>
      </c>
      <c r="V43" s="177"/>
      <c r="W43" s="177"/>
      <c r="X43" s="177">
        <v>0</v>
      </c>
      <c r="Y43" s="177">
        <v>0</v>
      </c>
      <c r="Z43" s="177">
        <v>4.3999999999999997E-2</v>
      </c>
      <c r="AA43" s="177">
        <v>4.2996333995757002E-2</v>
      </c>
      <c r="AB43" s="177">
        <v>1.03</v>
      </c>
      <c r="AC43" s="177">
        <v>1.0065050912643116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 t="s">
        <v>4</v>
      </c>
      <c r="H44" s="53" t="s">
        <v>4</v>
      </c>
      <c r="I44" s="173" t="s">
        <v>4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 t="s">
        <v>4</v>
      </c>
      <c r="H45" s="53" t="s">
        <v>4</v>
      </c>
      <c r="I45" s="173" t="s">
        <v>4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 t="s">
        <v>4</v>
      </c>
      <c r="Q45" s="16"/>
      <c r="R45" s="16"/>
      <c r="S45" s="135" t="s">
        <v>4</v>
      </c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5"/>
      <c r="H46" s="53"/>
      <c r="I46" s="173" t="s">
        <v>4</v>
      </c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35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147</v>
      </c>
      <c r="R51" s="16"/>
      <c r="S51" s="16"/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AC43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53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37072</v>
      </c>
      <c r="U6" s="228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207" t="s">
        <v>50</v>
      </c>
      <c r="J8" s="207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25">
      <c r="C9" s="46"/>
      <c r="D9" s="33"/>
      <c r="G9" s="233" t="s">
        <v>48</v>
      </c>
      <c r="H9" s="234"/>
      <c r="I9" s="38">
        <v>4</v>
      </c>
      <c r="J9" s="39">
        <v>32.909999999999997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-4°32,91</v>
      </c>
      <c r="P9" s="39" t="s">
        <v>53</v>
      </c>
      <c r="Q9" s="235">
        <f>IF(ISBLANK(I9),"",IF(ISBLANK(J9),"",IF(J9&gt;60,"ERREUR !!",O11*(I9+(J9/60)))))</f>
        <v>-4.5484999999999998</v>
      </c>
      <c r="R9" s="236"/>
    </row>
    <row r="10" spans="3:23" ht="15" customHeight="1" x14ac:dyDescent="0.25">
      <c r="C10" s="46"/>
      <c r="D10" s="33"/>
      <c r="G10" s="233" t="s">
        <v>49</v>
      </c>
      <c r="H10" s="234"/>
      <c r="I10" s="38">
        <v>10</v>
      </c>
      <c r="J10" s="39">
        <v>44.03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10°44,03</v>
      </c>
      <c r="P10" s="39" t="s">
        <v>54</v>
      </c>
      <c r="Q10" s="235">
        <f>IF(ISBLANK(I10),"",IF(ISBLANK(J10),"",IF(J10&gt;60,"ERREUR !!",O12*(I10+(J10/60)))))</f>
        <v>10.733833333333333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37072</v>
      </c>
      <c r="K11" s="85"/>
      <c r="L11" s="85"/>
      <c r="M11" s="85"/>
      <c r="N11" s="86" t="str">
        <f>I9&amp;"°"&amp;J9</f>
        <v>4°32,91</v>
      </c>
      <c r="O11" s="87">
        <f>IF(P9=M10,-1,1)</f>
        <v>-1</v>
      </c>
      <c r="P11" s="241" t="str">
        <f>TEXT(J11,"aaaa-mm-jj")&amp;"T"&amp;TEXT(J12,"hh:mm:ss")&amp;"z"</f>
        <v>2005-07-01T13:45:00z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0.57291666666666663</v>
      </c>
      <c r="K12" s="88"/>
      <c r="L12" s="88"/>
      <c r="M12" s="88"/>
      <c r="N12" s="89" t="str">
        <f>I10&amp;"°"&amp;J10</f>
        <v>10°44,03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206"/>
      <c r="F30" s="206"/>
      <c r="G30" s="206"/>
      <c r="H30" s="206"/>
      <c r="I30" s="20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205"/>
      <c r="L33" s="205"/>
      <c r="M33" s="205"/>
      <c r="N33" s="205"/>
      <c r="O33" s="205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34.669899999999998</v>
      </c>
      <c r="H35" s="53">
        <v>500</v>
      </c>
      <c r="I35" s="173">
        <v>503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 t="s">
        <v>4</v>
      </c>
      <c r="Q35" s="160"/>
      <c r="R35" s="160"/>
      <c r="S35" s="161" t="s">
        <v>4</v>
      </c>
      <c r="T35" s="177">
        <v>1.3999999999999999E-2</v>
      </c>
      <c r="U35" s="177">
        <v>1.3680651725922682E-2</v>
      </c>
      <c r="V35" s="177"/>
      <c r="W35" s="177"/>
      <c r="X35" s="177">
        <v>38.605999999999995</v>
      </c>
      <c r="Y35" s="177">
        <v>37.725374323640793</v>
      </c>
      <c r="Z35" s="177">
        <v>2.4770000000000003</v>
      </c>
      <c r="AA35" s="177">
        <v>2.4204981660793208</v>
      </c>
      <c r="AB35" s="177">
        <v>21.43</v>
      </c>
      <c r="AC35" s="177">
        <v>20.941169034751649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35.008400000000002</v>
      </c>
      <c r="H36" s="53">
        <v>300</v>
      </c>
      <c r="I36" s="173">
        <v>301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1.04</v>
      </c>
      <c r="Q36" s="48"/>
      <c r="R36" s="48"/>
      <c r="S36" s="102">
        <v>45.2</v>
      </c>
      <c r="T36" s="177">
        <v>1.4999999999999999E-2</v>
      </c>
      <c r="U36" s="177">
        <v>1.465784113491716E-2</v>
      </c>
      <c r="V36" s="177"/>
      <c r="W36" s="177"/>
      <c r="X36" s="177">
        <v>34.145000000000003</v>
      </c>
      <c r="Y36" s="177">
        <v>33.366132370116425</v>
      </c>
      <c r="Z36" s="177">
        <v>2.0990000000000002</v>
      </c>
      <c r="AA36" s="177">
        <v>2.0511205694794081</v>
      </c>
      <c r="AB36" s="177">
        <v>14.52</v>
      </c>
      <c r="AC36" s="177">
        <v>14.188790218599813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35.627400000000002</v>
      </c>
      <c r="H37" s="53">
        <v>100</v>
      </c>
      <c r="I37" s="173">
        <v>100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2.532</v>
      </c>
      <c r="Q37" s="48"/>
      <c r="R37" s="48"/>
      <c r="S37" s="102">
        <v>110.2</v>
      </c>
      <c r="T37" s="177">
        <v>5.1999999999999998E-2</v>
      </c>
      <c r="U37" s="177">
        <v>5.0813849267712825E-2</v>
      </c>
      <c r="V37" s="177"/>
      <c r="W37" s="177"/>
      <c r="X37" s="177">
        <v>18.318000000000001</v>
      </c>
      <c r="Y37" s="177">
        <v>17.900155593960839</v>
      </c>
      <c r="Z37" s="177">
        <v>1.2109999999999999</v>
      </c>
      <c r="AA37" s="177">
        <v>1.183376374292312</v>
      </c>
      <c r="AB37" s="177">
        <v>6.79</v>
      </c>
      <c r="AC37" s="177">
        <v>6.6351160870725012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35.703099999999999</v>
      </c>
      <c r="H38" s="53">
        <v>80</v>
      </c>
      <c r="I38" s="173">
        <v>79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2.74</v>
      </c>
      <c r="Q38" s="16"/>
      <c r="R38" s="16"/>
      <c r="S38" s="135">
        <v>119.2</v>
      </c>
      <c r="T38" s="177">
        <v>8.8999999999999996E-2</v>
      </c>
      <c r="U38" s="177">
        <v>8.6969857400508485E-2</v>
      </c>
      <c r="V38" s="177"/>
      <c r="W38" s="177"/>
      <c r="X38" s="177">
        <v>16.571000000000002</v>
      </c>
      <c r="Y38" s="177">
        <v>16.193005696447486</v>
      </c>
      <c r="Z38" s="177">
        <v>1.0919999999999999</v>
      </c>
      <c r="AA38" s="177">
        <v>1.0670908346219692</v>
      </c>
      <c r="AB38" s="177">
        <v>6.68</v>
      </c>
      <c r="AC38" s="177">
        <v>6.5276252520831086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35.767400000000002</v>
      </c>
      <c r="H39" s="53">
        <v>60</v>
      </c>
      <c r="I39" s="173">
        <v>60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2.7240000000000002</v>
      </c>
      <c r="Q39" s="16"/>
      <c r="R39" s="16"/>
      <c r="S39" s="135">
        <v>118.6</v>
      </c>
      <c r="T39" s="177">
        <v>0.14600000000000002</v>
      </c>
      <c r="U39" s="177">
        <v>0.14266965371319371</v>
      </c>
      <c r="V39" s="177"/>
      <c r="W39" s="177"/>
      <c r="X39" s="177">
        <v>15.463999999999999</v>
      </c>
      <c r="Y39" s="177">
        <v>15.111257020690598</v>
      </c>
      <c r="Z39" s="177">
        <v>1.0409999999999999</v>
      </c>
      <c r="AA39" s="177">
        <v>1.0172541747632509</v>
      </c>
      <c r="AB39" s="177">
        <v>5.99</v>
      </c>
      <c r="AC39" s="177">
        <v>5.8533645598769191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35.815600000000003</v>
      </c>
      <c r="H40" s="53">
        <v>40</v>
      </c>
      <c r="I40" s="173">
        <v>40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2.7080000000000002</v>
      </c>
      <c r="Q40" s="16"/>
      <c r="R40" s="16"/>
      <c r="S40" s="135">
        <v>117.9</v>
      </c>
      <c r="T40" s="177">
        <v>6.9000000000000006E-2</v>
      </c>
      <c r="U40" s="177">
        <v>6.7426069220618945E-2</v>
      </c>
      <c r="V40" s="177"/>
      <c r="W40" s="177"/>
      <c r="X40" s="177">
        <v>15.510999999999999</v>
      </c>
      <c r="Y40" s="177">
        <v>15.157184922913338</v>
      </c>
      <c r="Z40" s="177">
        <v>1.034</v>
      </c>
      <c r="AA40" s="177">
        <v>1.0104138489002896</v>
      </c>
      <c r="AB40" s="177">
        <v>6.33</v>
      </c>
      <c r="AC40" s="177">
        <v>6.1856089589350418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210">
        <v>35.842500000000001</v>
      </c>
      <c r="H41" s="53">
        <v>20</v>
      </c>
      <c r="I41" s="173">
        <v>20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04">
        <v>2.323</v>
      </c>
      <c r="Q41" s="16"/>
      <c r="R41" s="16"/>
      <c r="S41" s="135">
        <v>101.1</v>
      </c>
      <c r="T41" s="177">
        <v>8.7999999999999995E-2</v>
      </c>
      <c r="U41" s="177">
        <v>8.5992667991514005E-2</v>
      </c>
      <c r="V41" s="177"/>
      <c r="W41" s="177"/>
      <c r="X41" s="177">
        <v>16.332000000000001</v>
      </c>
      <c r="Y41" s="177">
        <v>15.959457427697807</v>
      </c>
      <c r="Z41" s="177">
        <v>1.0794999999999999</v>
      </c>
      <c r="AA41" s="177">
        <v>1.0548759670095382</v>
      </c>
      <c r="AB41" s="177">
        <v>6.0049999999999999</v>
      </c>
      <c r="AC41" s="177">
        <v>5.8680224010118369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35.771900000000002</v>
      </c>
      <c r="H42" s="53">
        <v>10</v>
      </c>
      <c r="I42" s="173">
        <v>10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2.9620000000000002</v>
      </c>
      <c r="Q42" s="16"/>
      <c r="R42" s="16"/>
      <c r="S42" s="135">
        <v>129</v>
      </c>
      <c r="T42" s="177">
        <v>0.64400000000000002</v>
      </c>
      <c r="U42" s="177">
        <v>0.62930997939244349</v>
      </c>
      <c r="V42" s="177"/>
      <c r="W42" s="177"/>
      <c r="X42" s="177">
        <v>11.416</v>
      </c>
      <c r="Y42" s="177">
        <v>11.155594293080954</v>
      </c>
      <c r="Z42" s="177">
        <v>0.79899999999999993</v>
      </c>
      <c r="AA42" s="177">
        <v>0.78077433778658734</v>
      </c>
      <c r="AB42" s="177">
        <v>4.01</v>
      </c>
      <c r="AC42" s="177">
        <v>3.918529530067854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35.473999999999997</v>
      </c>
      <c r="H43" s="53">
        <v>0</v>
      </c>
      <c r="I43" s="173">
        <v>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5.5810000000000004</v>
      </c>
      <c r="Q43" s="16"/>
      <c r="R43" s="16"/>
      <c r="S43" s="135">
        <v>243.2</v>
      </c>
      <c r="T43" s="177">
        <v>0.16700000000000001</v>
      </c>
      <c r="U43" s="177">
        <v>0.16319063130207773</v>
      </c>
      <c r="V43" s="177"/>
      <c r="W43" s="177"/>
      <c r="X43" s="177">
        <v>3.0030000000000001</v>
      </c>
      <c r="Y43" s="177">
        <v>2.9344997952104159</v>
      </c>
      <c r="Z43" s="177">
        <v>0.35600000000000004</v>
      </c>
      <c r="AA43" s="177">
        <v>0.347879429602034</v>
      </c>
      <c r="AB43" s="177">
        <v>1.08</v>
      </c>
      <c r="AC43" s="177">
        <v>1.0553645617140357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 t="s">
        <v>4</v>
      </c>
      <c r="H44" s="53" t="s">
        <v>4</v>
      </c>
      <c r="I44" s="173" t="s">
        <v>4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 t="s">
        <v>4</v>
      </c>
      <c r="H45" s="53" t="s">
        <v>4</v>
      </c>
      <c r="I45" s="173" t="s">
        <v>4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 t="s">
        <v>4</v>
      </c>
      <c r="Q45" s="16"/>
      <c r="R45" s="16"/>
      <c r="S45" s="135" t="s">
        <v>4</v>
      </c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5"/>
      <c r="H46" s="53"/>
      <c r="I46" s="173" t="s">
        <v>4</v>
      </c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35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147</v>
      </c>
      <c r="R51" s="16"/>
      <c r="S51" s="16"/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J10" sqref="J10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54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37074</v>
      </c>
      <c r="U6" s="228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207" t="s">
        <v>50</v>
      </c>
      <c r="J8" s="207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25">
      <c r="C9" s="46"/>
      <c r="D9" s="33"/>
      <c r="G9" s="233" t="s">
        <v>48</v>
      </c>
      <c r="H9" s="234"/>
      <c r="I9" s="38">
        <v>0</v>
      </c>
      <c r="J9" s="39">
        <v>0.18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0°0,18</v>
      </c>
      <c r="P9" s="39" t="s">
        <v>3</v>
      </c>
      <c r="Q9" s="235">
        <f>IF(ISBLANK(I9),"",IF(ISBLANK(J9),"",IF(J9&gt;60,"ERREUR !!",O11*(I9+(J9/60)))))</f>
        <v>3.0000000000000001E-3</v>
      </c>
      <c r="R9" s="236"/>
    </row>
    <row r="10" spans="3:23" ht="15" customHeight="1" x14ac:dyDescent="0.25">
      <c r="C10" s="46"/>
      <c r="D10" s="33"/>
      <c r="G10" s="233" t="s">
        <v>49</v>
      </c>
      <c r="H10" s="234"/>
      <c r="I10" s="38">
        <v>7</v>
      </c>
      <c r="J10" s="39">
        <v>0.08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7°0,08</v>
      </c>
      <c r="P10" s="39" t="s">
        <v>54</v>
      </c>
      <c r="Q10" s="235">
        <f>IF(ISBLANK(I10),"",IF(ISBLANK(J10),"",IF(J10&gt;60,"ERREUR !!",O12*(I10+(J10/60)))))</f>
        <v>7.0013333333333332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37074</v>
      </c>
      <c r="K11" s="85"/>
      <c r="L11" s="85"/>
      <c r="M11" s="85"/>
      <c r="N11" s="86" t="str">
        <f>I9&amp;"°"&amp;J9</f>
        <v>0°0,18</v>
      </c>
      <c r="O11" s="87">
        <f>IF(P9=M10,-1,1)</f>
        <v>1</v>
      </c>
      <c r="P11" s="241" t="str">
        <f>TEXT(J11,"aaaa-mm-jj")&amp;"T"&amp;TEXT(J12,"hh:mm:ss")&amp;"z"</f>
        <v>2005-07-03T01:30:00z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6.25E-2</v>
      </c>
      <c r="K12" s="88"/>
      <c r="L12" s="88"/>
      <c r="M12" s="88"/>
      <c r="N12" s="89" t="str">
        <f>I10&amp;"°"&amp;J10</f>
        <v>7°0,08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206"/>
      <c r="F30" s="206"/>
      <c r="G30" s="206"/>
      <c r="H30" s="206"/>
      <c r="I30" s="20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205"/>
      <c r="L33" s="205"/>
      <c r="M33" s="205"/>
      <c r="N33" s="205"/>
      <c r="O33" s="205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34.705800000000004</v>
      </c>
      <c r="H35" s="53">
        <v>500</v>
      </c>
      <c r="I35" s="173">
        <v>502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1.978</v>
      </c>
      <c r="Q35" s="160"/>
      <c r="R35" s="160"/>
      <c r="S35" s="161">
        <v>86</v>
      </c>
      <c r="T35" s="201">
        <v>1.2000000000000004E-2</v>
      </c>
      <c r="U35" s="201">
        <v>1.1726272907933733E-2</v>
      </c>
      <c r="V35" s="201"/>
      <c r="W35" s="201"/>
      <c r="X35" s="201">
        <v>35.948</v>
      </c>
      <c r="Y35" s="201">
        <v>35.128004874533474</v>
      </c>
      <c r="Z35" s="201">
        <v>2.23</v>
      </c>
      <c r="AA35" s="201">
        <v>2.1791323820576847</v>
      </c>
      <c r="AB35" s="201">
        <v>18.420000000000002</v>
      </c>
      <c r="AC35" s="201">
        <v>17.999828913678275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35.018099999999997</v>
      </c>
      <c r="H36" s="53">
        <v>300</v>
      </c>
      <c r="I36" s="173">
        <v>300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1.9219999999999999</v>
      </c>
      <c r="Q36" s="48"/>
      <c r="R36" s="48"/>
      <c r="S36" s="102">
        <v>83.6</v>
      </c>
      <c r="T36" s="201">
        <v>1.9000000000000003E-2</v>
      </c>
      <c r="U36" s="201">
        <v>1.8566598770895074E-2</v>
      </c>
      <c r="V36" s="201"/>
      <c r="W36" s="201"/>
      <c r="X36" s="201">
        <v>32.210999999999999</v>
      </c>
      <c r="Y36" s="201">
        <v>31.476248053121111</v>
      </c>
      <c r="Z36" s="201">
        <v>1.87</v>
      </c>
      <c r="AA36" s="201">
        <v>1.8273441948196727</v>
      </c>
      <c r="AB36" s="201">
        <v>12.33</v>
      </c>
      <c r="AC36" s="201">
        <v>12.048745412901907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35.636699999999998</v>
      </c>
      <c r="H37" s="53">
        <v>100</v>
      </c>
      <c r="I37" s="173">
        <v>100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3.181</v>
      </c>
      <c r="Q37" s="48"/>
      <c r="R37" s="48"/>
      <c r="S37" s="102">
        <v>138.4</v>
      </c>
      <c r="T37" s="201">
        <v>0.03</v>
      </c>
      <c r="U37" s="201">
        <v>2.9315682269834321E-2</v>
      </c>
      <c r="V37" s="201"/>
      <c r="W37" s="201"/>
      <c r="X37" s="201">
        <v>15.26</v>
      </c>
      <c r="Y37" s="201">
        <v>14.911910381255725</v>
      </c>
      <c r="Z37" s="201">
        <v>1.0089999999999999</v>
      </c>
      <c r="AA37" s="201">
        <v>0.9859841136754276</v>
      </c>
      <c r="AB37" s="201">
        <v>5.27</v>
      </c>
      <c r="AC37" s="201">
        <v>5.1497881854008964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35.693300000000001</v>
      </c>
      <c r="H38" s="53">
        <v>80</v>
      </c>
      <c r="I38" s="173">
        <v>80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3.214</v>
      </c>
      <c r="Q38" s="16"/>
      <c r="R38" s="16"/>
      <c r="S38" s="135">
        <v>139.9</v>
      </c>
      <c r="T38" s="201">
        <v>5.3999999999999999E-2</v>
      </c>
      <c r="U38" s="201">
        <v>5.2768228085701779E-2</v>
      </c>
      <c r="V38" s="201"/>
      <c r="W38" s="201"/>
      <c r="X38" s="201">
        <v>14.315999999999999</v>
      </c>
      <c r="Y38" s="201">
        <v>13.989443579164938</v>
      </c>
      <c r="Z38" s="201">
        <v>0.95399999999999996</v>
      </c>
      <c r="AA38" s="201">
        <v>0.93223869618073141</v>
      </c>
      <c r="AB38" s="201">
        <v>5.03</v>
      </c>
      <c r="AC38" s="201">
        <v>4.9152627272422214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35.806699999999999</v>
      </c>
      <c r="H39" s="53">
        <v>60</v>
      </c>
      <c r="I39" s="173">
        <v>60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3.3370000000000002</v>
      </c>
      <c r="Q39" s="16"/>
      <c r="R39" s="16"/>
      <c r="S39" s="135">
        <v>145.19999999999999</v>
      </c>
      <c r="T39" s="201">
        <v>0.11100000000000002</v>
      </c>
      <c r="U39" s="201">
        <v>0.108468024398387</v>
      </c>
      <c r="V39" s="201"/>
      <c r="W39" s="201"/>
      <c r="X39" s="201">
        <v>12.388999999999999</v>
      </c>
      <c r="Y39" s="201">
        <v>12.106399588032581</v>
      </c>
      <c r="Z39" s="201">
        <v>0.83499999999999996</v>
      </c>
      <c r="AA39" s="201">
        <v>0.81595315651038858</v>
      </c>
      <c r="AB39" s="201">
        <v>4.26</v>
      </c>
      <c r="AC39" s="201">
        <v>4.1628268823164731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35.845700000000001</v>
      </c>
      <c r="H40" s="53">
        <v>40</v>
      </c>
      <c r="I40" s="173">
        <v>40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3.343</v>
      </c>
      <c r="Q40" s="16"/>
      <c r="R40" s="16"/>
      <c r="S40" s="135">
        <v>145.5</v>
      </c>
      <c r="T40" s="201">
        <v>0.10400000000000001</v>
      </c>
      <c r="U40" s="201">
        <v>0.10162769853542566</v>
      </c>
      <c r="V40" s="201"/>
      <c r="W40" s="201"/>
      <c r="X40" s="201">
        <v>11.746</v>
      </c>
      <c r="Y40" s="201">
        <v>11.478066798049133</v>
      </c>
      <c r="Z40" s="201">
        <v>0.78899999999999992</v>
      </c>
      <c r="AA40" s="201">
        <v>0.77100244369664261</v>
      </c>
      <c r="AB40" s="201">
        <v>4.13</v>
      </c>
      <c r="AC40" s="201">
        <v>4.0357922591471915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 t="s">
        <v>4</v>
      </c>
      <c r="H41" s="53">
        <v>20</v>
      </c>
      <c r="I41" s="173" t="s">
        <v>4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34.5839</v>
      </c>
      <c r="H42" s="53">
        <v>10</v>
      </c>
      <c r="I42" s="173">
        <v>10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4.944</v>
      </c>
      <c r="Q42" s="16"/>
      <c r="R42" s="16"/>
      <c r="S42" s="135">
        <v>215.7</v>
      </c>
      <c r="T42" s="201">
        <v>1.9000000000000003E-2</v>
      </c>
      <c r="U42" s="201">
        <v>1.8566598770895074E-2</v>
      </c>
      <c r="V42" s="201"/>
      <c r="W42" s="201"/>
      <c r="X42" s="201">
        <v>9.9999999999999742E-4</v>
      </c>
      <c r="Y42" s="201">
        <v>9.7718940899447484E-4</v>
      </c>
      <c r="Z42" s="201">
        <v>5.3999999999999992E-2</v>
      </c>
      <c r="AA42" s="201">
        <v>5.2768228085701772E-2</v>
      </c>
      <c r="AB42" s="201">
        <v>0.74</v>
      </c>
      <c r="AC42" s="201">
        <v>0.72312016265591339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210">
        <v>34.5745</v>
      </c>
      <c r="H43" s="53">
        <v>0</v>
      </c>
      <c r="I43" s="173">
        <v>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4.9089999999999998</v>
      </c>
      <c r="Q43" s="16"/>
      <c r="R43" s="16"/>
      <c r="S43" s="135">
        <v>214.2</v>
      </c>
      <c r="T43" s="201">
        <v>1.3000000000000005E-2</v>
      </c>
      <c r="U43" s="201">
        <v>1.2703462316928212E-2</v>
      </c>
      <c r="V43" s="201"/>
      <c r="W43" s="201"/>
      <c r="X43" s="201">
        <v>0</v>
      </c>
      <c r="Y43" s="201">
        <v>0</v>
      </c>
      <c r="Z43" s="201">
        <v>5.2999999999999999E-2</v>
      </c>
      <c r="AA43" s="201">
        <v>5.1791038676707299E-2</v>
      </c>
      <c r="AB43" s="201">
        <v>0.84499999999999997</v>
      </c>
      <c r="AC43" s="201">
        <v>0.8257250506003333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 t="s">
        <v>4</v>
      </c>
      <c r="H44" s="53" t="s">
        <v>4</v>
      </c>
      <c r="I44" s="173" t="s">
        <v>4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 t="s">
        <v>4</v>
      </c>
      <c r="H45" s="53" t="s">
        <v>4</v>
      </c>
      <c r="I45" s="173" t="s">
        <v>4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 t="s">
        <v>4</v>
      </c>
      <c r="Q45" s="16"/>
      <c r="R45" s="16"/>
      <c r="S45" s="135" t="s">
        <v>4</v>
      </c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5"/>
      <c r="H46" s="53"/>
      <c r="I46" s="173" t="s">
        <v>4</v>
      </c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35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147</v>
      </c>
      <c r="R51" s="16"/>
      <c r="S51" s="16"/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AC45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6" t="s">
        <v>19</v>
      </c>
      <c r="D2" s="217"/>
      <c r="E2" s="217"/>
      <c r="F2" s="218" t="s">
        <v>145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9" t="s">
        <v>75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1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2" t="s">
        <v>38</v>
      </c>
      <c r="D6" s="223"/>
      <c r="E6" s="223"/>
      <c r="F6" s="224">
        <v>5</v>
      </c>
      <c r="G6" s="224"/>
      <c r="H6" s="223" t="s">
        <v>37</v>
      </c>
      <c r="I6" s="223"/>
      <c r="J6" s="223"/>
      <c r="K6" s="51"/>
      <c r="L6" s="51"/>
      <c r="M6" s="51"/>
      <c r="N6" s="50"/>
      <c r="O6" s="51"/>
      <c r="P6" s="225">
        <v>1</v>
      </c>
      <c r="Q6" s="225"/>
      <c r="R6" s="226" t="s">
        <v>78</v>
      </c>
      <c r="S6" s="226"/>
      <c r="T6" s="227">
        <v>37074</v>
      </c>
      <c r="U6" s="228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29" t="s">
        <v>57</v>
      </c>
      <c r="H8" s="230"/>
      <c r="I8" s="207" t="s">
        <v>50</v>
      </c>
      <c r="J8" s="207" t="s">
        <v>46</v>
      </c>
      <c r="K8" s="44"/>
      <c r="L8" s="44"/>
      <c r="M8" s="44"/>
      <c r="N8" s="44"/>
      <c r="O8" s="47"/>
      <c r="P8" s="45" t="s">
        <v>52</v>
      </c>
      <c r="Q8" s="231" t="s">
        <v>47</v>
      </c>
      <c r="R8" s="232"/>
    </row>
    <row r="9" spans="3:23" ht="14.25" customHeight="1" x14ac:dyDescent="0.25">
      <c r="C9" s="46"/>
      <c r="D9" s="33"/>
      <c r="G9" s="233" t="s">
        <v>48</v>
      </c>
      <c r="H9" s="234"/>
      <c r="I9" s="38">
        <v>0</v>
      </c>
      <c r="J9" s="39">
        <v>0.24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0°0,24</v>
      </c>
      <c r="P9" s="39" t="s">
        <v>3</v>
      </c>
      <c r="Q9" s="235">
        <f>IF(ISBLANK(I9),"",IF(ISBLANK(J9),"",IF(J9&gt;60,"ERREUR !!",O11*(I9+(J9/60)))))</f>
        <v>4.0000000000000001E-3</v>
      </c>
      <c r="R9" s="236"/>
    </row>
    <row r="10" spans="3:23" ht="15" customHeight="1" x14ac:dyDescent="0.25">
      <c r="C10" s="46"/>
      <c r="D10" s="33"/>
      <c r="G10" s="233" t="s">
        <v>49</v>
      </c>
      <c r="H10" s="234"/>
      <c r="I10" s="38">
        <v>5</v>
      </c>
      <c r="J10" s="39">
        <v>59.76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5°59,76</v>
      </c>
      <c r="P10" s="39" t="s">
        <v>54</v>
      </c>
      <c r="Q10" s="235">
        <f>IF(ISBLANK(I10),"",IF(ISBLANK(J10),"",IF(J10&gt;60,"ERREUR !!",O12*(I10+(J10/60)))))</f>
        <v>5.9960000000000004</v>
      </c>
      <c r="R10" s="236"/>
      <c r="S10" s="31"/>
      <c r="T10" s="31"/>
    </row>
    <row r="11" spans="3:23" x14ac:dyDescent="0.25">
      <c r="G11" s="237" t="s">
        <v>72</v>
      </c>
      <c r="H11" s="238"/>
      <c r="I11" s="83" t="s">
        <v>33</v>
      </c>
      <c r="J11" s="120">
        <v>37074</v>
      </c>
      <c r="K11" s="85"/>
      <c r="L11" s="85"/>
      <c r="M11" s="85"/>
      <c r="N11" s="86" t="str">
        <f>I9&amp;"°"&amp;J9</f>
        <v>0°0,24</v>
      </c>
      <c r="O11" s="87">
        <f>IF(P9=M10,-1,1)</f>
        <v>1</v>
      </c>
      <c r="P11" s="241" t="str">
        <f>TEXT(J11,"aaaa-mm-jj")&amp;"T"&amp;TEXT(J12,"hh:mm:ss")&amp;"z"</f>
        <v>2005-07-03T10:00:00z</v>
      </c>
      <c r="Q11" s="241"/>
      <c r="R11" s="242"/>
      <c r="T11" s="30"/>
      <c r="U11" s="30"/>
      <c r="V11" s="32"/>
      <c r="W11" s="32"/>
    </row>
    <row r="12" spans="3:23" ht="15.75" thickBot="1" x14ac:dyDescent="0.3">
      <c r="G12" s="239"/>
      <c r="H12" s="240"/>
      <c r="I12" s="84" t="s">
        <v>73</v>
      </c>
      <c r="J12" s="117">
        <v>0.41666666666666669</v>
      </c>
      <c r="K12" s="88"/>
      <c r="L12" s="88"/>
      <c r="M12" s="88"/>
      <c r="N12" s="89" t="str">
        <f>I10&amp;"°"&amp;J10</f>
        <v>5°59,76</v>
      </c>
      <c r="O12" s="87">
        <f>IF(P10=N10,-1,1)</f>
        <v>1</v>
      </c>
      <c r="P12" s="243"/>
      <c r="Q12" s="243"/>
      <c r="R12" s="244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45" t="s">
        <v>60</v>
      </c>
      <c r="F29" s="245"/>
      <c r="G29" s="245"/>
      <c r="H29" s="245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206"/>
      <c r="F30" s="206"/>
      <c r="G30" s="206"/>
      <c r="H30" s="206"/>
      <c r="I30" s="20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46" t="s">
        <v>5</v>
      </c>
      <c r="D31" s="248" t="s">
        <v>24</v>
      </c>
      <c r="E31" s="248" t="s">
        <v>58</v>
      </c>
      <c r="F31" s="248" t="s">
        <v>56</v>
      </c>
      <c r="G31" s="248" t="s">
        <v>20</v>
      </c>
      <c r="H31" s="248" t="s">
        <v>76</v>
      </c>
      <c r="I31" s="250" t="s">
        <v>77</v>
      </c>
      <c r="J31" s="250" t="s">
        <v>64</v>
      </c>
      <c r="K31" s="248" t="s">
        <v>21</v>
      </c>
      <c r="L31" s="248" t="s">
        <v>22</v>
      </c>
      <c r="M31" s="248" t="s">
        <v>26</v>
      </c>
      <c r="N31" s="248" t="s">
        <v>25</v>
      </c>
      <c r="O31" s="248" t="s">
        <v>23</v>
      </c>
      <c r="P31" s="257" t="s">
        <v>74</v>
      </c>
      <c r="Q31" s="257"/>
      <c r="R31" s="257"/>
      <c r="S31" s="257"/>
      <c r="T31" s="252" t="s">
        <v>69</v>
      </c>
      <c r="U31" s="252"/>
      <c r="V31" s="252" t="s">
        <v>70</v>
      </c>
      <c r="W31" s="252"/>
      <c r="X31" s="252" t="s">
        <v>71</v>
      </c>
      <c r="Y31" s="252"/>
      <c r="Z31" s="252" t="s">
        <v>67</v>
      </c>
      <c r="AA31" s="252"/>
      <c r="AB31" s="252" t="s">
        <v>68</v>
      </c>
      <c r="AC31" s="254"/>
      <c r="AD31" s="212" t="s">
        <v>80</v>
      </c>
      <c r="AE31" s="212" t="s">
        <v>81</v>
      </c>
      <c r="AF31" s="212" t="s">
        <v>82</v>
      </c>
      <c r="AG31" s="213" t="s">
        <v>83</v>
      </c>
      <c r="AH31" s="212" t="s">
        <v>84</v>
      </c>
      <c r="AI31" s="212" t="s">
        <v>85</v>
      </c>
      <c r="AJ31" s="212" t="s">
        <v>86</v>
      </c>
      <c r="AK31" s="212" t="s">
        <v>87</v>
      </c>
      <c r="AL31" s="213" t="s">
        <v>88</v>
      </c>
      <c r="AM31" s="212" t="s">
        <v>89</v>
      </c>
      <c r="AN31" s="212" t="s">
        <v>90</v>
      </c>
      <c r="AO31" s="212" t="s">
        <v>91</v>
      </c>
      <c r="AP31" s="212" t="s">
        <v>92</v>
      </c>
      <c r="AQ31" s="212" t="s">
        <v>93</v>
      </c>
      <c r="AR31" s="213" t="s">
        <v>94</v>
      </c>
      <c r="AS31" s="213" t="s">
        <v>95</v>
      </c>
      <c r="AT31" s="213" t="s">
        <v>96</v>
      </c>
      <c r="AU31" s="212" t="s">
        <v>97</v>
      </c>
      <c r="AV31" s="212" t="s">
        <v>98</v>
      </c>
      <c r="AW31" s="215" t="s">
        <v>99</v>
      </c>
      <c r="AX31" s="212" t="s">
        <v>100</v>
      </c>
      <c r="AY31" s="212" t="s">
        <v>101</v>
      </c>
      <c r="AZ31" s="213" t="s">
        <v>102</v>
      </c>
      <c r="BA31" s="212" t="s">
        <v>103</v>
      </c>
      <c r="BB31" s="214" t="s">
        <v>104</v>
      </c>
    </row>
    <row r="32" spans="3:54" ht="15.75" customHeight="1" x14ac:dyDescent="0.25">
      <c r="C32" s="247"/>
      <c r="D32" s="249"/>
      <c r="E32" s="249"/>
      <c r="F32" s="249"/>
      <c r="G32" s="249"/>
      <c r="H32" s="249"/>
      <c r="I32" s="251"/>
      <c r="J32" s="256"/>
      <c r="K32" s="249"/>
      <c r="L32" s="249"/>
      <c r="M32" s="249"/>
      <c r="N32" s="249"/>
      <c r="O32" s="249"/>
      <c r="P32" s="258"/>
      <c r="Q32" s="258"/>
      <c r="R32" s="258"/>
      <c r="S32" s="258"/>
      <c r="T32" s="253"/>
      <c r="U32" s="253"/>
      <c r="V32" s="253"/>
      <c r="W32" s="253"/>
      <c r="X32" s="253"/>
      <c r="Y32" s="253"/>
      <c r="Z32" s="253"/>
      <c r="AA32" s="253"/>
      <c r="AB32" s="253"/>
      <c r="AC32" s="255"/>
      <c r="AD32" s="212"/>
      <c r="AE32" s="212"/>
      <c r="AF32" s="212"/>
      <c r="AG32" s="213"/>
      <c r="AH32" s="212"/>
      <c r="AI32" s="212"/>
      <c r="AJ32" s="212"/>
      <c r="AK32" s="212"/>
      <c r="AL32" s="213"/>
      <c r="AM32" s="212"/>
      <c r="AN32" s="212"/>
      <c r="AO32" s="212"/>
      <c r="AP32" s="212"/>
      <c r="AQ32" s="212"/>
      <c r="AR32" s="213"/>
      <c r="AS32" s="213"/>
      <c r="AT32" s="213"/>
      <c r="AU32" s="212"/>
      <c r="AV32" s="212"/>
      <c r="AW32" s="215"/>
      <c r="AX32" s="212"/>
      <c r="AY32" s="212"/>
      <c r="AZ32" s="213"/>
      <c r="BA32" s="212"/>
      <c r="BB32" s="214"/>
    </row>
    <row r="33" spans="1:54" ht="15.75" customHeight="1" x14ac:dyDescent="0.25">
      <c r="C33" s="261" t="s">
        <v>59</v>
      </c>
      <c r="D33" s="263" t="s">
        <v>4</v>
      </c>
      <c r="E33" s="263" t="s">
        <v>2</v>
      </c>
      <c r="F33" s="259" t="s">
        <v>62</v>
      </c>
      <c r="G33" s="265"/>
      <c r="H33" s="259" t="s">
        <v>27</v>
      </c>
      <c r="I33" s="259" t="s">
        <v>27</v>
      </c>
      <c r="J33" s="259" t="s">
        <v>62</v>
      </c>
      <c r="K33" s="205"/>
      <c r="L33" s="205"/>
      <c r="M33" s="205"/>
      <c r="N33" s="205"/>
      <c r="O33" s="205"/>
      <c r="P33" s="149" t="s">
        <v>132</v>
      </c>
      <c r="Q33" s="149"/>
      <c r="R33" s="149" t="s">
        <v>133</v>
      </c>
      <c r="S33" s="149" t="s">
        <v>134</v>
      </c>
      <c r="T33" s="150" t="s">
        <v>135</v>
      </c>
      <c r="U33" s="150" t="s">
        <v>136</v>
      </c>
      <c r="V33" s="150" t="s">
        <v>137</v>
      </c>
      <c r="W33" s="150" t="s">
        <v>138</v>
      </c>
      <c r="X33" s="150" t="s">
        <v>139</v>
      </c>
      <c r="Y33" s="150" t="s">
        <v>140</v>
      </c>
      <c r="Z33" s="150" t="s">
        <v>141</v>
      </c>
      <c r="AA33" s="150" t="s">
        <v>142</v>
      </c>
      <c r="AB33" s="150" t="s">
        <v>143</v>
      </c>
      <c r="AC33" s="151" t="s">
        <v>144</v>
      </c>
      <c r="AD33" s="141" t="s">
        <v>105</v>
      </c>
      <c r="AE33" s="141" t="s">
        <v>106</v>
      </c>
      <c r="AF33" s="141" t="s">
        <v>107</v>
      </c>
      <c r="AG33" s="142" t="s">
        <v>108</v>
      </c>
      <c r="AH33" s="141" t="s">
        <v>109</v>
      </c>
      <c r="AI33" s="143" t="s">
        <v>110</v>
      </c>
      <c r="AJ33" s="141" t="s">
        <v>111</v>
      </c>
      <c r="AK33" s="143" t="s">
        <v>112</v>
      </c>
      <c r="AL33" s="141" t="s">
        <v>113</v>
      </c>
      <c r="AM33" s="141" t="s">
        <v>114</v>
      </c>
      <c r="AN33" s="141" t="s">
        <v>115</v>
      </c>
      <c r="AO33" s="141" t="s">
        <v>116</v>
      </c>
      <c r="AP33" s="141" t="s">
        <v>117</v>
      </c>
      <c r="AQ33" s="143" t="s">
        <v>118</v>
      </c>
      <c r="AR33" s="141" t="s">
        <v>119</v>
      </c>
      <c r="AS33" s="141" t="s">
        <v>120</v>
      </c>
      <c r="AT33" s="144" t="s">
        <v>121</v>
      </c>
      <c r="AU33" s="143" t="s">
        <v>122</v>
      </c>
      <c r="AV33" s="143" t="s">
        <v>123</v>
      </c>
      <c r="AW33" s="143" t="s">
        <v>124</v>
      </c>
      <c r="AX33" s="141" t="s">
        <v>125</v>
      </c>
      <c r="AY33" s="141" t="s">
        <v>126</v>
      </c>
      <c r="AZ33" s="142" t="s">
        <v>127</v>
      </c>
      <c r="BA33" s="141" t="s">
        <v>128</v>
      </c>
      <c r="BB33" s="145" t="s">
        <v>129</v>
      </c>
    </row>
    <row r="34" spans="1:54" ht="14.25" customHeight="1" thickBot="1" x14ac:dyDescent="0.3">
      <c r="C34" s="262"/>
      <c r="D34" s="264"/>
      <c r="E34" s="264"/>
      <c r="F34" s="260"/>
      <c r="G34" s="266"/>
      <c r="H34" s="260"/>
      <c r="I34" s="260"/>
      <c r="J34" s="260"/>
      <c r="K34" s="136"/>
      <c r="L34" s="136"/>
      <c r="M34" s="136"/>
      <c r="N34" s="137" t="s">
        <v>6</v>
      </c>
      <c r="O34" s="136"/>
      <c r="P34" s="137" t="s">
        <v>61</v>
      </c>
      <c r="Q34" s="137" t="s">
        <v>79</v>
      </c>
      <c r="R34" s="137" t="s">
        <v>63</v>
      </c>
      <c r="S34" s="137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46" t="s">
        <v>130</v>
      </c>
      <c r="AE34" s="146" t="s">
        <v>130</v>
      </c>
      <c r="AF34" s="146" t="s">
        <v>130</v>
      </c>
      <c r="AG34" s="147" t="s">
        <v>131</v>
      </c>
      <c r="AH34" s="146" t="s">
        <v>131</v>
      </c>
      <c r="AI34" s="146" t="s">
        <v>131</v>
      </c>
      <c r="AJ34" s="146" t="s">
        <v>131</v>
      </c>
      <c r="AK34" s="146" t="s">
        <v>131</v>
      </c>
      <c r="AL34" s="146" t="s">
        <v>131</v>
      </c>
      <c r="AM34" s="146" t="s">
        <v>131</v>
      </c>
      <c r="AN34" s="146" t="s">
        <v>131</v>
      </c>
      <c r="AO34" s="146" t="s">
        <v>131</v>
      </c>
      <c r="AP34" s="146" t="s">
        <v>131</v>
      </c>
      <c r="AQ34" s="146" t="s">
        <v>131</v>
      </c>
      <c r="AR34" s="146" t="s">
        <v>131</v>
      </c>
      <c r="AS34" s="146" t="s">
        <v>131</v>
      </c>
      <c r="AT34" s="146" t="s">
        <v>131</v>
      </c>
      <c r="AU34" s="146" t="s">
        <v>131</v>
      </c>
      <c r="AV34" s="146" t="s">
        <v>131</v>
      </c>
      <c r="AW34" s="146" t="s">
        <v>131</v>
      </c>
      <c r="AX34" s="146" t="s">
        <v>131</v>
      </c>
      <c r="AY34" s="146" t="s">
        <v>131</v>
      </c>
      <c r="AZ34" s="146" t="s">
        <v>131</v>
      </c>
      <c r="BA34" s="146" t="s">
        <v>131</v>
      </c>
      <c r="BB34" s="146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52">
        <v>1</v>
      </c>
      <c r="D35" s="53"/>
      <c r="E35" s="53"/>
      <c r="F35" s="53"/>
      <c r="G35" s="178">
        <v>34.743200000000002</v>
      </c>
      <c r="H35" s="53">
        <v>1200</v>
      </c>
      <c r="I35" s="173">
        <v>1201</v>
      </c>
      <c r="J35" s="160"/>
      <c r="K35" s="155" t="str">
        <f>IF(ISBLANK(E35),"",(0.000824493-(0.0000040899*E35)+(0.000000076438*E35^2)-(0.00000000082467*E35^3)+(0.0000000000053875*E35^4)))</f>
        <v/>
      </c>
      <c r="L35" s="155" t="str">
        <f>IF(ISBLANK(E35),"",(-0.00000572466+(0.00000010227*E35)-(0.0000000016546*E35^2)))</f>
        <v/>
      </c>
      <c r="M35" s="155" t="str">
        <f>IF(ISBLANK(E35),"",IF(ISBLANK(G35),(O35+(K35*35)+(L35*35^1.5)+(0.00000048314*35^2)),(O35+(K35*G35)+(L35*G35^1.5)+(0.00000048314*G35^2))))</f>
        <v/>
      </c>
      <c r="N35" s="156" t="str">
        <f>IF(ISBLANK(D35),"",IF(ISBLANK(G35),J35*(1+0.00001*(35-20)),J35*(1+0.00001*(G35-20))))</f>
        <v/>
      </c>
      <c r="O35" s="155" t="str">
        <f>IF(ISBLANK(E35),"",(0.999842594+(0.00006793952*E35)-(0.00000909529*E35^2)+(0.0000001001685*E35^3)-(0.000000001120083*E35^4)+(0.000000000006536332*E35^5)))</f>
        <v/>
      </c>
      <c r="P35" s="202">
        <v>3.8730000000000002</v>
      </c>
      <c r="Q35" s="160"/>
      <c r="R35" s="160"/>
      <c r="S35" s="161">
        <v>168.3</v>
      </c>
      <c r="T35" s="201">
        <v>1.3999999999999999E-2</v>
      </c>
      <c r="U35" s="201">
        <v>1.3680651725922682E-2</v>
      </c>
      <c r="V35" s="201"/>
      <c r="W35" s="201"/>
      <c r="X35" s="201">
        <v>30.336000000000002</v>
      </c>
      <c r="Y35" s="201">
        <v>29.644017911256469</v>
      </c>
      <c r="Z35" s="201">
        <v>2.0570000000000004</v>
      </c>
      <c r="AA35" s="201">
        <v>2.0100786143016403</v>
      </c>
      <c r="AB35" s="201">
        <v>27.21</v>
      </c>
      <c r="AC35" s="201">
        <v>26.589323818739732</v>
      </c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3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78">
        <v>34.524999999999999</v>
      </c>
      <c r="H36" s="53">
        <v>800</v>
      </c>
      <c r="I36" s="173">
        <v>800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03">
        <v>3.1509999999999998</v>
      </c>
      <c r="Q36" s="48"/>
      <c r="R36" s="48"/>
      <c r="S36" s="102">
        <v>137</v>
      </c>
      <c r="T36" s="201">
        <v>1.3000000000000005E-2</v>
      </c>
      <c r="U36" s="201">
        <v>1.2703462316928212E-2</v>
      </c>
      <c r="V36" s="201"/>
      <c r="W36" s="201"/>
      <c r="X36" s="201">
        <v>35.777000000000001</v>
      </c>
      <c r="Y36" s="201">
        <v>34.960905485595418</v>
      </c>
      <c r="Z36" s="201">
        <v>2.367</v>
      </c>
      <c r="AA36" s="201">
        <v>2.3130073310899282</v>
      </c>
      <c r="AB36" s="201">
        <v>28.21</v>
      </c>
      <c r="AC36" s="201">
        <v>27.566513227734209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78">
        <v>34.692</v>
      </c>
      <c r="H37" s="53">
        <v>500</v>
      </c>
      <c r="I37" s="173">
        <v>500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03">
        <v>2.06</v>
      </c>
      <c r="Q37" s="48"/>
      <c r="R37" s="48"/>
      <c r="S37" s="102">
        <v>89.6</v>
      </c>
      <c r="T37" s="201">
        <v>1.2000000000000004E-2</v>
      </c>
      <c r="U37" s="201">
        <v>1.1726272907933733E-2</v>
      </c>
      <c r="V37" s="201"/>
      <c r="W37" s="201"/>
      <c r="X37" s="201">
        <v>35.938000000000002</v>
      </c>
      <c r="Y37" s="201">
        <v>35.11823298044353</v>
      </c>
      <c r="Z37" s="201">
        <v>2.2130000000000001</v>
      </c>
      <c r="AA37" s="201">
        <v>2.1625201621047787</v>
      </c>
      <c r="AB37" s="201">
        <v>18.829999999999998</v>
      </c>
      <c r="AC37" s="201">
        <v>18.40047657136601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78">
        <v>35.045200000000001</v>
      </c>
      <c r="H38" s="53">
        <v>300</v>
      </c>
      <c r="I38" s="173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04">
        <v>1.5289999999999999</v>
      </c>
      <c r="Q38" s="16"/>
      <c r="R38" s="16"/>
      <c r="S38" s="135">
        <v>66.5</v>
      </c>
      <c r="T38" s="201">
        <v>1.3000000000000005E-2</v>
      </c>
      <c r="U38" s="201">
        <v>1.2703462316928212E-2</v>
      </c>
      <c r="V38" s="201"/>
      <c r="W38" s="201"/>
      <c r="X38" s="201">
        <v>31.226999999999997</v>
      </c>
      <c r="Y38" s="201">
        <v>30.514693674670543</v>
      </c>
      <c r="Z38" s="201">
        <v>1.8719999999999999</v>
      </c>
      <c r="AA38" s="201">
        <v>1.8292985736376617</v>
      </c>
      <c r="AB38" s="201">
        <v>12.31</v>
      </c>
      <c r="AC38" s="201">
        <v>12.029201624722015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78">
        <v>35.5976</v>
      </c>
      <c r="H39" s="53">
        <v>100</v>
      </c>
      <c r="I39" s="173">
        <v>100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04">
        <v>3.2589999999999999</v>
      </c>
      <c r="Q39" s="16"/>
      <c r="R39" s="16"/>
      <c r="S39" s="135">
        <v>141.80000000000001</v>
      </c>
      <c r="T39" s="201">
        <v>3.2000000000000001E-2</v>
      </c>
      <c r="U39" s="201">
        <v>3.1270061087823278E-2</v>
      </c>
      <c r="V39" s="201"/>
      <c r="W39" s="201"/>
      <c r="X39" s="201">
        <v>15.268000000000001</v>
      </c>
      <c r="Y39" s="201">
        <v>14.919727896527682</v>
      </c>
      <c r="Z39" s="201">
        <v>1.0089999999999999</v>
      </c>
      <c r="AA39" s="201">
        <v>0.9859841136754276</v>
      </c>
      <c r="AB39" s="201">
        <v>5.23</v>
      </c>
      <c r="AC39" s="201">
        <v>5.1107006090411176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78">
        <v>35.643900000000002</v>
      </c>
      <c r="H40" s="53">
        <v>80</v>
      </c>
      <c r="I40" s="173">
        <v>80</v>
      </c>
      <c r="J40" s="16"/>
      <c r="K40" s="129" t="str">
        <f t="shared" si="1"/>
        <v/>
      </c>
      <c r="L40" s="129" t="str">
        <f t="shared" si="2"/>
        <v/>
      </c>
      <c r="M40" s="129" t="str">
        <f t="shared" si="3"/>
        <v/>
      </c>
      <c r="N40" s="130" t="str">
        <f t="shared" si="4"/>
        <v/>
      </c>
      <c r="O40" s="129" t="str">
        <f t="shared" si="5"/>
        <v/>
      </c>
      <c r="P40" s="204">
        <v>3.3029999999999999</v>
      </c>
      <c r="Q40" s="16"/>
      <c r="R40" s="16"/>
      <c r="S40" s="135">
        <v>143.80000000000001</v>
      </c>
      <c r="T40" s="201">
        <v>4.7000000000000007E-2</v>
      </c>
      <c r="U40" s="201">
        <v>4.5927902222740444E-2</v>
      </c>
      <c r="V40" s="201"/>
      <c r="W40" s="201"/>
      <c r="X40" s="201">
        <v>14.443</v>
      </c>
      <c r="Y40" s="201">
        <v>14.113546634107237</v>
      </c>
      <c r="Z40" s="201">
        <v>0.95</v>
      </c>
      <c r="AA40" s="201">
        <v>0.92832993854475354</v>
      </c>
      <c r="AB40" s="201">
        <v>4.87</v>
      </c>
      <c r="AC40" s="201">
        <v>4.7589124218031049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78">
        <v>35.646000000000001</v>
      </c>
      <c r="H41" s="53">
        <v>60</v>
      </c>
      <c r="I41" s="173">
        <v>60</v>
      </c>
      <c r="J41" s="16"/>
      <c r="K41" s="16"/>
      <c r="L41" s="16"/>
      <c r="M41" s="16"/>
      <c r="N41" s="16"/>
      <c r="O41" s="16"/>
      <c r="P41" s="16">
        <v>3.2989999999999999</v>
      </c>
      <c r="Q41" s="16"/>
      <c r="R41" s="16"/>
      <c r="S41" s="16">
        <v>143.6</v>
      </c>
      <c r="T41" s="201">
        <v>5.8000000000000003E-2</v>
      </c>
      <c r="U41" s="201">
        <v>5.6676985721679694E-2</v>
      </c>
      <c r="V41" s="201"/>
      <c r="W41" s="201"/>
      <c r="X41" s="201">
        <v>14.561999999999999</v>
      </c>
      <c r="Y41" s="201">
        <v>14.229832173777579</v>
      </c>
      <c r="Z41" s="201">
        <v>0.92899999999999994</v>
      </c>
      <c r="AA41" s="201">
        <v>0.90780896095586949</v>
      </c>
      <c r="AB41" s="201">
        <v>4.84</v>
      </c>
      <c r="AC41" s="201">
        <v>4.7295967395332701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78">
        <v>35.663200000000003</v>
      </c>
      <c r="H42" s="53">
        <v>40</v>
      </c>
      <c r="I42" s="173">
        <v>40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04">
        <v>3.33</v>
      </c>
      <c r="Q42" s="16"/>
      <c r="R42" s="16"/>
      <c r="S42" s="135">
        <v>144.9</v>
      </c>
      <c r="T42" s="201">
        <v>9.4E-2</v>
      </c>
      <c r="U42" s="201">
        <v>9.1855804445480874E-2</v>
      </c>
      <c r="V42" s="201"/>
      <c r="W42" s="201"/>
      <c r="X42" s="201">
        <v>14.176</v>
      </c>
      <c r="Y42" s="201">
        <v>13.852637061905712</v>
      </c>
      <c r="Z42" s="201">
        <v>0.90799999999999992</v>
      </c>
      <c r="AA42" s="201">
        <v>0.88728798336698544</v>
      </c>
      <c r="AB42" s="201">
        <v>4.67</v>
      </c>
      <c r="AC42" s="201">
        <v>4.5634745400042096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8">
        <v>35.780200000000001</v>
      </c>
      <c r="H43" s="53">
        <v>20</v>
      </c>
      <c r="I43" s="173">
        <v>20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04">
        <v>3.488</v>
      </c>
      <c r="Q43" s="16"/>
      <c r="R43" s="16"/>
      <c r="S43" s="135">
        <v>151.80000000000001</v>
      </c>
      <c r="T43" s="201">
        <v>0.53700000000000003</v>
      </c>
      <c r="U43" s="201">
        <v>0.52475071263003437</v>
      </c>
      <c r="V43" s="201"/>
      <c r="W43" s="201"/>
      <c r="X43" s="201">
        <v>11.482999999999999</v>
      </c>
      <c r="Y43" s="201">
        <v>11.221065983483582</v>
      </c>
      <c r="Z43" s="201">
        <v>0.77899999999999991</v>
      </c>
      <c r="AA43" s="201">
        <v>0.76123054960669778</v>
      </c>
      <c r="AB43" s="201">
        <v>4.05</v>
      </c>
      <c r="AC43" s="201">
        <v>3.9576171064276333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8">
        <v>35.204700000000003</v>
      </c>
      <c r="H44" s="53">
        <v>10</v>
      </c>
      <c r="I44" s="173">
        <v>10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95">
        <v>4.6609999999999996</v>
      </c>
      <c r="Q44" s="190"/>
      <c r="R44" s="190"/>
      <c r="S44" s="195">
        <v>203.1</v>
      </c>
      <c r="T44" s="201">
        <v>5.8000000000000003E-2</v>
      </c>
      <c r="U44" s="201">
        <v>5.6676985721679694E-2</v>
      </c>
      <c r="V44" s="201"/>
      <c r="W44" s="201"/>
      <c r="X44" s="201">
        <v>1.4119999999999999</v>
      </c>
      <c r="Y44" s="201">
        <v>1.3797914455002021</v>
      </c>
      <c r="Z44" s="201">
        <v>0.155</v>
      </c>
      <c r="AA44" s="201">
        <v>0.15146435839414396</v>
      </c>
      <c r="AB44" s="201">
        <v>1.07</v>
      </c>
      <c r="AC44" s="201">
        <v>1.0455926676240908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78">
        <v>35.085599999999999</v>
      </c>
      <c r="H45" s="53">
        <v>0</v>
      </c>
      <c r="I45" s="173">
        <v>0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04">
        <v>4.8620000000000001</v>
      </c>
      <c r="Q45" s="16"/>
      <c r="R45" s="16"/>
      <c r="S45" s="135">
        <v>212.1</v>
      </c>
      <c r="T45" s="201">
        <v>8.0000000000000002E-3</v>
      </c>
      <c r="U45" s="201">
        <v>7.8175152719558213E-3</v>
      </c>
      <c r="V45" s="201"/>
      <c r="W45" s="201"/>
      <c r="X45" s="201">
        <v>0</v>
      </c>
      <c r="Y45" s="201">
        <v>0</v>
      </c>
      <c r="Z45" s="201">
        <v>5.2999999999999999E-2</v>
      </c>
      <c r="AA45" s="201">
        <v>5.1791038676707299E-2</v>
      </c>
      <c r="AB45" s="201">
        <v>0.71499999999999997</v>
      </c>
      <c r="AC45" s="201">
        <v>0.69869042743105148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5"/>
      <c r="H46" s="53"/>
      <c r="I46" s="173" t="s">
        <v>4</v>
      </c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35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5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5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5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5"/>
      <c r="W49" s="135"/>
      <c r="X49" s="135"/>
      <c r="Y49" s="135"/>
      <c r="Z49" s="16"/>
      <c r="AA49" s="16"/>
      <c r="AB49" s="135"/>
      <c r="AC49" s="135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5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5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147</v>
      </c>
      <c r="R51" s="16"/>
      <c r="S51" s="16"/>
      <c r="T51" s="16"/>
      <c r="U51" s="16"/>
      <c r="V51" s="135"/>
      <c r="W51" s="135"/>
      <c r="X51" s="135"/>
      <c r="Y51" s="135"/>
      <c r="Z51" s="16"/>
      <c r="AA51" s="16"/>
      <c r="AB51" s="135"/>
      <c r="AC51" s="135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5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5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5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5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5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5"/>
      <c r="W56" s="135"/>
      <c r="X56" s="135"/>
      <c r="Y56" s="135"/>
      <c r="Z56" s="16"/>
      <c r="AA56" s="16"/>
      <c r="AB56" s="135"/>
      <c r="AC56" s="135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5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6"/>
      <c r="H58" s="62"/>
      <c r="I58" s="62"/>
      <c r="J58" s="165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66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12" workbookViewId="0">
      <selection activeCell="K30" sqref="K3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10</vt:i4>
      </vt:variant>
    </vt:vector>
  </HeadingPairs>
  <TitlesOfParts>
    <vt:vector size="66" baseType="lpstr">
      <vt:lpstr>001_01</vt:lpstr>
      <vt:lpstr>002_01</vt:lpstr>
      <vt:lpstr>003_01</vt:lpstr>
      <vt:lpstr>004_01</vt:lpstr>
      <vt:lpstr>005_01</vt:lpstr>
      <vt:lpstr>006_01</vt:lpstr>
      <vt:lpstr>007_01</vt:lpstr>
      <vt:lpstr>008_01</vt:lpstr>
      <vt:lpstr>009_01</vt:lpstr>
      <vt:lpstr>010_01</vt:lpstr>
      <vt:lpstr>011_01</vt:lpstr>
      <vt:lpstr>012_01</vt:lpstr>
      <vt:lpstr>013_01</vt:lpstr>
      <vt:lpstr>014_01</vt:lpstr>
      <vt:lpstr>015_01</vt:lpstr>
      <vt:lpstr>016_01</vt:lpstr>
      <vt:lpstr>017_01</vt:lpstr>
      <vt:lpstr>018_01</vt:lpstr>
      <vt:lpstr>019_01</vt:lpstr>
      <vt:lpstr>020_01</vt:lpstr>
      <vt:lpstr>021_01</vt:lpstr>
      <vt:lpstr>022_01</vt:lpstr>
      <vt:lpstr>023_01</vt:lpstr>
      <vt:lpstr>024_01</vt:lpstr>
      <vt:lpstr>025_01</vt:lpstr>
      <vt:lpstr>026_01</vt:lpstr>
      <vt:lpstr>027_01</vt:lpstr>
      <vt:lpstr>028_01</vt:lpstr>
      <vt:lpstr>029_01</vt:lpstr>
      <vt:lpstr>030_01</vt:lpstr>
      <vt:lpstr>031_01</vt:lpstr>
      <vt:lpstr>032_01</vt:lpstr>
      <vt:lpstr>033_01</vt:lpstr>
      <vt:lpstr>034_01</vt:lpstr>
      <vt:lpstr>035_01</vt:lpstr>
      <vt:lpstr>036_01</vt:lpstr>
      <vt:lpstr>037_01</vt:lpstr>
      <vt:lpstr>038_01</vt:lpstr>
      <vt:lpstr>039_01</vt:lpstr>
      <vt:lpstr>040_01</vt:lpstr>
      <vt:lpstr>041_01</vt:lpstr>
      <vt:lpstr>042_01</vt:lpstr>
      <vt:lpstr>043_01</vt:lpstr>
      <vt:lpstr>044_01</vt:lpstr>
      <vt:lpstr>045_01</vt:lpstr>
      <vt:lpstr>046_01</vt:lpstr>
      <vt:lpstr>047_01</vt:lpstr>
      <vt:lpstr>048_01</vt:lpstr>
      <vt:lpstr>049_01</vt:lpstr>
      <vt:lpstr>050_01</vt:lpstr>
      <vt:lpstr>051_01</vt:lpstr>
      <vt:lpstr>052_01</vt:lpstr>
      <vt:lpstr>053_01</vt:lpstr>
      <vt:lpstr>054_01</vt:lpstr>
      <vt:lpstr>055_01</vt:lpstr>
      <vt:lpstr>LISEZ_MOI</vt:lpstr>
      <vt:lpstr>'029_01'!Blanc___17</vt:lpstr>
      <vt:lpstr>Blanc___9</vt:lpstr>
      <vt:lpstr>'029_01'!NORMALITE___17</vt:lpstr>
      <vt:lpstr>NORMALITE___9</vt:lpstr>
      <vt:lpstr>'029_01'!vol_iodate_tc___17</vt:lpstr>
      <vt:lpstr>vol_iodate_tc___9</vt:lpstr>
      <vt:lpstr>'029_01'!Vol_reactif___17</vt:lpstr>
      <vt:lpstr>Vol_reactif___9</vt:lpstr>
      <vt:lpstr>'029_01'!Vol_thio_iodate___17</vt:lpstr>
      <vt:lpstr>Vol_thio_iodate___9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Jean-Philippe</dc:creator>
  <cp:lastModifiedBy>bbourles</cp:lastModifiedBy>
  <cp:lastPrinted>2015-02-05T12:58:17Z</cp:lastPrinted>
  <dcterms:created xsi:type="dcterms:W3CDTF">2015-01-20T10:06:39Z</dcterms:created>
  <dcterms:modified xsi:type="dcterms:W3CDTF">2017-06-14T13:02:28Z</dcterms:modified>
</cp:coreProperties>
</file>