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3.jpeg" ContentType="image/jpeg"/>
  <Override PartName="/xl/media/image2.jpeg" ContentType="image/jpeg"/>
  <Override PartName="/xl/media/image1.jpeg" ContentType="image/jpeg"/>
  <Override PartName="/xl/drawings/drawing51.xml" ContentType="application/vnd.openxmlformats-officedocument.drawing+xml"/>
  <Override PartName="/xl/drawings/drawing50.xml" ContentType="application/vnd.openxmlformats-officedocument.drawing+xml"/>
  <Override PartName="/xl/drawings/drawing49.xml" ContentType="application/vnd.openxmlformats-officedocument.drawing+xml"/>
  <Override PartName="/xl/drawings/drawing48.xml" ContentType="application/vnd.openxmlformats-officedocument.drawing+xml"/>
  <Override PartName="/xl/drawings/drawing47.xml" ContentType="application/vnd.openxmlformats-officedocument.drawing+xml"/>
  <Override PartName="/xl/drawings/drawing19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3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drawings/drawing20.xml" ContentType="application/vnd.openxmlformats-officedocument.drawing+xml"/>
  <Override PartName="/xl/drawings/drawing36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37.xml" ContentType="application/vnd.openxmlformats-officedocument.drawing+xml"/>
  <Override PartName="/xl/drawings/drawing6.xml" ContentType="application/vnd.openxmlformats-officedocument.drawing+xml"/>
  <Override PartName="/xl/drawings/drawing22.xml" ContentType="application/vnd.openxmlformats-officedocument.drawing+xml"/>
  <Override PartName="/xl/drawings/drawing38.xml" ContentType="application/vnd.openxmlformats-officedocument.drawing+xml"/>
  <Override PartName="/xl/drawings/drawing7.xml" ContentType="application/vnd.openxmlformats-officedocument.drawing+xml"/>
  <Override PartName="/xl/drawings/drawing39.xml" ContentType="application/vnd.openxmlformats-officedocument.drawing+xml"/>
  <Override PartName="/xl/drawings/drawing8.xml" ContentType="application/vnd.openxmlformats-officedocument.drawing+xml"/>
  <Override PartName="/xl/drawings/drawing23.xml" ContentType="application/vnd.openxmlformats-officedocument.drawing+xml"/>
  <Override PartName="/xl/drawings/drawing9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1.xml" ContentType="application/vnd.openxmlformats-officedocument.drawing+xml"/>
  <Override PartName="/xl/drawings/drawing32.xml" ContentType="application/vnd.openxmlformats-officedocument.drawing+xml"/>
  <Override PartName="/xl/drawings/drawing2.xml" ContentType="application/vnd.openxmlformats-officedocument.drawing+xml"/>
  <Override PartName="/xl/drawings/drawing33.xml" ContentType="application/vnd.openxmlformats-officedocument.drawing+xml"/>
  <Override PartName="/xl/drawings/drawing3.xml" ContentType="application/vnd.openxmlformats-officedocument.drawing+xml"/>
  <Override PartName="/xl/drawings/drawing34.xml" ContentType="application/vnd.openxmlformats-officedocument.drawing+xml"/>
  <Override PartName="/xl/drawings/_rels/drawing51.xml.rels" ContentType="application/vnd.openxmlformats-package.relationships+xml"/>
  <Override PartName="/xl/drawings/_rels/drawing50.xml.rels" ContentType="application/vnd.openxmlformats-package.relationships+xml"/>
  <Override PartName="/xl/drawings/_rels/drawing49.xml.rels" ContentType="application/vnd.openxmlformats-package.relationships+xml"/>
  <Override PartName="/xl/drawings/_rels/drawing48.xml.rels" ContentType="application/vnd.openxmlformats-package.relationships+xml"/>
  <Override PartName="/xl/drawings/_rels/drawing47.xml.rels" ContentType="application/vnd.openxmlformats-package.relationships+xml"/>
  <Override PartName="/xl/drawings/_rels/drawing4.xml.rels" ContentType="application/vnd.openxmlformats-package.relationships+xml"/>
  <Override PartName="/xl/drawings/_rels/drawing19.xml.rels" ContentType="application/vnd.openxmlformats-package.relationships+xml"/>
  <Override PartName="/xl/drawings/_rels/drawing12.xml.rels" ContentType="application/vnd.openxmlformats-package.relationships+xml"/>
  <Override PartName="/xl/drawings/_rels/drawing18.xml.rels" ContentType="application/vnd.openxmlformats-package.relationships+xml"/>
  <Override PartName="/xl/drawings/_rels/drawing3.xml.rels" ContentType="application/vnd.openxmlformats-package.relationships+xml"/>
  <Override PartName="/xl/drawings/_rels/drawing29.xml.rels" ContentType="application/vnd.openxmlformats-package.relationships+xml"/>
  <Override PartName="/xl/drawings/_rels/drawing10.xml.rels" ContentType="application/vnd.openxmlformats-package.relationships+xml"/>
  <Override PartName="/xl/drawings/_rels/drawing13.xml.rels" ContentType="application/vnd.openxmlformats-package.relationships+xml"/>
  <Override PartName="/xl/drawings/_rels/drawing24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14.xml.rels" ContentType="application/vnd.openxmlformats-package.relationships+xml"/>
  <Override PartName="/xl/drawings/_rels/drawing2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27.xml.rels" ContentType="application/vnd.openxmlformats-package.relationships+xml"/>
  <Override PartName="/xl/drawings/_rels/drawing15.xml.rels" ContentType="application/vnd.openxmlformats-package.relationships+xml"/>
  <Override PartName="/xl/drawings/_rels/drawing26.xml.rels" ContentType="application/vnd.openxmlformats-package.relationships+xml"/>
  <Override PartName="/xl/drawings/_rels/drawing7.xml.rels" ContentType="application/vnd.openxmlformats-package.relationships+xml"/>
  <Override PartName="/xl/drawings/_rels/drawing28.xml.rels" ContentType="application/vnd.openxmlformats-package.relationships+xml"/>
  <Override PartName="/xl/drawings/_rels/drawing16.xml.rels" ContentType="application/vnd.openxmlformats-package.relationships+xml"/>
  <Override PartName="/xl/drawings/_rels/drawing9.xml.rels" ContentType="application/vnd.openxmlformats-package.relationships+xml"/>
  <Override PartName="/xl/drawings/_rels/drawing17.xml.rels" ContentType="application/vnd.openxmlformats-package.relationships+xml"/>
  <Override PartName="/xl/drawings/_rels/drawing21.xml.rels" ContentType="application/vnd.openxmlformats-package.relationships+xml"/>
  <Override PartName="/xl/drawings/_rels/drawing2.xml.rels" ContentType="application/vnd.openxmlformats-package.relationships+xml"/>
  <Override PartName="/xl/drawings/_rels/drawing23.xml.rels" ContentType="application/vnd.openxmlformats-package.relationships+xml"/>
  <Override PartName="/xl/drawings/_rels/drawing37.xml.rels" ContentType="application/vnd.openxmlformats-package.relationships+xml"/>
  <Override PartName="/xl/drawings/_rels/drawing30.xml.rels" ContentType="application/vnd.openxmlformats-package.relationships+xml"/>
  <Override PartName="/xl/drawings/_rels/drawing31.xml.rels" ContentType="application/vnd.openxmlformats-package.relationships+xml"/>
  <Override PartName="/xl/drawings/_rels/drawing42.xml.rels" ContentType="application/vnd.openxmlformats-package.relationships+xml"/>
  <Override PartName="/xl/drawings/_rels/drawing32.xml.rels" ContentType="application/vnd.openxmlformats-package.relationships+xml"/>
  <Override PartName="/xl/drawings/_rels/drawing33.xml.rels" ContentType="application/vnd.openxmlformats-package.relationships+xml"/>
  <Override PartName="/xl/drawings/_rels/drawing34.xml.rels" ContentType="application/vnd.openxmlformats-package.relationships+xml"/>
  <Override PartName="/xl/drawings/_rels/drawing35.xml.rels" ContentType="application/vnd.openxmlformats-package.relationships+xml"/>
  <Override PartName="/xl/drawings/_rels/drawing36.xml.rels" ContentType="application/vnd.openxmlformats-package.relationships+xml"/>
  <Override PartName="/xl/drawings/_rels/drawing38.xml.rels" ContentType="application/vnd.openxmlformats-package.relationships+xml"/>
  <Override PartName="/xl/drawings/_rels/drawing20.xml.rels" ContentType="application/vnd.openxmlformats-package.relationships+xml"/>
  <Override PartName="/xl/drawings/_rels/drawing1.xml.rels" ContentType="application/vnd.openxmlformats-package.relationships+xml"/>
  <Override PartName="/xl/drawings/_rels/drawing39.xml.rels" ContentType="application/vnd.openxmlformats-package.relationships+xml"/>
  <Override PartName="/xl/drawings/_rels/drawing40.xml.rels" ContentType="application/vnd.openxmlformats-package.relationships+xml"/>
  <Override PartName="/xl/drawings/_rels/drawing41.xml.rels" ContentType="application/vnd.openxmlformats-package.relationships+xml"/>
  <Override PartName="/xl/drawings/_rels/drawing11.xml.rels" ContentType="application/vnd.openxmlformats-package.relationships+xml"/>
  <Override PartName="/xl/drawings/_rels/drawing43.xml.rels" ContentType="application/vnd.openxmlformats-package.relationships+xml"/>
  <Override PartName="/xl/drawings/_rels/drawing44.xml.rels" ContentType="application/vnd.openxmlformats-package.relationships+xml"/>
  <Override PartName="/xl/drawings/_rels/drawing45.xml.rels" ContentType="application/vnd.openxmlformats-package.relationships+xml"/>
  <Override PartName="/xl/drawings/_rels/drawing46.xml.rels" ContentType="application/vnd.openxmlformats-package.relationships+xml"/>
  <Override PartName="/xl/drawings/drawing4.xml" ContentType="application/vnd.openxmlformats-officedocument.drawing+xml"/>
  <Override PartName="/xl/drawings/drawing35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50.xml.rels" ContentType="application/vnd.openxmlformats-package.relationships+xml"/>
  <Override PartName="/xl/worksheets/_rels/sheet49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21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2.xml.rels" ContentType="application/vnd.openxmlformats-package.relationships+xml"/>
  <Override PartName="/xl/worksheets/_rels/sheet14.xml.rels" ContentType="application/vnd.openxmlformats-package.relationships+xml"/>
  <Override PartName="/xl/worksheets/_rels/sheet1.xml.rels" ContentType="application/vnd.openxmlformats-package.relationships+xml"/>
  <Override PartName="/xl/worksheets/_rels/sheet18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54.xml.rels" ContentType="application/vnd.openxmlformats-package.relationships+xml"/>
  <Override PartName="/xl/worksheets/_rels/sheet4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27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9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29.xml.rels" ContentType="application/vnd.openxmlformats-package.relationships+xml"/>
  <Override PartName="/xl/worksheets/_rels/sheet10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0.xml.rels" ContentType="application/vnd.openxmlformats-package.relationships+xml"/>
  <Override PartName="/xl/worksheets/_rels/sheet39.xml.rels" ContentType="application/vnd.openxmlformats-package.relationships+xml"/>
  <Override PartName="/xl/worksheets/_rels/sheet26.xml.rels" ContentType="application/vnd.openxmlformats-package.relationships+xml"/>
  <Override PartName="/xl/worksheets/_rels/sheet30.xml.rels" ContentType="application/vnd.openxmlformats-package.relationships+xml"/>
  <Override PartName="/xl/worksheets/_rels/sheet33.xml.rels" ContentType="application/vnd.openxmlformats-package.relationships+xml"/>
  <Override PartName="/xl/worksheets/_rels/sheet44.xml.rels" ContentType="application/vnd.openxmlformats-package.relationships+xml"/>
  <Override PartName="/xl/worksheets/_rels/sheet34.xml.rels" ContentType="application/vnd.openxmlformats-package.relationships+xml"/>
  <Override PartName="/xl/worksheets/_rels/sheet45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9.xml.rels" ContentType="application/vnd.openxmlformats-package.relationships+xml"/>
  <Override PartName="/xl/worksheets/_rels/sheet40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46.xml.rels" ContentType="application/vnd.openxmlformats-package.relationships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harts/chart99.xml" ContentType="application/vnd.openxmlformats-officedocument.drawingml.chart+xml"/>
  <Override PartName="/xl/charts/chart98.xml" ContentType="application/vnd.openxmlformats-officedocument.drawingml.chart+xml"/>
  <Override PartName="/xl/charts/chart97.xml" ContentType="application/vnd.openxmlformats-officedocument.drawingml.chart+xml"/>
  <Override PartName="/xl/charts/chart46.xml" ContentType="application/vnd.openxmlformats-officedocument.drawingml.chart+xml"/>
  <Override PartName="/xl/charts/chart45.xml" ContentType="application/vnd.openxmlformats-officedocument.drawingml.chart+xml"/>
  <Override PartName="/xl/charts/chart44.xml" ContentType="application/vnd.openxmlformats-officedocument.drawingml.chart+xml"/>
  <Override PartName="/xl/charts/chart43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0.xml" ContentType="application/vnd.openxmlformats-officedocument.drawingml.chart+xml"/>
  <Override PartName="/xl/charts/chart39.xml" ContentType="application/vnd.openxmlformats-officedocument.drawingml.chart+xml"/>
  <Override PartName="/xl/charts/chart38.xml" ContentType="application/vnd.openxmlformats-officedocument.drawingml.chart+xml"/>
  <Override PartName="/xl/charts/chart37.xml" ContentType="application/vnd.openxmlformats-officedocument.drawingml.chart+xml"/>
  <Override PartName="/xl/charts/chart36.xml" ContentType="application/vnd.openxmlformats-officedocument.drawingml.chart+xml"/>
  <Override PartName="/xl/charts/chart35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32.xml" ContentType="application/vnd.openxmlformats-officedocument.drawingml.chart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chart89.xml" ContentType="application/vnd.openxmlformats-officedocument.drawingml.chart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100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9.xml" ContentType="application/vnd.openxmlformats-officedocument.drawingml.chart+xml"/>
  <Override PartName="/xl/charts/chart8.xml" ContentType="application/vnd.openxmlformats-officedocument.drawingml.chart+xml"/>
  <Override PartName="/xl/charts/chart7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69.xml" ContentType="application/vnd.openxmlformats-officedocument.drawingml.chart+xml"/>
  <Override PartName="/xl/charts/chart5.xml" ContentType="application/vnd.openxmlformats-officedocument.drawingml.chart+xml"/>
  <Override PartName="/xl/charts/chart59.xml" ContentType="application/vnd.openxmlformats-officedocument.drawingml.chart+xml"/>
  <Override PartName="/xl/charts/chart20.xml" ContentType="application/vnd.openxmlformats-officedocument.drawingml.chart+xml"/>
  <Override PartName="/xl/charts/chart79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57.xml" ContentType="application/vnd.openxmlformats-officedocument.drawingml.chart+xml"/>
  <Override PartName="/xl/charts/chart22.xml" ContentType="application/vnd.openxmlformats-officedocument.drawingml.chart+xml"/>
  <Override PartName="/xl/charts/chart4.xml" ContentType="application/vnd.openxmlformats-officedocument.drawingml.chart+xml"/>
  <Override PartName="/xl/charts/chart58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90.xml" ContentType="application/vnd.openxmlformats-officedocument.drawingml.chart+xml"/>
  <Override PartName="/xl/charts/chart16.xml" ContentType="application/vnd.openxmlformats-officedocument.drawingml.chart+xml"/>
  <Override PartName="/xl/charts/chart91.xml" ContentType="application/vnd.openxmlformats-officedocument.drawingml.chart+xml"/>
  <Override PartName="/xl/charts/chart17.xml" ContentType="application/vnd.openxmlformats-officedocument.drawingml.chart+xml"/>
  <Override PartName="/xl/charts/chart92.xml" ContentType="application/vnd.openxmlformats-officedocument.drawingml.chart+xml"/>
  <Override PartName="/xl/charts/chart1.xml" ContentType="application/vnd.openxmlformats-officedocument.drawingml.chart+xml"/>
  <Override PartName="/xl/charts/chart55.xml" ContentType="application/vnd.openxmlformats-officedocument.drawingml.chart+xml"/>
  <Override PartName="/xl/charts/chart18.xml" ContentType="application/vnd.openxmlformats-officedocument.drawingml.chart+xml"/>
  <Override PartName="/xl/charts/chart93.xml" ContentType="application/vnd.openxmlformats-officedocument.drawingml.chart+xml"/>
  <Override PartName="/xl/charts/chart2.xml" ContentType="application/vnd.openxmlformats-officedocument.drawingml.chart+xml"/>
  <Override PartName="/xl/charts/chart56.xml" ContentType="application/vnd.openxmlformats-officedocument.drawingml.chart+xml"/>
  <Override PartName="/xl/charts/chart19.xml" ContentType="application/vnd.openxmlformats-officedocument.drawingml.chart+xml"/>
  <Override PartName="/xl/charts/chart94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1" firstSheet="0" activeTab="37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  <sheet name="Volumes flacons" sheetId="51" state="visible" r:id="rId52"/>
    <sheet name="Titre d'iodate" sheetId="52" state="visible" r:id="rId53"/>
    <sheet name="Correction de volume" sheetId="53" state="visible" r:id="rId54"/>
    <sheet name="LISEZ_MOI" sheetId="54" state="visible" r:id="rId5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<sst xmlns="http://schemas.openxmlformats.org/spreadsheetml/2006/main" count="10926" uniqueCount="187">
  <si>
    <t xml:space="preserve">Campagne :</t>
  </si>
  <si>
    <t xml:space="preserve">PIRATA Fr26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</si>
  <si>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</si>
  <si>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</si>
  <si>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</si>
  <si>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</si>
  <si>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</si>
  <si>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</si>
  <si>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</si>
  <si>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</si>
  <si>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</si>
  <si>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</si>
  <si>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</si>
  <si>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</si>
  <si>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</si>
  <si>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</si>
  <si>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</si>
  <si>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</si>
  <si>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</si>
  <si>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</si>
  <si>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</si>
  <si>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</si>
  <si>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</si>
  <si>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</si>
  <si>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</si>
  <si>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</si>
  <si>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</si>
  <si>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</si>
  <si>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</si>
  <si>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</si>
  <si>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</si>
  <si>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</si>
  <si>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</si>
  <si>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</si>
  <si>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</si>
  <si>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</si>
  <si>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</si>
  <si>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</si>
  <si>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</si>
  <si>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</si>
  <si>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</si>
  <si>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</si>
  <si>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</si>
  <si>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</si>
  <si>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</si>
  <si>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</si>
  <si>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</si>
  <si>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</si>
  <si>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</si>
  <si>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</si>
  <si>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</si>
  <si>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</si>
  <si>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</si>
  <si>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</si>
  <si>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</si>
  <si>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</si>
  <si>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</si>
  <si>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</si>
  <si>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</si>
  <si>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</si>
  <si>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</si>
  <si>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</si>
  <si>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</si>
  <si>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</si>
  <si>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</si>
  <si>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</si>
  <si>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</si>
  <si>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</si>
  <si>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</si>
  <si>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</si>
  <si>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</si>
  <si>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</si>
  <si>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</si>
  <si>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</si>
  <si>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</si>
  <si>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</si>
  <si>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</si>
  <si>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</si>
  <si>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</si>
  <si>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</si>
  <si>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</si>
  <si>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</si>
  <si>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</si>
  <si>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</si>
  <si>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</si>
  <si>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</si>
  <si>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</si>
  <si>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</si>
  <si>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</si>
  <si>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</si>
  <si>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</si>
  <si>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</si>
  <si>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</si>
  <si>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</si>
  <si>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</si>
  <si>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</si>
  <si>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</si>
  <si>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</si>
  <si>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</si>
  <si>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</si>
  <si>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</si>
  <si>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</si>
  <si>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</si>
  <si>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</si>
  <si>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</si>
  <si>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</si>
  <si>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</si>
  <si>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</si>
  <si>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</si>
  <si>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</si>
  <si>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</si>
  <si>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</si>
  <si>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</si>
  <si>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</si>
  <si>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</si>
  <si>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</si>
  <si>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</si>
  <si>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</si>
  <si>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</si>
  <si>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</si>
  <si>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</si>
  <si>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</si>
  <si>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</si>
  <si>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</si>
  <si>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</si>
  <si>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</si>
  <si>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</si>
  <si>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</si>
  <si>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</si>
  <si>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</si>
  <si>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</si>
  <si>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</si>
  <si>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</si>
  <si>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</si>
  <si>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</si>
  <si>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</si>
  <si>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</si>
  <si>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</si>
  <si>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</si>
  <si>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</si>
  <si>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</si>
  <si>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</si>
  <si>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</si>
  <si>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</si>
  <si>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</si>
  <si>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Profils des mesures en profondeur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</si>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</sst>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H:MM:SS"/>
    <numFmt numFmtId="174" formatCode="YYYY\-MM\-DD\THH:MM:SS\z"/>
    <numFmt numFmtId="175" formatCode="DDDD&quot;, &quot;MMMM\ DD&quot;, &quot;YYYY"/>
    <numFmt numFmtId="176" formatCode="0.000"/>
    <numFmt numFmtId="177" formatCode="0.0000"/>
    <numFmt numFmtId="178" formatCode="#,##0.000;[RED]&quot;Erreur !&quot;;[RED]&quot;Erreur !&quot;;[RED]General"/>
    <numFmt numFmtId="179" formatCode="0.00000000"/>
    <numFmt numFmtId="180" formatCode="#,##0.00;[RED]&quot;Erreur !&quot;;[RED]&quot;Erreur !&quot;;[RED]General"/>
    <numFmt numFmtId="181" formatCode="0.0"/>
    <numFmt numFmtId="182" formatCode="0"/>
    <numFmt numFmtId="183" formatCode="[HH]\°MM\'SS.00&quot;''&quot;"/>
    <numFmt numFmtId="184" formatCode="0.00000"/>
    <numFmt numFmtId="185" formatCode="00.00&quot; °C&quot;"/>
    <numFmt numFmtId="186" formatCode="0.000&quot; litres&quot;"/>
    <numFmt numFmtId="187" formatCode="00.00000E+0&quot; N&quot;"/>
    <numFmt numFmtId="188" formatCode="0%"/>
  </numFmts>
  <fonts count="4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Times New Roman"/>
      <family val="1"/>
    </font>
    <font>
      <b val="true"/>
      <sz val="11"/>
      <name val="Symbol"/>
      <family val="0"/>
    </font>
    <font>
      <b val="true"/>
      <sz val="11"/>
      <name val="Calibri"/>
      <family val="2"/>
    </font>
    <font>
      <b val="true"/>
      <sz val="14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 val="true"/>
      <sz val="14"/>
      <name val="Calibri"/>
      <family val="2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00CC00"/>
      </patternFill>
    </fill>
    <fill>
      <patternFill patternType="solid">
        <fgColor rgb="FFFCD5B5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2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4" fillId="2" borderId="3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4" fillId="2" borderId="3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4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9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2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9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  <cellStyle name="Normal 3" xfId="21" builtinId="53" customBuiltin="true"/>
    <cellStyle name="Normal 4" xfId="22" builtinId="53" customBuiltin="true"/>
    <cellStyle name="Normal 5" xfId="23" builtinId="53" customBuiltin="true"/>
    <cellStyle name="Normal 6" xfId="24" builtinId="53" customBuiltin="true"/>
    <cellStyle name="Normal 7" xfId="25" builtinId="53" customBuiltin="true"/>
    <cellStyle name="Normal 8" xfId="26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CC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001_01!$C$35:$C$45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001_01!$S$35:$S$45</c:f>
              <c:numCache>
                <c:formatCode>General</c:formatCode>
                <c:ptCount val="11"/>
                <c:pt idx="0">
                  <c:v>237.8</c:v>
                </c:pt>
                <c:pt idx="1">
                  <c:v>237.5</c:v>
                </c:pt>
                <c:pt idx="2">
                  <c:v>237.8</c:v>
                </c:pt>
                <c:pt idx="3">
                  <c:v>237.7</c:v>
                </c:pt>
                <c:pt idx="4">
                  <c:v>238.2</c:v>
                </c:pt>
                <c:pt idx="5">
                  <c:v>238</c:v>
                </c:pt>
                <c:pt idx="6">
                  <c:v>237.8</c:v>
                </c:pt>
                <c:pt idx="7">
                  <c:v>237.9</c:v>
                </c:pt>
                <c:pt idx="8">
                  <c:v>237.8</c:v>
                </c:pt>
                <c:pt idx="9">
                  <c:v>238</c:v>
                </c:pt>
                <c:pt idx="10">
                  <c:v>237.8</c:v>
                </c:pt>
              </c:numCache>
            </c:numRef>
          </c:yVal>
          <c:smooth val="0"/>
        </c:ser>
        <c:axId val="6411999"/>
        <c:axId val="54334918"/>
      </c:scatterChart>
      <c:valAx>
        <c:axId val="64119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742524519575791"/>
              <c:y val="0.8696759032605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4334918"/>
        <c:crosses val="autoZero"/>
        <c:crossBetween val="midCat"/>
        <c:majorUnit val="1"/>
      </c:valAx>
      <c:valAx>
        <c:axId val="54334918"/>
        <c:scaling>
          <c:orientation val="minMax"/>
          <c:max val="242.5"/>
          <c:min val="232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131408978550355"/>
              <c:y val="0.528835797512974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41199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579834947973"/>
          <c:y val="0.0775482228532263"/>
          <c:w val="0.832914723119244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001_01!$C$35:$C$45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001_01!$G$35:$G$45</c:f>
              <c:numCache>
                <c:formatCode>General</c:formatCode>
                <c:ptCount val="11"/>
                <c:pt idx="0">
                  <c:v>34.9635</c:v>
                </c:pt>
                <c:pt idx="1">
                  <c:v>34.9635</c:v>
                </c:pt>
                <c:pt idx="2">
                  <c:v>34.9653</c:v>
                </c:pt>
                <c:pt idx="3">
                  <c:v>34.9671</c:v>
                </c:pt>
                <c:pt idx="4">
                  <c:v>34.9655</c:v>
                </c:pt>
                <c:pt idx="5">
                  <c:v>34.9643</c:v>
                </c:pt>
                <c:pt idx="6">
                  <c:v>34.9667</c:v>
                </c:pt>
                <c:pt idx="7">
                  <c:v>34.9655</c:v>
                </c:pt>
                <c:pt idx="8">
                  <c:v>34.9654</c:v>
                </c:pt>
                <c:pt idx="9">
                  <c:v>34.9648</c:v>
                </c:pt>
                <c:pt idx="10">
                  <c:v>34.9668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001_01!$U$71:$U$72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001_01!$V$71:$V$72</c:f>
              <c:numCache>
                <c:formatCode>General</c:formatCode>
                <c:ptCount val="2"/>
                <c:pt idx="0">
                  <c:v>34.9628377276489</c:v>
                </c:pt>
                <c:pt idx="1">
                  <c:v>34.9628377276489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001_01!$U$71:$U$72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001_01!$W$71:$W$72</c:f>
              <c:numCache>
                <c:formatCode>General</c:formatCode>
                <c:ptCount val="2"/>
                <c:pt idx="0">
                  <c:v>34.9653090909091</c:v>
                </c:pt>
                <c:pt idx="1">
                  <c:v>34.9653090909091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001_01!$U$71:$U$72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001_01!$X$71:$X$72</c:f>
              <c:numCache>
                <c:formatCode>General</c:formatCode>
                <c:ptCount val="2"/>
                <c:pt idx="0">
                  <c:v>34.9677804541693</c:v>
                </c:pt>
                <c:pt idx="1">
                  <c:v>34.9677804541693</c:v>
                </c:pt>
              </c:numCache>
            </c:numRef>
          </c:yVal>
          <c:smooth val="1"/>
        </c:ser>
        <c:axId val="48695113"/>
        <c:axId val="94530760"/>
      </c:scatterChart>
      <c:valAx>
        <c:axId val="48695113"/>
        <c:scaling>
          <c:orientation val="minMax"/>
          <c:max val="1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812283219710561"/>
              <c:y val="0.863017722510526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530760"/>
        <c:crosses val="autoZero"/>
        <c:crossBetween val="midCat"/>
        <c:majorUnit val="1"/>
      </c:valAx>
      <c:valAx>
        <c:axId val="94530760"/>
        <c:scaling>
          <c:orientation val="minMax"/>
          <c:max val="34.975"/>
          <c:min val="34.95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132998445162062"/>
              <c:y val="0.789679819837462"/>
            </c:manualLayout>
          </c:layout>
          <c:overlay val="0"/>
        </c:title>
        <c:numFmt formatCode="0.00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695113"/>
        <c:crosses val="autoZero"/>
        <c:crossBetween val="midCat"/>
        <c:majorUnit val="0.00300000000000001"/>
        <c:minorUnit val="0.001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002_01!$S$35:$S$45</c:f>
              <c:numCache>
                <c:formatCode>General</c:formatCode>
                <c:ptCount val="11"/>
                <c:pt idx="0">
                  <c:v>248.2</c:v>
                </c:pt>
                <c:pt idx="1">
                  <c:v>247.6</c:v>
                </c:pt>
                <c:pt idx="2">
                  <c:v>159.4</c:v>
                </c:pt>
                <c:pt idx="3">
                  <c:v>131.3</c:v>
                </c:pt>
                <c:pt idx="4">
                  <c:v>110.2</c:v>
                </c:pt>
                <c:pt idx="5">
                  <c:v>109.4</c:v>
                </c:pt>
                <c:pt idx="6">
                  <c:v>172.8</c:v>
                </c:pt>
                <c:pt idx="7">
                  <c:v>207</c:v>
                </c:pt>
                <c:pt idx="8">
                  <c:v>199.9</c:v>
                </c:pt>
                <c:pt idx="9">
                  <c:v>197.9</c:v>
                </c:pt>
                <c:pt idx="10">
                  <c:v>197.4</c:v>
                </c:pt>
              </c:numCache>
            </c:numRef>
          </c:xVal>
          <c:yVal>
            <c:numRef>
              <c:f>002_01!$H$35:$H$45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5708058"/>
        <c:axId val="48289272"/>
      </c:scatterChart>
      <c:valAx>
        <c:axId val="55708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289272"/>
        <c:crosses val="autoZero"/>
        <c:crossBetween val="midCat"/>
      </c:valAx>
      <c:valAx>
        <c:axId val="4828927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570805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579834947973"/>
          <c:y val="0.0775482228532263"/>
          <c:w val="0.780409041980624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002_01!$G$35:$G$58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002_01!$H$35:$H$58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33452258"/>
        <c:axId val="83674162"/>
      </c:scatterChart>
      <c:valAx>
        <c:axId val="33452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092453055855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3674162"/>
        <c:crosses val="autoZero"/>
        <c:crossBetween val="midCat"/>
      </c:valAx>
      <c:valAx>
        <c:axId val="8367416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98445162062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345225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003_01!$S$35:$S$45</c:f>
              <c:numCache>
                <c:formatCode>General</c:formatCode>
                <c:ptCount val="11"/>
                <c:pt idx="0">
                  <c:v>247.5</c:v>
                </c:pt>
                <c:pt idx="1">
                  <c:v>158.6</c:v>
                </c:pt>
                <c:pt idx="2">
                  <c:v>158.3</c:v>
                </c:pt>
                <c:pt idx="3">
                  <c:v>126.1</c:v>
                </c:pt>
                <c:pt idx="4">
                  <c:v>110.7</c:v>
                </c:pt>
                <c:pt idx="5">
                  <c:v>131.3</c:v>
                </c:pt>
                <c:pt idx="6">
                  <c:v>149.1</c:v>
                </c:pt>
                <c:pt idx="7">
                  <c:v>201.4</c:v>
                </c:pt>
                <c:pt idx="8">
                  <c:v>201.1</c:v>
                </c:pt>
                <c:pt idx="9">
                  <c:v>198.1</c:v>
                </c:pt>
                <c:pt idx="10">
                  <c:v>197.6</c:v>
                </c:pt>
              </c:numCache>
            </c:numRef>
          </c:xVal>
          <c:yVal>
            <c:numRef>
              <c:f>003_01!$H$35:$H$45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3911366"/>
        <c:axId val="53767071"/>
      </c:scatterChart>
      <c:valAx>
        <c:axId val="43911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3767071"/>
        <c:crosses val="autoZero"/>
        <c:crossBetween val="midCat"/>
      </c:valAx>
      <c:valAx>
        <c:axId val="5376707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91136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579834947973"/>
          <c:y val="0.0775482228532263"/>
          <c:w val="0.780409041980624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003_01!$G$35:$G$58</c:f>
              <c:numCache>
                <c:formatCode>General</c:formatCode>
                <c:ptCount val="24"/>
                <c:pt idx="0">
                  <c:v>34.9665</c:v>
                </c:pt>
                <c:pt idx="1">
                  <c:v>34.6674</c:v>
                </c:pt>
                <c:pt idx="2">
                  <c:v>34.6689</c:v>
                </c:pt>
                <c:pt idx="3">
                  <c:v>34.6471</c:v>
                </c:pt>
                <c:pt idx="4">
                  <c:v>35.5978</c:v>
                </c:pt>
                <c:pt idx="5">
                  <c:v>35.7226</c:v>
                </c:pt>
                <c:pt idx="6">
                  <c:v>35.9175</c:v>
                </c:pt>
                <c:pt idx="7">
                  <c:v>36.0944</c:v>
                </c:pt>
                <c:pt idx="8">
                  <c:v>36.0481</c:v>
                </c:pt>
                <c:pt idx="9">
                  <c:v>36.0705</c:v>
                </c:pt>
                <c:pt idx="10">
                  <c:v>35.9517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003_01!$H$35:$H$58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38276830"/>
        <c:axId val="92071778"/>
      </c:scatterChart>
      <c:valAx>
        <c:axId val="38276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092453055855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2071778"/>
        <c:crosses val="autoZero"/>
        <c:crossBetween val="midCat"/>
      </c:valAx>
      <c:valAx>
        <c:axId val="9207177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98445162062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827683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004_01!$S$35:$S$45</c:f>
              <c:numCache>
                <c:formatCode>General</c:formatCode>
                <c:ptCount val="11"/>
                <c:pt idx="0">
                  <c:v>248.3</c:v>
                </c:pt>
                <c:pt idx="1">
                  <c:v>157.1</c:v>
                </c:pt>
                <c:pt idx="2">
                  <c:v>124.6</c:v>
                </c:pt>
                <c:pt idx="3">
                  <c:v>124.7</c:v>
                </c:pt>
                <c:pt idx="4">
                  <c:v>163.9</c:v>
                </c:pt>
                <c:pt idx="5">
                  <c:v>160.1</c:v>
                </c:pt>
                <c:pt idx="6">
                  <c:v>193.6</c:v>
                </c:pt>
                <c:pt idx="7">
                  <c:v>197.4</c:v>
                </c:pt>
                <c:pt idx="8">
                  <c:v>200.9</c:v>
                </c:pt>
                <c:pt idx="9">
                  <c:v>200.3</c:v>
                </c:pt>
                <c:pt idx="10">
                  <c:v>198.4</c:v>
                </c:pt>
              </c:numCache>
            </c:numRef>
          </c:xVal>
          <c:yVal>
            <c:numRef>
              <c:f>004_01!$H$35:$H$45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3885867"/>
        <c:axId val="80981970"/>
      </c:scatterChart>
      <c:valAx>
        <c:axId val="93885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0981970"/>
        <c:crosses val="autoZero"/>
        <c:crossBetween val="midCat"/>
      </c:valAx>
      <c:valAx>
        <c:axId val="8098197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388586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579834947973"/>
          <c:y val="0.0775482228532263"/>
          <c:w val="0.780409041980624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004_01!$G$35:$G$58</c:f>
              <c:numCache>
                <c:formatCode>General</c:formatCode>
                <c:ptCount val="24"/>
                <c:pt idx="0">
                  <c:v>34.9655</c:v>
                </c:pt>
                <c:pt idx="1">
                  <c:v>34.6473</c:v>
                </c:pt>
                <c:pt idx="2">
                  <c:v>34.6357</c:v>
                </c:pt>
                <c:pt idx="3">
                  <c:v>34.6334</c:v>
                </c:pt>
                <c:pt idx="4">
                  <c:v>35.8493</c:v>
                </c:pt>
                <c:pt idx="5">
                  <c:v>36.1342</c:v>
                </c:pt>
                <c:pt idx="6">
                  <c:v>36.4997</c:v>
                </c:pt>
                <c:pt idx="7">
                  <c:v>36.0365</c:v>
                </c:pt>
                <c:pt idx="8">
                  <c:v>36.1132</c:v>
                </c:pt>
                <c:pt idx="9">
                  <c:v>36.0905</c:v>
                </c:pt>
                <c:pt idx="10">
                  <c:v>36.0341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004_01!$H$35:$H$58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17889536"/>
        <c:axId val="22709562"/>
      </c:scatterChart>
      <c:valAx>
        <c:axId val="178895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092453055855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2709562"/>
        <c:crosses val="autoZero"/>
        <c:crossBetween val="midCat"/>
      </c:valAx>
      <c:valAx>
        <c:axId val="2270956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98445162062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78895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005_01!$S$35:$S$45</c:f>
              <c:numCache>
                <c:formatCode>General</c:formatCode>
                <c:ptCount val="11"/>
                <c:pt idx="0">
                  <c:v>248.5</c:v>
                </c:pt>
                <c:pt idx="1">
                  <c:v>154.9</c:v>
                </c:pt>
                <c:pt idx="2">
                  <c:v>122.6</c:v>
                </c:pt>
                <c:pt idx="3">
                  <c:v>169.7</c:v>
                </c:pt>
                <c:pt idx="4">
                  <c:v>170.1</c:v>
                </c:pt>
                <c:pt idx="5">
                  <c:v>189.7</c:v>
                </c:pt>
                <c:pt idx="6">
                  <c:v>194.7</c:v>
                </c:pt>
                <c:pt idx="7">
                  <c:v>199.1</c:v>
                </c:pt>
                <c:pt idx="8">
                  <c:v>202.5</c:v>
                </c:pt>
                <c:pt idx="9">
                  <c:v>201.1</c:v>
                </c:pt>
                <c:pt idx="10">
                  <c:v>199.6</c:v>
                </c:pt>
              </c:numCache>
            </c:numRef>
          </c:xVal>
          <c:yVal>
            <c:numRef>
              <c:f>005_01!$H$35:$H$45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9616632"/>
        <c:axId val="82471119"/>
      </c:scatterChart>
      <c:valAx>
        <c:axId val="19616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2471119"/>
        <c:crosses val="autoZero"/>
        <c:crossBetween val="midCat"/>
      </c:valAx>
      <c:valAx>
        <c:axId val="8247111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961663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005_01!$G$35:$G$58</c:f>
              <c:numCache>
                <c:formatCode>General</c:formatCode>
                <c:ptCount val="24"/>
                <c:pt idx="0">
                  <c:v>34.9665</c:v>
                </c:pt>
                <c:pt idx="1">
                  <c:v>34.6097</c:v>
                </c:pt>
                <c:pt idx="2">
                  <c:v>34.6454</c:v>
                </c:pt>
                <c:pt idx="3">
                  <c:v>35.8892</c:v>
                </c:pt>
                <c:pt idx="4">
                  <c:v>35.8949</c:v>
                </c:pt>
                <c:pt idx="5">
                  <c:v>36.5764</c:v>
                </c:pt>
                <c:pt idx="6">
                  <c:v>36.6217</c:v>
                </c:pt>
                <c:pt idx="7">
                  <c:v>36.4257</c:v>
                </c:pt>
                <c:pt idx="8">
                  <c:v>36.1406</c:v>
                </c:pt>
                <c:pt idx="9">
                  <c:v>36.0615</c:v>
                </c:pt>
                <c:pt idx="10">
                  <c:v>36.05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005_01!$H$35:$H$58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6932508"/>
        <c:axId val="55690413"/>
      </c:scatterChart>
      <c:valAx>
        <c:axId val="6932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5690413"/>
        <c:crosses val="autoZero"/>
        <c:crossBetween val="midCat"/>
      </c:valAx>
      <c:valAx>
        <c:axId val="5569041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9325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006_01!$S$35:$S$45</c:f>
              <c:numCache>
                <c:formatCode>General</c:formatCode>
                <c:ptCount val="11"/>
                <c:pt idx="0">
                  <c:v>249</c:v>
                </c:pt>
                <c:pt idx="1">
                  <c:v>156.7</c:v>
                </c:pt>
                <c:pt idx="2">
                  <c:v>126.9</c:v>
                </c:pt>
                <c:pt idx="3">
                  <c:v>169.9</c:v>
                </c:pt>
                <c:pt idx="4">
                  <c:v>181.8</c:v>
                </c:pt>
                <c:pt idx="5">
                  <c:v>181.9</c:v>
                </c:pt>
                <c:pt idx="6">
                  <c:v>195.6</c:v>
                </c:pt>
                <c:pt idx="7">
                  <c:v>200.9</c:v>
                </c:pt>
                <c:pt idx="8">
                  <c:v>200.9</c:v>
                </c:pt>
                <c:pt idx="9">
                  <c:v>199.1</c:v>
                </c:pt>
                <c:pt idx="10">
                  <c:v>198.7</c:v>
                </c:pt>
              </c:numCache>
            </c:numRef>
          </c:xVal>
          <c:yVal>
            <c:numRef>
              <c:f>006_01!$H$35:$H$45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5881522"/>
        <c:axId val="86714562"/>
      </c:scatterChart>
      <c:valAx>
        <c:axId val="75881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6714562"/>
        <c:crosses val="autoZero"/>
        <c:crossBetween val="midCat"/>
      </c:valAx>
      <c:valAx>
        <c:axId val="8671456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588152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006_01!$G$35:$G$58</c:f>
              <c:numCache>
                <c:formatCode>General</c:formatCode>
                <c:ptCount val="24"/>
                <c:pt idx="0">
                  <c:v>34.9678</c:v>
                </c:pt>
                <c:pt idx="1">
                  <c:v>34.6211</c:v>
                </c:pt>
                <c:pt idx="2">
                  <c:v>34.6175</c:v>
                </c:pt>
                <c:pt idx="3">
                  <c:v>36.047</c:v>
                </c:pt>
                <c:pt idx="4">
                  <c:v>36.4602</c:v>
                </c:pt>
                <c:pt idx="5">
                  <c:v>36.4623</c:v>
                </c:pt>
                <c:pt idx="6">
                  <c:v>36.676</c:v>
                </c:pt>
                <c:pt idx="7">
                  <c:v>36.3727</c:v>
                </c:pt>
                <c:pt idx="8">
                  <c:v>36.1953</c:v>
                </c:pt>
                <c:pt idx="9">
                  <c:v>36.2004</c:v>
                </c:pt>
                <c:pt idx="10">
                  <c:v>36.201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006_01!$H$35:$H$58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47120245"/>
        <c:axId val="1068963"/>
      </c:scatterChart>
      <c:valAx>
        <c:axId val="47120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068963"/>
        <c:crosses val="autoZero"/>
        <c:crossBetween val="midCat"/>
      </c:valAx>
      <c:valAx>
        <c:axId val="106896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712024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007_01!$S$35:$S$45</c:f>
              <c:numCache>
                <c:formatCode>General</c:formatCode>
                <c:ptCount val="11"/>
                <c:pt idx="0">
                  <c:v>250.2</c:v>
                </c:pt>
                <c:pt idx="1">
                  <c:v>155.8</c:v>
                </c:pt>
                <c:pt idx="2">
                  <c:v>134.2</c:v>
                </c:pt>
                <c:pt idx="3">
                  <c:v>145.3</c:v>
                </c:pt>
                <c:pt idx="4">
                  <c:v>171</c:v>
                </c:pt>
                <c:pt idx="5">
                  <c:v>188.4</c:v>
                </c:pt>
                <c:pt idx="6">
                  <c:v>188.7</c:v>
                </c:pt>
                <c:pt idx="7">
                  <c:v>200.9</c:v>
                </c:pt>
                <c:pt idx="8">
                  <c:v>200.5</c:v>
                </c:pt>
                <c:pt idx="9">
                  <c:v>198.9</c:v>
                </c:pt>
                <c:pt idx="10">
                  <c:v>198.5</c:v>
                </c:pt>
              </c:numCache>
            </c:numRef>
          </c:xVal>
          <c:yVal>
            <c:numRef>
              <c:f>007_01!$H$35:$H$45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6460242"/>
        <c:axId val="36276358"/>
      </c:scatterChart>
      <c:valAx>
        <c:axId val="46460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6276358"/>
        <c:crosses val="autoZero"/>
        <c:crossBetween val="midCat"/>
      </c:valAx>
      <c:valAx>
        <c:axId val="3627635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646024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007_01!$G$35:$G$58</c:f>
              <c:numCache>
                <c:formatCode>General</c:formatCode>
                <c:ptCount val="24"/>
                <c:pt idx="0">
                  <c:v>34.9668</c:v>
                </c:pt>
                <c:pt idx="1">
                  <c:v>34.6066</c:v>
                </c:pt>
                <c:pt idx="2">
                  <c:v>34.5797</c:v>
                </c:pt>
                <c:pt idx="3">
                  <c:v>35.8147</c:v>
                </c:pt>
                <c:pt idx="4">
                  <c:v>36.3023</c:v>
                </c:pt>
                <c:pt idx="5">
                  <c:v>36.4522</c:v>
                </c:pt>
                <c:pt idx="6">
                  <c:v>36.4447</c:v>
                </c:pt>
                <c:pt idx="7">
                  <c:v>36.3702</c:v>
                </c:pt>
                <c:pt idx="8">
                  <c:v>36.2045</c:v>
                </c:pt>
                <c:pt idx="9">
                  <c:v>36.1854</c:v>
                </c:pt>
                <c:pt idx="10">
                  <c:v>36.1115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007_01!$H$35:$H$58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47760410"/>
        <c:axId val="55538967"/>
      </c:scatterChart>
      <c:valAx>
        <c:axId val="477604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5538967"/>
        <c:crosses val="autoZero"/>
        <c:crossBetween val="midCat"/>
      </c:valAx>
      <c:valAx>
        <c:axId val="5553896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776041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008_01!$S$35:$S$45</c:f>
              <c:numCache>
                <c:formatCode>General</c:formatCode>
                <c:ptCount val="11"/>
                <c:pt idx="0">
                  <c:v>248.5</c:v>
                </c:pt>
                <c:pt idx="1">
                  <c:v>157.7</c:v>
                </c:pt>
                <c:pt idx="2">
                  <c:v>132.5</c:v>
                </c:pt>
                <c:pt idx="3">
                  <c:v>162</c:v>
                </c:pt>
                <c:pt idx="4">
                  <c:v>137.5</c:v>
                </c:pt>
                <c:pt idx="5">
                  <c:v>156.7</c:v>
                </c:pt>
                <c:pt idx="6">
                  <c:v>205.6</c:v>
                </c:pt>
                <c:pt idx="7">
                  <c:v>200.9</c:v>
                </c:pt>
                <c:pt idx="8">
                  <c:v>200.3</c:v>
                </c:pt>
                <c:pt idx="9">
                  <c:v>199.3</c:v>
                </c:pt>
                <c:pt idx="10">
                  <c:v>198.5</c:v>
                </c:pt>
              </c:numCache>
            </c:numRef>
          </c:xVal>
          <c:yVal>
            <c:numRef>
              <c:f>008_01!$H$35:$H$45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8328517"/>
        <c:axId val="98543505"/>
      </c:scatterChart>
      <c:valAx>
        <c:axId val="28328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8543505"/>
        <c:crosses val="autoZero"/>
        <c:crossBetween val="midCat"/>
      </c:valAx>
      <c:valAx>
        <c:axId val="9854350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832851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008_01!$G$35:$G$58</c:f>
              <c:numCache>
                <c:formatCode>General</c:formatCode>
                <c:ptCount val="24"/>
                <c:pt idx="0">
                  <c:v>34.9696</c:v>
                </c:pt>
                <c:pt idx="1">
                  <c:v>34.6382</c:v>
                </c:pt>
                <c:pt idx="2">
                  <c:v>34.5932</c:v>
                </c:pt>
                <c:pt idx="3">
                  <c:v>35.448</c:v>
                </c:pt>
                <c:pt idx="4">
                  <c:v>35.5763</c:v>
                </c:pt>
                <c:pt idx="5">
                  <c:v>36.1061</c:v>
                </c:pt>
                <c:pt idx="6">
                  <c:v>36.3644</c:v>
                </c:pt>
                <c:pt idx="7">
                  <c:v>36.3648</c:v>
                </c:pt>
                <c:pt idx="8">
                  <c:v>36.1617</c:v>
                </c:pt>
                <c:pt idx="9">
                  <c:v>36.0902</c:v>
                </c:pt>
                <c:pt idx="10">
                  <c:v>36.022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008_01!$H$35:$H$58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11339112"/>
        <c:axId val="58019907"/>
      </c:scatterChart>
      <c:valAx>
        <c:axId val="113391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8019907"/>
        <c:crosses val="autoZero"/>
        <c:crossBetween val="midCat"/>
      </c:valAx>
      <c:valAx>
        <c:axId val="5801990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13391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009_01!$S$35:$S$45</c:f>
              <c:numCache>
                <c:formatCode>General</c:formatCode>
                <c:ptCount val="11"/>
                <c:pt idx="0">
                  <c:v>251.1</c:v>
                </c:pt>
                <c:pt idx="1">
                  <c:v>158</c:v>
                </c:pt>
                <c:pt idx="2">
                  <c:v>125.2</c:v>
                </c:pt>
                <c:pt idx="3">
                  <c:v>138.5</c:v>
                </c:pt>
                <c:pt idx="4">
                  <c:v>124.1</c:v>
                </c:pt>
                <c:pt idx="5">
                  <c:v>149.3</c:v>
                </c:pt>
                <c:pt idx="6">
                  <c:v>208.7</c:v>
                </c:pt>
                <c:pt idx="7">
                  <c:v>200.2</c:v>
                </c:pt>
                <c:pt idx="8">
                  <c:v>200.2</c:v>
                </c:pt>
                <c:pt idx="9">
                  <c:v>199.4</c:v>
                </c:pt>
                <c:pt idx="10">
                  <c:v>199</c:v>
                </c:pt>
              </c:numCache>
            </c:numRef>
          </c:xVal>
          <c:yVal>
            <c:numRef>
              <c:f>009_01!$H$35:$H$45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4678443"/>
        <c:axId val="39728812"/>
      </c:scatterChart>
      <c:valAx>
        <c:axId val="64678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728812"/>
        <c:crosses val="autoZero"/>
        <c:crossBetween val="midCat"/>
      </c:valAx>
      <c:valAx>
        <c:axId val="3972881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467844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009_01!$G$35:$G$58</c:f>
              <c:numCache>
                <c:formatCode>General</c:formatCode>
                <c:ptCount val="24"/>
                <c:pt idx="0">
                  <c:v>34.9698</c:v>
                </c:pt>
                <c:pt idx="1">
                  <c:v>34.6467</c:v>
                </c:pt>
                <c:pt idx="2">
                  <c:v>34.6263</c:v>
                </c:pt>
                <c:pt idx="3">
                  <c:v>35.4878</c:v>
                </c:pt>
                <c:pt idx="4">
                  <c:v>35.551</c:v>
                </c:pt>
                <c:pt idx="5">
                  <c:v>35.9202</c:v>
                </c:pt>
                <c:pt idx="6">
                  <c:v>36.2362</c:v>
                </c:pt>
                <c:pt idx="7">
                  <c:v>36.0234</c:v>
                </c:pt>
                <c:pt idx="8">
                  <c:v>36.0256</c:v>
                </c:pt>
                <c:pt idx="9">
                  <c:v>35.8998</c:v>
                </c:pt>
                <c:pt idx="10">
                  <c:v>35.8734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009_01!$H$35:$H$58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26476002"/>
        <c:axId val="1435126"/>
      </c:scatterChart>
      <c:valAx>
        <c:axId val="26476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35126"/>
        <c:crosses val="autoZero"/>
        <c:crossBetween val="midCat"/>
      </c:valAx>
      <c:valAx>
        <c:axId val="143512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647600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010_01!$S$35:$S$45</c:f>
              <c:numCache>
                <c:formatCode>General</c:formatCode>
                <c:ptCount val="11"/>
                <c:pt idx="0">
                  <c:v>251</c:v>
                </c:pt>
                <c:pt idx="1">
                  <c:v>160.1</c:v>
                </c:pt>
                <c:pt idx="2">
                  <c:v>117.9</c:v>
                </c:pt>
                <c:pt idx="3">
                  <c:v>94.8</c:v>
                </c:pt>
                <c:pt idx="4">
                  <c:v>97.1</c:v>
                </c:pt>
                <c:pt idx="5">
                  <c:v>165.2</c:v>
                </c:pt>
                <c:pt idx="6">
                  <c:v>206.5</c:v>
                </c:pt>
                <c:pt idx="7">
                  <c:v>200.4</c:v>
                </c:pt>
                <c:pt idx="8">
                  <c:v>199.8</c:v>
                </c:pt>
                <c:pt idx="9">
                  <c:v>199.8</c:v>
                </c:pt>
                <c:pt idx="10">
                  <c:v>199.5</c:v>
                </c:pt>
              </c:numCache>
            </c:numRef>
          </c:xVal>
          <c:yVal>
            <c:numRef>
              <c:f>010_01!$H$35:$H$45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4274983"/>
        <c:axId val="71832068"/>
      </c:scatterChart>
      <c:valAx>
        <c:axId val="342749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1832068"/>
        <c:crosses val="autoZero"/>
        <c:crossBetween val="midCat"/>
      </c:valAx>
      <c:valAx>
        <c:axId val="7183206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27498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010_01!$G$35:$G$58</c:f>
              <c:numCache>
                <c:formatCode>General</c:formatCode>
                <c:ptCount val="24"/>
                <c:pt idx="0">
                  <c:v>34.9627</c:v>
                </c:pt>
                <c:pt idx="1">
                  <c:v>34.6548</c:v>
                </c:pt>
                <c:pt idx="2">
                  <c:v>34.6649</c:v>
                </c:pt>
                <c:pt idx="3">
                  <c:v>35.5156</c:v>
                </c:pt>
                <c:pt idx="4">
                  <c:v>35.5663</c:v>
                </c:pt>
                <c:pt idx="5">
                  <c:v>36.1508</c:v>
                </c:pt>
                <c:pt idx="6">
                  <c:v>36.2711</c:v>
                </c:pt>
                <c:pt idx="7">
                  <c:v>36.0058</c:v>
                </c:pt>
                <c:pt idx="8">
                  <c:v>35.8667</c:v>
                </c:pt>
                <c:pt idx="9">
                  <c:v>35.8662</c:v>
                </c:pt>
                <c:pt idx="10">
                  <c:v>35.8574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010_01!$H$35:$H$58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70018953"/>
        <c:axId val="99915061"/>
      </c:scatterChart>
      <c:valAx>
        <c:axId val="70018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915061"/>
        <c:crosses val="autoZero"/>
        <c:crossBetween val="midCat"/>
      </c:valAx>
      <c:valAx>
        <c:axId val="9991506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01895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011_01!$S$35:$S$45</c:f>
              <c:numCache>
                <c:formatCode>General</c:formatCode>
                <c:ptCount val="11"/>
                <c:pt idx="0">
                  <c:v>235.1</c:v>
                </c:pt>
                <c:pt idx="1">
                  <c:v>151.2</c:v>
                </c:pt>
                <c:pt idx="2">
                  <c:v>75.7</c:v>
                </c:pt>
                <c:pt idx="3">
                  <c:v>144.3</c:v>
                </c:pt>
                <c:pt idx="4">
                  <c:v>216.7</c:v>
                </c:pt>
                <c:pt idx="5">
                  <c:v>225.1</c:v>
                </c:pt>
                <c:pt idx="6">
                  <c:v>198.7</c:v>
                </c:pt>
                <c:pt idx="7">
                  <c:v>196.4</c:v>
                </c:pt>
                <c:pt idx="8">
                  <c:v>196.7</c:v>
                </c:pt>
                <c:pt idx="9">
                  <c:v>196.6</c:v>
                </c:pt>
                <c:pt idx="10">
                  <c:v>196.4</c:v>
                </c:pt>
              </c:numCache>
            </c:numRef>
          </c:xVal>
          <c:yVal>
            <c:numRef>
              <c:f>011_01!$H$35:$H$45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1207494"/>
        <c:axId val="59884948"/>
      </c:scatterChart>
      <c:valAx>
        <c:axId val="11207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9884948"/>
        <c:crosses val="autoZero"/>
        <c:crossBetween val="midCat"/>
      </c:valAx>
      <c:valAx>
        <c:axId val="59884948"/>
        <c:scaling>
          <c:orientation val="maxMin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120749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011_01!$G$35:$G$58</c:f>
              <c:numCache>
                <c:formatCode>General</c:formatCode>
                <c:ptCount val="24"/>
                <c:pt idx="0">
                  <c:v>34.9276</c:v>
                </c:pt>
                <c:pt idx="1">
                  <c:v>34.5658</c:v>
                </c:pt>
                <c:pt idx="2">
                  <c:v>34.6962</c:v>
                </c:pt>
                <c:pt idx="3">
                  <c:v>35.9924</c:v>
                </c:pt>
                <c:pt idx="4">
                  <c:v>36.5778</c:v>
                </c:pt>
                <c:pt idx="5">
                  <c:v>36.6382</c:v>
                </c:pt>
                <c:pt idx="6">
                  <c:v>36.5039</c:v>
                </c:pt>
                <c:pt idx="7">
                  <c:v>36.4801</c:v>
                </c:pt>
                <c:pt idx="8">
                  <c:v>36.4764</c:v>
                </c:pt>
                <c:pt idx="9">
                  <c:v>36.4792</c:v>
                </c:pt>
                <c:pt idx="10">
                  <c:v>36.4796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011_01!$H$35:$H$58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72375222"/>
        <c:axId val="85854672"/>
      </c:scatterChart>
      <c:valAx>
        <c:axId val="723752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854672"/>
        <c:crosses val="autoZero"/>
        <c:crossBetween val="midCat"/>
      </c:valAx>
      <c:valAx>
        <c:axId val="85854672"/>
        <c:scaling>
          <c:orientation val="maxMin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37522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012_01!$S$35:$S$45</c:f>
              <c:numCache>
                <c:formatCode>General</c:formatCode>
                <c:ptCount val="11"/>
                <c:pt idx="0">
                  <c:v>234.6</c:v>
                </c:pt>
                <c:pt idx="1">
                  <c:v>234.4</c:v>
                </c:pt>
                <c:pt idx="2">
                  <c:v>154.3</c:v>
                </c:pt>
                <c:pt idx="3">
                  <c:v>88.3</c:v>
                </c:pt>
                <c:pt idx="4">
                  <c:v>156.5</c:v>
                </c:pt>
                <c:pt idx="5">
                  <c:v>196.4</c:v>
                </c:pt>
                <c:pt idx="6">
                  <c:v>225.2</c:v>
                </c:pt>
                <c:pt idx="7">
                  <c:v>208.6</c:v>
                </c:pt>
                <c:pt idx="8">
                  <c:v>197.5</c:v>
                </c:pt>
                <c:pt idx="9">
                  <c:v>197.5</c:v>
                </c:pt>
                <c:pt idx="10">
                  <c:v>197.4</c:v>
                </c:pt>
              </c:numCache>
            </c:numRef>
          </c:xVal>
          <c:yVal>
            <c:numRef>
              <c:f>012_01!$H$35:$H$45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7672142"/>
        <c:axId val="48146345"/>
      </c:scatterChart>
      <c:valAx>
        <c:axId val="27672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146345"/>
        <c:crosses val="autoZero"/>
        <c:crossBetween val="midCat"/>
      </c:valAx>
      <c:valAx>
        <c:axId val="4814634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767214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012_01!$G$35:$G$58</c:f>
              <c:numCache>
                <c:formatCode>General</c:formatCode>
                <c:ptCount val="24"/>
                <c:pt idx="0">
                  <c:v>34.9322</c:v>
                </c:pt>
                <c:pt idx="1">
                  <c:v>34.9325</c:v>
                </c:pt>
                <c:pt idx="2">
                  <c:v>34.5656</c:v>
                </c:pt>
                <c:pt idx="3">
                  <c:v>34.6462</c:v>
                </c:pt>
                <c:pt idx="4">
                  <c:v>36.117</c:v>
                </c:pt>
                <c:pt idx="5">
                  <c:v>36.4328</c:v>
                </c:pt>
                <c:pt idx="6">
                  <c:v>36.5656</c:v>
                </c:pt>
                <c:pt idx="7">
                  <c:v>36.5206</c:v>
                </c:pt>
                <c:pt idx="8">
                  <c:v>36.4199</c:v>
                </c:pt>
                <c:pt idx="9">
                  <c:v>36.4191</c:v>
                </c:pt>
                <c:pt idx="10">
                  <c:v>36.4166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012_01!$H$35:$H$58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40689236"/>
        <c:axId val="70277160"/>
      </c:scatterChart>
      <c:valAx>
        <c:axId val="406892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277160"/>
        <c:crosses val="autoZero"/>
        <c:crossBetween val="midCat"/>
      </c:valAx>
      <c:valAx>
        <c:axId val="7027716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06892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013_01!$S$35:$S$45</c:f>
              <c:numCache>
                <c:formatCode>General</c:formatCode>
                <c:ptCount val="11"/>
                <c:pt idx="0">
                  <c:v>236.3</c:v>
                </c:pt>
                <c:pt idx="1">
                  <c:v>152.5</c:v>
                </c:pt>
                <c:pt idx="2">
                  <c:v>152.2</c:v>
                </c:pt>
                <c:pt idx="3">
                  <c:v>86.9</c:v>
                </c:pt>
                <c:pt idx="4">
                  <c:v>142.3</c:v>
                </c:pt>
                <c:pt idx="5">
                  <c:v>189</c:v>
                </c:pt>
                <c:pt idx="6">
                  <c:v>226.4</c:v>
                </c:pt>
                <c:pt idx="7">
                  <c:v>197.7</c:v>
                </c:pt>
                <c:pt idx="8">
                  <c:v>197.6</c:v>
                </c:pt>
                <c:pt idx="9">
                  <c:v>197.6</c:v>
                </c:pt>
                <c:pt idx="10">
                  <c:v>197.6</c:v>
                </c:pt>
              </c:numCache>
            </c:numRef>
          </c:xVal>
          <c:yVal>
            <c:numRef>
              <c:f>013_01!$H$35:$H$45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0896146"/>
        <c:axId val="44506850"/>
      </c:scatterChart>
      <c:valAx>
        <c:axId val="30896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4506850"/>
        <c:crosses val="autoZero"/>
        <c:crossBetween val="midCat"/>
      </c:valAx>
      <c:valAx>
        <c:axId val="4450685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089614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013_01!$G$35:$G$58</c:f>
              <c:numCache>
                <c:formatCode>General</c:formatCode>
                <c:ptCount val="24"/>
                <c:pt idx="0">
                  <c:v>34.9373</c:v>
                </c:pt>
                <c:pt idx="1">
                  <c:v>34.6006</c:v>
                </c:pt>
                <c:pt idx="2">
                  <c:v>34.6015</c:v>
                </c:pt>
                <c:pt idx="3">
                  <c:v>34.6557</c:v>
                </c:pt>
                <c:pt idx="4">
                  <c:v>35.9921</c:v>
                </c:pt>
                <c:pt idx="5">
                  <c:v>36.4053</c:v>
                </c:pt>
                <c:pt idx="6">
                  <c:v>36.6071</c:v>
                </c:pt>
                <c:pt idx="7">
                  <c:v>36.4015</c:v>
                </c:pt>
                <c:pt idx="8">
                  <c:v>36.3974</c:v>
                </c:pt>
                <c:pt idx="9">
                  <c:v>36.4005</c:v>
                </c:pt>
                <c:pt idx="10">
                  <c:v>36.4004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013_01!$H$35:$H$58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94916982"/>
        <c:axId val="78076581"/>
      </c:scatterChart>
      <c:valAx>
        <c:axId val="949169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076581"/>
        <c:crosses val="autoZero"/>
        <c:crossBetween val="midCat"/>
      </c:valAx>
      <c:valAx>
        <c:axId val="7807658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91698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014_01!$S$35:$S$45</c:f>
              <c:numCache>
                <c:formatCode>General</c:formatCode>
                <c:ptCount val="11"/>
                <c:pt idx="0">
                  <c:v>236.8</c:v>
                </c:pt>
                <c:pt idx="1">
                  <c:v>154.4</c:v>
                </c:pt>
                <c:pt idx="2">
                  <c:v>78.5</c:v>
                </c:pt>
                <c:pt idx="3">
                  <c:v>78.6</c:v>
                </c:pt>
                <c:pt idx="4">
                  <c:v>134.6</c:v>
                </c:pt>
                <c:pt idx="5">
                  <c:v>184.5</c:v>
                </c:pt>
                <c:pt idx="6">
                  <c:v>225.2</c:v>
                </c:pt>
                <c:pt idx="7">
                  <c:v>223</c:v>
                </c:pt>
                <c:pt idx="8">
                  <c:v>197.6</c:v>
                </c:pt>
                <c:pt idx="9">
                  <c:v>197.4</c:v>
                </c:pt>
                <c:pt idx="10">
                  <c:v>197.6</c:v>
                </c:pt>
              </c:numCache>
            </c:numRef>
          </c:xVal>
          <c:yVal>
            <c:numRef>
              <c:f>014_01!$H$35:$H$45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5458182"/>
        <c:axId val="34223100"/>
      </c:scatterChart>
      <c:valAx>
        <c:axId val="954581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223100"/>
        <c:crosses val="autoZero"/>
        <c:crossBetween val="midCat"/>
      </c:valAx>
      <c:valAx>
        <c:axId val="3422310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545818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014_01!$G$35:$G$58</c:f>
              <c:numCache>
                <c:formatCode>General</c:formatCode>
                <c:ptCount val="24"/>
                <c:pt idx="0">
                  <c:v>34.9415</c:v>
                </c:pt>
                <c:pt idx="1">
                  <c:v>34.597</c:v>
                </c:pt>
                <c:pt idx="2">
                  <c:v>34.6812</c:v>
                </c:pt>
                <c:pt idx="3">
                  <c:v>34.6805</c:v>
                </c:pt>
                <c:pt idx="4">
                  <c:v>35.9147</c:v>
                </c:pt>
                <c:pt idx="5">
                  <c:v>36.495</c:v>
                </c:pt>
                <c:pt idx="6">
                  <c:v>36.572</c:v>
                </c:pt>
                <c:pt idx="7">
                  <c:v>36.5945</c:v>
                </c:pt>
                <c:pt idx="8">
                  <c:v>36.4086</c:v>
                </c:pt>
                <c:pt idx="9">
                  <c:v>36.4081</c:v>
                </c:pt>
                <c:pt idx="10">
                  <c:v>36.4084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014_01!$H$35:$H$58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87933002"/>
        <c:axId val="61874276"/>
      </c:scatterChart>
      <c:valAx>
        <c:axId val="87933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1874276"/>
        <c:crosses val="autoZero"/>
        <c:crossBetween val="midCat"/>
      </c:valAx>
      <c:valAx>
        <c:axId val="6187427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793300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015_01!$S$36:$S$45</c:f>
              <c:numCache>
                <c:formatCode>General</c:formatCode>
                <c:ptCount val="10"/>
                <c:pt idx="0">
                  <c:v>150.5</c:v>
                </c:pt>
                <c:pt idx="1">
                  <c:v>67.4</c:v>
                </c:pt>
                <c:pt idx="2">
                  <c:v>98.9</c:v>
                </c:pt>
                <c:pt idx="3">
                  <c:v>98.7</c:v>
                </c:pt>
                <c:pt idx="4">
                  <c:v>117.1</c:v>
                </c:pt>
                <c:pt idx="5">
                  <c:v>157.7</c:v>
                </c:pt>
                <c:pt idx="6">
                  <c:v>220.8</c:v>
                </c:pt>
                <c:pt idx="7">
                  <c:v>197.8</c:v>
                </c:pt>
                <c:pt idx="8">
                  <c:v>196.9</c:v>
                </c:pt>
                <c:pt idx="9">
                  <c:v>197</c:v>
                </c:pt>
              </c:numCache>
            </c:numRef>
          </c:xVal>
          <c:yVal>
            <c:numRef>
              <c:f>015_01!$H$36:$H$45</c:f>
              <c:numCache>
                <c:formatCode>General</c:formatCode>
                <c:ptCount val="10"/>
                <c:pt idx="0">
                  <c:v>1000</c:v>
                </c:pt>
                <c:pt idx="1">
                  <c:v>500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</c:numCache>
            </c:numRef>
          </c:yVal>
          <c:smooth val="1"/>
        </c:ser>
        <c:axId val="58142774"/>
        <c:axId val="81415180"/>
      </c:scatterChart>
      <c:valAx>
        <c:axId val="581427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1415180"/>
        <c:crosses val="autoZero"/>
        <c:crossBetween val="midCat"/>
      </c:valAx>
      <c:valAx>
        <c:axId val="81415180"/>
        <c:scaling>
          <c:orientation val="maxMin"/>
          <c:max val="25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814277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015_01!$G$35:$G$58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015_01!$H$35:$H$58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15856704"/>
        <c:axId val="25508810"/>
      </c:scatterChart>
      <c:valAx>
        <c:axId val="15856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5508810"/>
        <c:crosses val="autoZero"/>
        <c:crossBetween val="midCat"/>
      </c:valAx>
      <c:valAx>
        <c:axId val="2550881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585670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016_01!$S$35:$S$45</c:f>
              <c:numCache>
                <c:formatCode>General</c:formatCode>
                <c:ptCount val="11"/>
                <c:pt idx="0">
                  <c:v>242.5</c:v>
                </c:pt>
                <c:pt idx="1">
                  <c:v>155.2</c:v>
                </c:pt>
                <c:pt idx="2">
                  <c:v>79.5</c:v>
                </c:pt>
                <c:pt idx="3">
                  <c:v>90.7</c:v>
                </c:pt>
                <c:pt idx="4">
                  <c:v>99</c:v>
                </c:pt>
                <c:pt idx="5">
                  <c:v>98.8</c:v>
                </c:pt>
                <c:pt idx="6">
                  <c:v>139.8</c:v>
                </c:pt>
                <c:pt idx="7">
                  <c:v>215.7</c:v>
                </c:pt>
                <c:pt idx="8">
                  <c:v>197.4</c:v>
                </c:pt>
                <c:pt idx="9">
                  <c:v>197.2</c:v>
                </c:pt>
                <c:pt idx="10">
                  <c:v>197</c:v>
                </c:pt>
              </c:numCache>
            </c:numRef>
          </c:xVal>
          <c:yVal>
            <c:numRef>
              <c:f>016_01!$H$35:$H$45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6012696"/>
        <c:axId val="96982828"/>
      </c:scatterChart>
      <c:valAx>
        <c:axId val="460126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6982828"/>
        <c:crosses val="autoZero"/>
        <c:crossBetween val="midCat"/>
      </c:valAx>
      <c:valAx>
        <c:axId val="9698282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601269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016_01!$G$35:$G$58</c:f>
              <c:numCache>
                <c:formatCode>General</c:formatCode>
                <c:ptCount val="24"/>
                <c:pt idx="0">
                  <c:v>34.9473</c:v>
                </c:pt>
                <c:pt idx="1">
                  <c:v>34.5865</c:v>
                </c:pt>
                <c:pt idx="2">
                  <c:v>34.6882</c:v>
                </c:pt>
                <c:pt idx="3">
                  <c:v>35.5772</c:v>
                </c:pt>
                <c:pt idx="4">
                  <c:v>35.6675</c:v>
                </c:pt>
                <c:pt idx="5">
                  <c:v>35.6675</c:v>
                </c:pt>
                <c:pt idx="6">
                  <c:v>35.8703</c:v>
                </c:pt>
                <c:pt idx="7">
                  <c:v>36.2663</c:v>
                </c:pt>
                <c:pt idx="8">
                  <c:v>36.4477</c:v>
                </c:pt>
                <c:pt idx="9">
                  <c:v>36.4468</c:v>
                </c:pt>
                <c:pt idx="10">
                  <c:v>36.4479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016_01!$H$35:$H$58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34568070"/>
        <c:axId val="48586359"/>
      </c:scatterChart>
      <c:valAx>
        <c:axId val="34568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586359"/>
        <c:crosses val="autoZero"/>
        <c:crossBetween val="midCat"/>
      </c:valAx>
      <c:valAx>
        <c:axId val="4858635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56807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017_01!$S$35:$S$45</c:f>
              <c:numCache>
                <c:formatCode>General</c:formatCode>
                <c:ptCount val="11"/>
                <c:pt idx="0">
                  <c:v>239.6</c:v>
                </c:pt>
                <c:pt idx="1">
                  <c:v>153.4</c:v>
                </c:pt>
                <c:pt idx="2">
                  <c:v>89.1</c:v>
                </c:pt>
                <c:pt idx="3">
                  <c:v>93</c:v>
                </c:pt>
                <c:pt idx="4">
                  <c:v>107.5</c:v>
                </c:pt>
                <c:pt idx="5">
                  <c:v>211</c:v>
                </c:pt>
                <c:pt idx="6">
                  <c:v>211</c:v>
                </c:pt>
                <c:pt idx="7">
                  <c:v>196.6</c:v>
                </c:pt>
                <c:pt idx="8">
                  <c:v>195.6</c:v>
                </c:pt>
                <c:pt idx="9">
                  <c:v>195.5</c:v>
                </c:pt>
                <c:pt idx="10">
                  <c:v>195.4</c:v>
                </c:pt>
              </c:numCache>
            </c:numRef>
          </c:xVal>
          <c:yVal>
            <c:numRef>
              <c:f>017_01!$H$35:$H$45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8484017"/>
        <c:axId val="74855275"/>
      </c:scatterChart>
      <c:valAx>
        <c:axId val="28484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855275"/>
        <c:crosses val="autoZero"/>
        <c:crossBetween val="midCat"/>
      </c:valAx>
      <c:valAx>
        <c:axId val="7485527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848401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017_01!$G$35:$G$58</c:f>
              <c:numCache>
                <c:formatCode>General</c:formatCode>
                <c:ptCount val="24"/>
                <c:pt idx="0">
                  <c:v>34.9434</c:v>
                </c:pt>
                <c:pt idx="1">
                  <c:v>34.5769</c:v>
                </c:pt>
                <c:pt idx="2">
                  <c:v>34.6406</c:v>
                </c:pt>
                <c:pt idx="3">
                  <c:v>35.5179</c:v>
                </c:pt>
                <c:pt idx="4">
                  <c:v>35.7743</c:v>
                </c:pt>
                <c:pt idx="5">
                  <c:v>36.1137</c:v>
                </c:pt>
                <c:pt idx="6">
                  <c:v>36.1145</c:v>
                </c:pt>
                <c:pt idx="7">
                  <c:v>36.3768</c:v>
                </c:pt>
                <c:pt idx="8">
                  <c:v>36.2787</c:v>
                </c:pt>
                <c:pt idx="9">
                  <c:v>36.2811</c:v>
                </c:pt>
                <c:pt idx="10">
                  <c:v>36.2819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017_01!$H$35:$H$58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72254524"/>
        <c:axId val="44845233"/>
      </c:scatterChart>
      <c:valAx>
        <c:axId val="72254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4845233"/>
        <c:crosses val="autoZero"/>
        <c:crossBetween val="midCat"/>
      </c:valAx>
      <c:valAx>
        <c:axId val="4484523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25452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018_01!$S$35:$S$45</c:f>
              <c:numCache>
                <c:formatCode>General</c:formatCode>
                <c:ptCount val="11"/>
                <c:pt idx="0">
                  <c:v>241.9</c:v>
                </c:pt>
                <c:pt idx="1">
                  <c:v>158.9</c:v>
                </c:pt>
                <c:pt idx="2">
                  <c:v>93.5</c:v>
                </c:pt>
                <c:pt idx="3">
                  <c:v>109.3</c:v>
                </c:pt>
                <c:pt idx="4">
                  <c:v>134.6</c:v>
                </c:pt>
                <c:pt idx="5">
                  <c:v>196.7</c:v>
                </c:pt>
                <c:pt idx="6">
                  <c:v>203.6</c:v>
                </c:pt>
                <c:pt idx="7">
                  <c:v>204.1</c:v>
                </c:pt>
                <c:pt idx="8">
                  <c:v>196.7</c:v>
                </c:pt>
                <c:pt idx="9">
                  <c:v>196.6</c:v>
                </c:pt>
                <c:pt idx="10">
                  <c:v>196.8</c:v>
                </c:pt>
              </c:numCache>
            </c:numRef>
          </c:xVal>
          <c:yVal>
            <c:numRef>
              <c:f>018_01!$H$35:$H$45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0566169"/>
        <c:axId val="98464364"/>
      </c:scatterChart>
      <c:valAx>
        <c:axId val="50566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8464364"/>
        <c:crosses val="autoZero"/>
        <c:crossBetween val="midCat"/>
      </c:valAx>
      <c:valAx>
        <c:axId val="9846436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56616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018_01!$G$35:$G$58</c:f>
              <c:numCache>
                <c:formatCode>General</c:formatCode>
                <c:ptCount val="24"/>
                <c:pt idx="0">
                  <c:v>34.9508</c:v>
                </c:pt>
                <c:pt idx="1">
                  <c:v>34.5786</c:v>
                </c:pt>
                <c:pt idx="2">
                  <c:v>34.6411</c:v>
                </c:pt>
                <c:pt idx="3">
                  <c:v>35.6753</c:v>
                </c:pt>
                <c:pt idx="4">
                  <c:v>35.9085</c:v>
                </c:pt>
                <c:pt idx="5">
                  <c:v>36.1227</c:v>
                </c:pt>
                <c:pt idx="6">
                  <c:v>36.1977</c:v>
                </c:pt>
                <c:pt idx="7">
                  <c:v>36.1972</c:v>
                </c:pt>
                <c:pt idx="8">
                  <c:v>36.1956</c:v>
                </c:pt>
                <c:pt idx="9">
                  <c:v>36.0395</c:v>
                </c:pt>
                <c:pt idx="10">
                  <c:v>36.0396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018_01!$H$35:$H$58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15593185"/>
        <c:axId val="9179623"/>
      </c:scatterChart>
      <c:valAx>
        <c:axId val="15593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179623"/>
        <c:crosses val="autoZero"/>
        <c:crossBetween val="midCat"/>
      </c:valAx>
      <c:valAx>
        <c:axId val="917962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559318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019_01!$S$35:$S$45</c:f>
              <c:numCache>
                <c:formatCode>General</c:formatCode>
                <c:ptCount val="11"/>
                <c:pt idx="0">
                  <c:v>242.7</c:v>
                </c:pt>
                <c:pt idx="1">
                  <c:v>158</c:v>
                </c:pt>
                <c:pt idx="2">
                  <c:v>109.7</c:v>
                </c:pt>
                <c:pt idx="3">
                  <c:v>102.8</c:v>
                </c:pt>
                <c:pt idx="4">
                  <c:v>128.8</c:v>
                </c:pt>
                <c:pt idx="5">
                  <c:v>202.3</c:v>
                </c:pt>
                <c:pt idx="6">
                  <c:v>212.7</c:v>
                </c:pt>
                <c:pt idx="7">
                  <c:v>197.4</c:v>
                </c:pt>
                <c:pt idx="8">
                  <c:v>197.3</c:v>
                </c:pt>
                <c:pt idx="9">
                  <c:v>197.4</c:v>
                </c:pt>
                <c:pt idx="10">
                  <c:v>197.4</c:v>
                </c:pt>
              </c:numCache>
            </c:numRef>
          </c:xVal>
          <c:yVal>
            <c:numRef>
              <c:f>019_01!$H$35:$H$45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8750262"/>
        <c:axId val="95073521"/>
      </c:scatterChart>
      <c:valAx>
        <c:axId val="18750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5073521"/>
        <c:crosses val="autoZero"/>
        <c:crossBetween val="midCat"/>
      </c:valAx>
      <c:valAx>
        <c:axId val="9507352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875026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019_01!$G$35:$G$58</c:f>
              <c:numCache>
                <c:formatCode>General</c:formatCode>
                <c:ptCount val="24"/>
                <c:pt idx="0">
                  <c:v>34.9516</c:v>
                </c:pt>
                <c:pt idx="1">
                  <c:v>34.5767</c:v>
                </c:pt>
                <c:pt idx="2">
                  <c:v>34.6079</c:v>
                </c:pt>
                <c:pt idx="3">
                  <c:v>35.5415</c:v>
                </c:pt>
                <c:pt idx="4">
                  <c:v>35.8808</c:v>
                </c:pt>
                <c:pt idx="5">
                  <c:v>36.1424</c:v>
                </c:pt>
                <c:pt idx="6">
                  <c:v>36.2291</c:v>
                </c:pt>
                <c:pt idx="7">
                  <c:v>35.9976</c:v>
                </c:pt>
                <c:pt idx="8">
                  <c:v>35.9969</c:v>
                </c:pt>
                <c:pt idx="9">
                  <c:v>35.9969</c:v>
                </c:pt>
                <c:pt idx="10">
                  <c:v>35.9971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019_01!$H$35:$H$58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88827306"/>
        <c:axId val="33092035"/>
      </c:scatterChart>
      <c:valAx>
        <c:axId val="88827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3092035"/>
        <c:crosses val="autoZero"/>
        <c:crossBetween val="midCat"/>
      </c:valAx>
      <c:valAx>
        <c:axId val="3309203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882730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020_01!$S$35:$S$45</c:f>
              <c:numCache>
                <c:formatCode>General</c:formatCode>
                <c:ptCount val="11"/>
                <c:pt idx="0">
                  <c:v>242.3</c:v>
                </c:pt>
                <c:pt idx="1">
                  <c:v>152.3</c:v>
                </c:pt>
                <c:pt idx="2">
                  <c:v>104.9</c:v>
                </c:pt>
                <c:pt idx="3">
                  <c:v>106.3</c:v>
                </c:pt>
                <c:pt idx="4">
                  <c:v>142.1</c:v>
                </c:pt>
                <c:pt idx="5">
                  <c:v>207.1</c:v>
                </c:pt>
                <c:pt idx="6">
                  <c:v>213.9</c:v>
                </c:pt>
                <c:pt idx="7">
                  <c:v>197.8</c:v>
                </c:pt>
                <c:pt idx="8">
                  <c:v>197.8</c:v>
                </c:pt>
                <c:pt idx="9">
                  <c:v>197.8</c:v>
                </c:pt>
                <c:pt idx="10">
                  <c:v>197.4</c:v>
                </c:pt>
              </c:numCache>
            </c:numRef>
          </c:xVal>
          <c:yVal>
            <c:numRef>
              <c:f>020_01!$H$35:$H$45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0179087"/>
        <c:axId val="28664313"/>
      </c:scatterChart>
      <c:valAx>
        <c:axId val="40179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8664313"/>
        <c:crosses val="autoZero"/>
        <c:crossBetween val="midCat"/>
      </c:valAx>
      <c:valAx>
        <c:axId val="2866431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017908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020_01!$G$35:$G$58</c:f>
              <c:numCache>
                <c:formatCode>General</c:formatCode>
                <c:ptCount val="24"/>
                <c:pt idx="0">
                  <c:v>34.9539</c:v>
                </c:pt>
                <c:pt idx="1">
                  <c:v>34.5794</c:v>
                </c:pt>
                <c:pt idx="2">
                  <c:v>34.6238</c:v>
                </c:pt>
                <c:pt idx="3">
                  <c:v>35.6749</c:v>
                </c:pt>
                <c:pt idx="4">
                  <c:v>35.9678</c:v>
                </c:pt>
                <c:pt idx="5">
                  <c:v>36.146</c:v>
                </c:pt>
                <c:pt idx="6">
                  <c:v>36.1109</c:v>
                </c:pt>
                <c:pt idx="7">
                  <c:v>36.0065</c:v>
                </c:pt>
                <c:pt idx="8">
                  <c:v>36.0071</c:v>
                </c:pt>
                <c:pt idx="9">
                  <c:v>36.0077</c:v>
                </c:pt>
                <c:pt idx="10">
                  <c:v>36.0041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020_01!$H$35:$H$58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49160829"/>
        <c:axId val="30615724"/>
      </c:scatterChart>
      <c:valAx>
        <c:axId val="49160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0615724"/>
        <c:crosses val="autoZero"/>
        <c:crossBetween val="midCat"/>
      </c:valAx>
      <c:valAx>
        <c:axId val="3061572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916082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021_01!$S$35:$S$45</c:f>
              <c:numCache>
                <c:formatCode>General</c:formatCode>
                <c:ptCount val="11"/>
                <c:pt idx="0">
                  <c:v>241.4</c:v>
                </c:pt>
                <c:pt idx="1">
                  <c:v>150.9</c:v>
                </c:pt>
                <c:pt idx="2">
                  <c:v>96.2</c:v>
                </c:pt>
                <c:pt idx="3">
                  <c:v>113.1</c:v>
                </c:pt>
                <c:pt idx="4">
                  <c:v>116.9</c:v>
                </c:pt>
                <c:pt idx="5">
                  <c:v>148.7</c:v>
                </c:pt>
                <c:pt idx="6">
                  <c:v>218.7</c:v>
                </c:pt>
                <c:pt idx="7">
                  <c:v>200.5</c:v>
                </c:pt>
                <c:pt idx="8">
                  <c:v>200.3</c:v>
                </c:pt>
                <c:pt idx="9">
                  <c:v>200.3</c:v>
                </c:pt>
                <c:pt idx="10">
                  <c:v>200.6</c:v>
                </c:pt>
              </c:numCache>
            </c:numRef>
          </c:xVal>
          <c:yVal>
            <c:numRef>
              <c:f>021_01!$H$35:$H$45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85495342"/>
        <c:axId val="55889410"/>
      </c:scatterChart>
      <c:valAx>
        <c:axId val="85495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5889410"/>
        <c:crosses val="autoZero"/>
        <c:crossBetween val="midCat"/>
      </c:valAx>
      <c:valAx>
        <c:axId val="5588941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49534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021_01!$G$35:$G$58</c:f>
              <c:numCache>
                <c:formatCode>General</c:formatCode>
                <c:ptCount val="24"/>
                <c:pt idx="0">
                  <c:v>34.9519</c:v>
                </c:pt>
                <c:pt idx="1">
                  <c:v>34.5715</c:v>
                </c:pt>
                <c:pt idx="2">
                  <c:v>34.6634</c:v>
                </c:pt>
                <c:pt idx="3">
                  <c:v>35.6227</c:v>
                </c:pt>
                <c:pt idx="4">
                  <c:v>35.7657</c:v>
                </c:pt>
                <c:pt idx="5">
                  <c:v>35.9873</c:v>
                </c:pt>
                <c:pt idx="6">
                  <c:v>35.9785</c:v>
                </c:pt>
                <c:pt idx="7">
                  <c:v>35.9686</c:v>
                </c:pt>
                <c:pt idx="8">
                  <c:v>35.9692</c:v>
                </c:pt>
                <c:pt idx="9">
                  <c:v>35.9735</c:v>
                </c:pt>
                <c:pt idx="10">
                  <c:v>35.9693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021_01!$H$35:$H$58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85206942"/>
        <c:axId val="72584631"/>
      </c:scatterChart>
      <c:valAx>
        <c:axId val="85206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584631"/>
        <c:crosses val="autoZero"/>
        <c:crossBetween val="midCat"/>
      </c:valAx>
      <c:valAx>
        <c:axId val="7258463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20694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022_01!$S$35:$S$45</c:f>
              <c:numCache>
                <c:formatCode>General</c:formatCode>
                <c:ptCount val="11"/>
                <c:pt idx="0">
                  <c:v>244.3</c:v>
                </c:pt>
                <c:pt idx="1">
                  <c:v>243.9</c:v>
                </c:pt>
                <c:pt idx="2">
                  <c:v>153.8</c:v>
                </c:pt>
                <c:pt idx="3">
                  <c:v>88.5</c:v>
                </c:pt>
                <c:pt idx="4">
                  <c:v>98.6</c:v>
                </c:pt>
                <c:pt idx="5">
                  <c:v>102.9</c:v>
                </c:pt>
                <c:pt idx="6">
                  <c:v>118.7</c:v>
                </c:pt>
                <c:pt idx="7">
                  <c:v>197.7</c:v>
                </c:pt>
                <c:pt idx="8">
                  <c:v>199.4</c:v>
                </c:pt>
                <c:pt idx="9">
                  <c:v>199</c:v>
                </c:pt>
                <c:pt idx="10">
                  <c:v>199.2</c:v>
                </c:pt>
              </c:numCache>
            </c:numRef>
          </c:xVal>
          <c:yVal>
            <c:numRef>
              <c:f>022_01!$H$35:$H$45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4801412"/>
        <c:axId val="54446645"/>
      </c:scatterChart>
      <c:valAx>
        <c:axId val="74801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4446645"/>
        <c:crosses val="autoZero"/>
        <c:crossBetween val="midCat"/>
      </c:valAx>
      <c:valAx>
        <c:axId val="5444664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8014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022_01!$G$35:$G$58</c:f>
              <c:numCache>
                <c:formatCode>General</c:formatCode>
                <c:ptCount val="24"/>
                <c:pt idx="0">
                  <c:v>34.9486</c:v>
                </c:pt>
                <c:pt idx="1">
                  <c:v>34.9485</c:v>
                </c:pt>
                <c:pt idx="2">
                  <c:v>34.5823</c:v>
                </c:pt>
                <c:pt idx="3">
                  <c:v>34.6952</c:v>
                </c:pt>
                <c:pt idx="4">
                  <c:v>35.4805</c:v>
                </c:pt>
                <c:pt idx="5">
                  <c:v>35.5273</c:v>
                </c:pt>
                <c:pt idx="6">
                  <c:v>35.7008</c:v>
                </c:pt>
                <c:pt idx="7">
                  <c:v>35.8821</c:v>
                </c:pt>
                <c:pt idx="8">
                  <c:v>35.9782</c:v>
                </c:pt>
                <c:pt idx="9">
                  <c:v>35.9796</c:v>
                </c:pt>
                <c:pt idx="10">
                  <c:v>35.9792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022_01!$H$35:$H$58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73148908"/>
        <c:axId val="71071877"/>
      </c:scatterChart>
      <c:valAx>
        <c:axId val="731489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1071877"/>
        <c:crosses val="autoZero"/>
        <c:crossBetween val="midCat"/>
      </c:valAx>
      <c:valAx>
        <c:axId val="7107187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1489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023_01!$S$35:$S$45</c:f>
              <c:numCache>
                <c:formatCode>General</c:formatCode>
                <c:ptCount val="11"/>
                <c:pt idx="0">
                  <c:v>242.8</c:v>
                </c:pt>
                <c:pt idx="1">
                  <c:v>156.5</c:v>
                </c:pt>
                <c:pt idx="2">
                  <c:v>156.4</c:v>
                </c:pt>
                <c:pt idx="3">
                  <c:v>90.7</c:v>
                </c:pt>
                <c:pt idx="4">
                  <c:v>96.9</c:v>
                </c:pt>
                <c:pt idx="5">
                  <c:v>108.2</c:v>
                </c:pt>
                <c:pt idx="6">
                  <c:v>118.6</c:v>
                </c:pt>
                <c:pt idx="7">
                  <c:v>173.3</c:v>
                </c:pt>
                <c:pt idx="8">
                  <c:v>200.9</c:v>
                </c:pt>
                <c:pt idx="9">
                  <c:v>207</c:v>
                </c:pt>
                <c:pt idx="10">
                  <c:v>280.2</c:v>
                </c:pt>
              </c:numCache>
            </c:numRef>
          </c:xVal>
          <c:yVal>
            <c:numRef>
              <c:f>023_01!$H$35:$H$45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4014855"/>
        <c:axId val="97857090"/>
      </c:scatterChart>
      <c:valAx>
        <c:axId val="340148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857090"/>
        <c:crosses val="autoZero"/>
        <c:crossBetween val="midCat"/>
      </c:valAx>
      <c:valAx>
        <c:axId val="9785709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01485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023_01!$G$35:$G$58</c:f>
              <c:numCache>
                <c:formatCode>General</c:formatCode>
                <c:ptCount val="24"/>
                <c:pt idx="0">
                  <c:v>34.9492</c:v>
                </c:pt>
                <c:pt idx="1">
                  <c:v>34.5826</c:v>
                </c:pt>
                <c:pt idx="2">
                  <c:v>34.5827</c:v>
                </c:pt>
                <c:pt idx="3">
                  <c:v>34.6838</c:v>
                </c:pt>
                <c:pt idx="4">
                  <c:v>35.504</c:v>
                </c:pt>
                <c:pt idx="5">
                  <c:v>35.5689</c:v>
                </c:pt>
                <c:pt idx="6">
                  <c:v>35.6364</c:v>
                </c:pt>
                <c:pt idx="7">
                  <c:v>35.8132</c:v>
                </c:pt>
                <c:pt idx="8">
                  <c:v>35.958</c:v>
                </c:pt>
                <c:pt idx="9">
                  <c:v>35.9598</c:v>
                </c:pt>
                <c:pt idx="10">
                  <c:v>35.9602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023_01!$H$35:$H$58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99161283"/>
        <c:axId val="57431644"/>
      </c:scatterChart>
      <c:valAx>
        <c:axId val="991612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7431644"/>
        <c:crosses val="autoZero"/>
        <c:crossBetween val="midCat"/>
      </c:valAx>
      <c:valAx>
        <c:axId val="5743164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16128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024_01!$S$35:$S$45</c:f>
              <c:numCache>
                <c:formatCode>General</c:formatCode>
                <c:ptCount val="11"/>
                <c:pt idx="0">
                  <c:v>247.3</c:v>
                </c:pt>
                <c:pt idx="1">
                  <c:v>156.7</c:v>
                </c:pt>
                <c:pt idx="2">
                  <c:v>118.8</c:v>
                </c:pt>
                <c:pt idx="3">
                  <c:v>118.2</c:v>
                </c:pt>
                <c:pt idx="4">
                  <c:v>125.7</c:v>
                </c:pt>
                <c:pt idx="5">
                  <c:v>124</c:v>
                </c:pt>
                <c:pt idx="6">
                  <c:v>128.3</c:v>
                </c:pt>
                <c:pt idx="7">
                  <c:v>164.9</c:v>
                </c:pt>
                <c:pt idx="8">
                  <c:v>203.2</c:v>
                </c:pt>
                <c:pt idx="9">
                  <c:v>202.4</c:v>
                </c:pt>
                <c:pt idx="10">
                  <c:v>202.1</c:v>
                </c:pt>
              </c:numCache>
            </c:numRef>
          </c:xVal>
          <c:yVal>
            <c:numRef>
              <c:f>024_01!$H$35:$H$45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9581104"/>
        <c:axId val="66186764"/>
      </c:scatterChart>
      <c:valAx>
        <c:axId val="89581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186764"/>
        <c:crosses val="autoZero"/>
        <c:crossBetween val="midCat"/>
      </c:valAx>
      <c:valAx>
        <c:axId val="6618676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958110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024_01!$G$35:$G$58</c:f>
              <c:numCache>
                <c:formatCode>General</c:formatCode>
                <c:ptCount val="24"/>
                <c:pt idx="0">
                  <c:v>34.9612</c:v>
                </c:pt>
                <c:pt idx="1">
                  <c:v>34.6226</c:v>
                </c:pt>
                <c:pt idx="2">
                  <c:v>34.6204</c:v>
                </c:pt>
                <c:pt idx="3">
                  <c:v>34.6206</c:v>
                </c:pt>
                <c:pt idx="4">
                  <c:v>35.5848</c:v>
                </c:pt>
                <c:pt idx="5">
                  <c:v>35.6065</c:v>
                </c:pt>
                <c:pt idx="6">
                  <c:v>35.6992</c:v>
                </c:pt>
                <c:pt idx="7">
                  <c:v>35.7793</c:v>
                </c:pt>
                <c:pt idx="8">
                  <c:v>35.9198</c:v>
                </c:pt>
                <c:pt idx="9">
                  <c:v>35.9393</c:v>
                </c:pt>
                <c:pt idx="10">
                  <c:v>35.9412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024_01!$H$35:$H$58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96678485"/>
        <c:axId val="42527931"/>
      </c:scatterChart>
      <c:valAx>
        <c:axId val="966784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2527931"/>
        <c:crosses val="autoZero"/>
        <c:crossBetween val="midCat"/>
      </c:valAx>
      <c:valAx>
        <c:axId val="4252793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667848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025_01!$S$35:$S$45</c:f>
              <c:numCache>
                <c:formatCode>General</c:formatCode>
                <c:ptCount val="11"/>
                <c:pt idx="0">
                  <c:v>247.2</c:v>
                </c:pt>
                <c:pt idx="1">
                  <c:v>154.4</c:v>
                </c:pt>
                <c:pt idx="2">
                  <c:v>125</c:v>
                </c:pt>
                <c:pt idx="3">
                  <c:v>125.3</c:v>
                </c:pt>
                <c:pt idx="4">
                  <c:v>123</c:v>
                </c:pt>
                <c:pt idx="5">
                  <c:v>121.9</c:v>
                </c:pt>
                <c:pt idx="6">
                  <c:v>115.7</c:v>
                </c:pt>
                <c:pt idx="7">
                  <c:v>158.3</c:v>
                </c:pt>
                <c:pt idx="8">
                  <c:v>203.9</c:v>
                </c:pt>
                <c:pt idx="9">
                  <c:v>200.5</c:v>
                </c:pt>
                <c:pt idx="10">
                  <c:v>200.2</c:v>
                </c:pt>
              </c:numCache>
            </c:numRef>
          </c:xVal>
          <c:yVal>
            <c:numRef>
              <c:f>025_01!$H$35:$H$45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3415886"/>
        <c:axId val="61887749"/>
      </c:scatterChart>
      <c:valAx>
        <c:axId val="134158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1887749"/>
        <c:crosses val="autoZero"/>
        <c:crossBetween val="midCat"/>
      </c:valAx>
      <c:valAx>
        <c:axId val="6188774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341588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025_01!$G$35:$G$58</c:f>
              <c:numCache>
                <c:formatCode>General</c:formatCode>
                <c:ptCount val="24"/>
                <c:pt idx="0">
                  <c:v>34.9592</c:v>
                </c:pt>
                <c:pt idx="1">
                  <c:v>34.6128</c:v>
                </c:pt>
                <c:pt idx="2">
                  <c:v>34.5834</c:v>
                </c:pt>
                <c:pt idx="3">
                  <c:v>34.5827</c:v>
                </c:pt>
                <c:pt idx="4">
                  <c:v>35.5814</c:v>
                </c:pt>
                <c:pt idx="5">
                  <c:v>35.6096</c:v>
                </c:pt>
                <c:pt idx="6">
                  <c:v>35.6954</c:v>
                </c:pt>
                <c:pt idx="7">
                  <c:v>35.7841</c:v>
                </c:pt>
                <c:pt idx="8">
                  <c:v>35.9445</c:v>
                </c:pt>
                <c:pt idx="9">
                  <c:v>35.9724</c:v>
                </c:pt>
                <c:pt idx="10">
                  <c:v>35.9742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025_01!$H$35:$H$58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49250925"/>
        <c:axId val="1004492"/>
      </c:scatterChart>
      <c:valAx>
        <c:axId val="492509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004492"/>
        <c:crosses val="autoZero"/>
        <c:crossBetween val="midCat"/>
      </c:valAx>
      <c:valAx>
        <c:axId val="100449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925092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026_01!$S$35:$S$45</c:f>
              <c:numCache>
                <c:formatCode>General</c:formatCode>
                <c:ptCount val="11"/>
                <c:pt idx="0">
                  <c:v>247.4</c:v>
                </c:pt>
                <c:pt idx="1">
                  <c:v>154.8</c:v>
                </c:pt>
                <c:pt idx="2">
                  <c:v>115.4</c:v>
                </c:pt>
                <c:pt idx="3">
                  <c:v>122.3</c:v>
                </c:pt>
                <c:pt idx="4">
                  <c:v>124.4</c:v>
                </c:pt>
                <c:pt idx="5">
                  <c:v>124.3</c:v>
                </c:pt>
                <c:pt idx="6">
                  <c:v>120.8</c:v>
                </c:pt>
                <c:pt idx="7">
                  <c:v>142.1</c:v>
                </c:pt>
                <c:pt idx="8">
                  <c:v>207.5</c:v>
                </c:pt>
                <c:pt idx="9">
                  <c:v>198.7</c:v>
                </c:pt>
                <c:pt idx="10">
                  <c:v>198.6</c:v>
                </c:pt>
              </c:numCache>
            </c:numRef>
          </c:xVal>
          <c:yVal>
            <c:numRef>
              <c:f>026_01!$H$35:$H$45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9490617"/>
        <c:axId val="22380997"/>
      </c:scatterChart>
      <c:valAx>
        <c:axId val="894906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2380997"/>
        <c:crosses val="autoZero"/>
        <c:crossBetween val="midCat"/>
      </c:valAx>
      <c:valAx>
        <c:axId val="2238099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949061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026_01!$G$35:$G$58</c:f>
              <c:numCache>
                <c:formatCode>General</c:formatCode>
                <c:ptCount val="24"/>
                <c:pt idx="0">
                  <c:v>34.9594</c:v>
                </c:pt>
                <c:pt idx="1">
                  <c:v>34.6145</c:v>
                </c:pt>
                <c:pt idx="2">
                  <c:v>34.6112</c:v>
                </c:pt>
                <c:pt idx="3">
                  <c:v>35.5927</c:v>
                </c:pt>
                <c:pt idx="4">
                  <c:v>35.6587</c:v>
                </c:pt>
                <c:pt idx="5">
                  <c:v>35.6579</c:v>
                </c:pt>
                <c:pt idx="6">
                  <c:v>35.6851</c:v>
                </c:pt>
                <c:pt idx="7">
                  <c:v>35.7561</c:v>
                </c:pt>
                <c:pt idx="8">
                  <c:v>35.9602</c:v>
                </c:pt>
                <c:pt idx="9">
                  <c:v>36.0234</c:v>
                </c:pt>
                <c:pt idx="10">
                  <c:v>36.0255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026_01!$H$35:$H$58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75325808"/>
        <c:axId val="33402769"/>
      </c:scatterChart>
      <c:valAx>
        <c:axId val="753258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3402769"/>
        <c:crosses val="autoZero"/>
        <c:crossBetween val="midCat"/>
      </c:valAx>
      <c:valAx>
        <c:axId val="3340276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53258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027_01!$S$35:$S$45</c:f>
              <c:numCache>
                <c:formatCode>General</c:formatCode>
                <c:ptCount val="11"/>
                <c:pt idx="0">
                  <c:v>248.2</c:v>
                </c:pt>
                <c:pt idx="1">
                  <c:v>155.8</c:v>
                </c:pt>
                <c:pt idx="2">
                  <c:v>135.6</c:v>
                </c:pt>
                <c:pt idx="3">
                  <c:v>119.8</c:v>
                </c:pt>
                <c:pt idx="4">
                  <c:v>123.3</c:v>
                </c:pt>
                <c:pt idx="5">
                  <c:v>121.6</c:v>
                </c:pt>
                <c:pt idx="6">
                  <c:v>121.6</c:v>
                </c:pt>
                <c:pt idx="7">
                  <c:v>206.3</c:v>
                </c:pt>
                <c:pt idx="8">
                  <c:v>198.8</c:v>
                </c:pt>
                <c:pt idx="9">
                  <c:v>199.7</c:v>
                </c:pt>
                <c:pt idx="10">
                  <c:v>199</c:v>
                </c:pt>
              </c:numCache>
            </c:numRef>
          </c:xVal>
          <c:yVal>
            <c:numRef>
              <c:f>027_01!$H$35:$H$45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1953771"/>
        <c:axId val="367888"/>
      </c:scatterChart>
      <c:valAx>
        <c:axId val="91953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67888"/>
        <c:crosses val="autoZero"/>
        <c:crossBetween val="midCat"/>
      </c:valAx>
      <c:valAx>
        <c:axId val="36788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195377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027_01!$G$35:$G$58</c:f>
              <c:numCache>
                <c:formatCode>General</c:formatCode>
                <c:ptCount val="24"/>
                <c:pt idx="0">
                  <c:v>34.9586</c:v>
                </c:pt>
                <c:pt idx="1">
                  <c:v>34.5948</c:v>
                </c:pt>
                <c:pt idx="2">
                  <c:v>34.5647</c:v>
                </c:pt>
                <c:pt idx="3">
                  <c:v>35.5413</c:v>
                </c:pt>
                <c:pt idx="4">
                  <c:v>35.5847</c:v>
                </c:pt>
                <c:pt idx="5">
                  <c:v>35.6929</c:v>
                </c:pt>
                <c:pt idx="6">
                  <c:v>35.693</c:v>
                </c:pt>
                <c:pt idx="7">
                  <c:v>35.8654</c:v>
                </c:pt>
                <c:pt idx="8">
                  <c:v>36.1061</c:v>
                </c:pt>
                <c:pt idx="9">
                  <c:v>36.1049</c:v>
                </c:pt>
                <c:pt idx="10">
                  <c:v>36.1155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027_01!$H$35:$H$58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37148865"/>
        <c:axId val="97252009"/>
      </c:scatterChart>
      <c:valAx>
        <c:axId val="371488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252009"/>
        <c:crosses val="autoZero"/>
        <c:crossBetween val="midCat"/>
      </c:valAx>
      <c:valAx>
        <c:axId val="9725200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714886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028_01!$S$35:$S$45</c:f>
              <c:numCache>
                <c:formatCode>General</c:formatCode>
                <c:ptCount val="11"/>
                <c:pt idx="0">
                  <c:v>247.9</c:v>
                </c:pt>
                <c:pt idx="1">
                  <c:v>158.5</c:v>
                </c:pt>
                <c:pt idx="2">
                  <c:v>135.6</c:v>
                </c:pt>
                <c:pt idx="3">
                  <c:v>122</c:v>
                </c:pt>
                <c:pt idx="4">
                  <c:v>113.2</c:v>
                </c:pt>
                <c:pt idx="5">
                  <c:v>122.3</c:v>
                </c:pt>
                <c:pt idx="6">
                  <c:v>176.7</c:v>
                </c:pt>
                <c:pt idx="7">
                  <c:v>177.9</c:v>
                </c:pt>
                <c:pt idx="8">
                  <c:v>201</c:v>
                </c:pt>
                <c:pt idx="9">
                  <c:v>198.7</c:v>
                </c:pt>
                <c:pt idx="10">
                  <c:v>198.7</c:v>
                </c:pt>
              </c:numCache>
            </c:numRef>
          </c:xVal>
          <c:yVal>
            <c:numRef>
              <c:f>028_01!$H$35:$H$45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9799642"/>
        <c:axId val="52522595"/>
      </c:scatterChart>
      <c:valAx>
        <c:axId val="797996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2522595"/>
        <c:crosses val="autoZero"/>
        <c:crossBetween val="midCat"/>
      </c:valAx>
      <c:valAx>
        <c:axId val="5252259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979964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028_01!$G$35:$G$58</c:f>
              <c:numCache>
                <c:formatCode>General</c:formatCode>
                <c:ptCount val="24"/>
                <c:pt idx="0">
                  <c:v>34.9604</c:v>
                </c:pt>
                <c:pt idx="1">
                  <c:v>34.645</c:v>
                </c:pt>
                <c:pt idx="2">
                  <c:v>34.5957</c:v>
                </c:pt>
                <c:pt idx="3">
                  <c:v>35.6221</c:v>
                </c:pt>
                <c:pt idx="4">
                  <c:v>35.6574</c:v>
                </c:pt>
                <c:pt idx="5">
                  <c:v>35.7186</c:v>
                </c:pt>
                <c:pt idx="6">
                  <c:v>35.8237</c:v>
                </c:pt>
                <c:pt idx="7">
                  <c:v>35.8257</c:v>
                </c:pt>
                <c:pt idx="8">
                  <c:v>36.1383</c:v>
                </c:pt>
                <c:pt idx="9">
                  <c:v>36.1599</c:v>
                </c:pt>
                <c:pt idx="10">
                  <c:v>36.159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028_01!$H$35:$H$58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66560038"/>
        <c:axId val="88162866"/>
      </c:scatterChart>
      <c:valAx>
        <c:axId val="665600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8162866"/>
        <c:crosses val="autoZero"/>
        <c:crossBetween val="midCat"/>
      </c:valAx>
      <c:valAx>
        <c:axId val="8816286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56003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029_01!$S$35:$S$45</c:f>
              <c:numCache>
                <c:formatCode>General</c:formatCode>
                <c:ptCount val="11"/>
                <c:pt idx="0">
                  <c:v>246.5</c:v>
                </c:pt>
                <c:pt idx="1">
                  <c:v>157.7</c:v>
                </c:pt>
                <c:pt idx="2">
                  <c:v>129.7</c:v>
                </c:pt>
                <c:pt idx="3">
                  <c:v>130</c:v>
                </c:pt>
                <c:pt idx="4">
                  <c:v>119.5</c:v>
                </c:pt>
                <c:pt idx="5">
                  <c:v>158</c:v>
                </c:pt>
                <c:pt idx="6">
                  <c:v>202.2</c:v>
                </c:pt>
                <c:pt idx="7">
                  <c:v>198.6</c:v>
                </c:pt>
                <c:pt idx="8">
                  <c:v>199.5</c:v>
                </c:pt>
                <c:pt idx="9">
                  <c:v>198.6</c:v>
                </c:pt>
                <c:pt idx="10">
                  <c:v>198.5</c:v>
                </c:pt>
              </c:numCache>
            </c:numRef>
          </c:xVal>
          <c:yVal>
            <c:numRef>
              <c:f>029_01!$H$35:$H$45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6534062"/>
        <c:axId val="4787801"/>
      </c:scatterChart>
      <c:valAx>
        <c:axId val="16534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787801"/>
        <c:crosses val="autoZero"/>
        <c:crossBetween val="midCat"/>
      </c:valAx>
      <c:valAx>
        <c:axId val="478780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653406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029_01!$G$35:$G$58</c:f>
              <c:numCache>
                <c:formatCode>General</c:formatCode>
                <c:ptCount val="24"/>
                <c:pt idx="0">
                  <c:v>34.9634</c:v>
                </c:pt>
                <c:pt idx="1">
                  <c:v>34.6557</c:v>
                </c:pt>
                <c:pt idx="2">
                  <c:v>34.6244</c:v>
                </c:pt>
                <c:pt idx="3">
                  <c:v>35.5315</c:v>
                </c:pt>
                <c:pt idx="4">
                  <c:v>35.7309</c:v>
                </c:pt>
                <c:pt idx="5">
                  <c:v>35.941</c:v>
                </c:pt>
                <c:pt idx="6">
                  <c:v>36.2279</c:v>
                </c:pt>
                <c:pt idx="7">
                  <c:v>36.233</c:v>
                </c:pt>
                <c:pt idx="8">
                  <c:v>36.2338</c:v>
                </c:pt>
                <c:pt idx="9">
                  <c:v>36.2312</c:v>
                </c:pt>
                <c:pt idx="10">
                  <c:v>36.2213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029_01!$H$35:$H$58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53696692"/>
        <c:axId val="34165025"/>
      </c:scatterChart>
      <c:valAx>
        <c:axId val="536966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165025"/>
        <c:crosses val="autoZero"/>
        <c:crossBetween val="midCat"/>
      </c:valAx>
      <c:valAx>
        <c:axId val="3416502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369669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030_01!$S$35:$S$45</c:f>
              <c:numCache>
                <c:formatCode>General</c:formatCode>
                <c:ptCount val="11"/>
                <c:pt idx="0">
                  <c:v>247</c:v>
                </c:pt>
                <c:pt idx="1">
                  <c:v>159</c:v>
                </c:pt>
                <c:pt idx="2">
                  <c:v>124.2</c:v>
                </c:pt>
                <c:pt idx="3">
                  <c:v>142.6</c:v>
                </c:pt>
                <c:pt idx="4">
                  <c:v>148.3</c:v>
                </c:pt>
                <c:pt idx="5">
                  <c:v>172.2</c:v>
                </c:pt>
                <c:pt idx="6">
                  <c:v>193.4</c:v>
                </c:pt>
                <c:pt idx="7">
                  <c:v>198.4</c:v>
                </c:pt>
                <c:pt idx="8">
                  <c:v>198.2</c:v>
                </c:pt>
                <c:pt idx="9">
                  <c:v>198.2</c:v>
                </c:pt>
                <c:pt idx="10">
                  <c:v>197.8</c:v>
                </c:pt>
              </c:numCache>
            </c:numRef>
          </c:xVal>
          <c:yVal>
            <c:numRef>
              <c:f>030_01!$H$35:$H$45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8515355"/>
        <c:axId val="17415386"/>
      </c:scatterChart>
      <c:valAx>
        <c:axId val="785153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7415386"/>
        <c:crosses val="autoZero"/>
        <c:crossBetween val="midCat"/>
      </c:valAx>
      <c:valAx>
        <c:axId val="1741538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51535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030_01!$G$35:$G$58</c:f>
              <c:numCache>
                <c:formatCode>General</c:formatCode>
                <c:ptCount val="24"/>
                <c:pt idx="0">
                  <c:v>34.964</c:v>
                </c:pt>
                <c:pt idx="1">
                  <c:v>34.6559</c:v>
                </c:pt>
                <c:pt idx="2">
                  <c:v>34.6371</c:v>
                </c:pt>
                <c:pt idx="3">
                  <c:v>35.5284</c:v>
                </c:pt>
                <c:pt idx="4">
                  <c:v>35.9591</c:v>
                </c:pt>
                <c:pt idx="5">
                  <c:v>36.273</c:v>
                </c:pt>
                <c:pt idx="6">
                  <c:v>36.3452</c:v>
                </c:pt>
                <c:pt idx="7">
                  <c:v>36.2439</c:v>
                </c:pt>
                <c:pt idx="8">
                  <c:v>36.2457</c:v>
                </c:pt>
                <c:pt idx="9">
                  <c:v>36.2448</c:v>
                </c:pt>
                <c:pt idx="10">
                  <c:v>36.2504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030_01!$H$35:$H$58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62260831"/>
        <c:axId val="71165861"/>
      </c:scatterChart>
      <c:valAx>
        <c:axId val="622608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1165861"/>
        <c:crosses val="autoZero"/>
        <c:crossBetween val="midCat"/>
      </c:valAx>
      <c:valAx>
        <c:axId val="7116586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26083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031_01!$S$35:$S$45</c:f>
              <c:numCache>
                <c:formatCode>General</c:formatCode>
                <c:ptCount val="11"/>
                <c:pt idx="0">
                  <c:v>247.1</c:v>
                </c:pt>
                <c:pt idx="1">
                  <c:v>156.3</c:v>
                </c:pt>
                <c:pt idx="2">
                  <c:v>121.4</c:v>
                </c:pt>
                <c:pt idx="3">
                  <c:v>155.6</c:v>
                </c:pt>
                <c:pt idx="4">
                  <c:v>164.6</c:v>
                </c:pt>
                <c:pt idx="5">
                  <c:v>182.1</c:v>
                </c:pt>
                <c:pt idx="6">
                  <c:v>196.6</c:v>
                </c:pt>
                <c:pt idx="7">
                  <c:v>197.6</c:v>
                </c:pt>
                <c:pt idx="8">
                  <c:v>197.8</c:v>
                </c:pt>
                <c:pt idx="9">
                  <c:v>197.4</c:v>
                </c:pt>
                <c:pt idx="10">
                  <c:v>197.5</c:v>
                </c:pt>
              </c:numCache>
            </c:numRef>
          </c:xVal>
          <c:yVal>
            <c:numRef>
              <c:f>031_01!$H$35:$H$45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4345805"/>
        <c:axId val="29765011"/>
      </c:scatterChart>
      <c:valAx>
        <c:axId val="143458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9765011"/>
        <c:crosses val="autoZero"/>
        <c:crossBetween val="midCat"/>
      </c:valAx>
      <c:valAx>
        <c:axId val="2976501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34580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031_01!$G$35:$G$58</c:f>
              <c:numCache>
                <c:formatCode>General</c:formatCode>
                <c:ptCount val="24"/>
                <c:pt idx="0">
                  <c:v>34.9616</c:v>
                </c:pt>
                <c:pt idx="1">
                  <c:v>34.6325</c:v>
                </c:pt>
                <c:pt idx="2">
                  <c:v>34.6406</c:v>
                </c:pt>
                <c:pt idx="3">
                  <c:v>35.6754</c:v>
                </c:pt>
                <c:pt idx="4">
                  <c:v>35.9892</c:v>
                </c:pt>
                <c:pt idx="5">
                  <c:v>36.4161</c:v>
                </c:pt>
                <c:pt idx="6">
                  <c:v>36.31</c:v>
                </c:pt>
                <c:pt idx="7">
                  <c:v>36.2429</c:v>
                </c:pt>
                <c:pt idx="8">
                  <c:v>36.2407</c:v>
                </c:pt>
                <c:pt idx="9">
                  <c:v>36.2393</c:v>
                </c:pt>
                <c:pt idx="10">
                  <c:v>36.2435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031_01!$H$35:$H$58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89898390"/>
        <c:axId val="70844868"/>
      </c:scatterChart>
      <c:valAx>
        <c:axId val="89898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844868"/>
        <c:crosses val="autoZero"/>
        <c:crossBetween val="midCat"/>
      </c:valAx>
      <c:valAx>
        <c:axId val="7084486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989839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032_01!$S$35:$S$45</c:f>
              <c:numCache>
                <c:formatCode>General</c:formatCode>
                <c:ptCount val="11"/>
                <c:pt idx="0">
                  <c:v>247.1</c:v>
                </c:pt>
                <c:pt idx="1">
                  <c:v>247</c:v>
                </c:pt>
                <c:pt idx="2">
                  <c:v>152.9</c:v>
                </c:pt>
                <c:pt idx="3">
                  <c:v>122.3</c:v>
                </c:pt>
                <c:pt idx="4">
                  <c:v>165.9</c:v>
                </c:pt>
                <c:pt idx="5">
                  <c:v>165.2</c:v>
                </c:pt>
                <c:pt idx="6">
                  <c:v>160.7</c:v>
                </c:pt>
                <c:pt idx="7">
                  <c:v>198.8</c:v>
                </c:pt>
                <c:pt idx="8">
                  <c:v>198.5</c:v>
                </c:pt>
                <c:pt idx="9">
                  <c:v>198</c:v>
                </c:pt>
                <c:pt idx="10">
                  <c:v>197.7</c:v>
                </c:pt>
              </c:numCache>
            </c:numRef>
          </c:xVal>
          <c:yVal>
            <c:numRef>
              <c:f>032_01!$H$35:$H$45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184927"/>
        <c:axId val="89696697"/>
      </c:scatterChart>
      <c:valAx>
        <c:axId val="9184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9696697"/>
        <c:crosses val="autoZero"/>
        <c:crossBetween val="midCat"/>
      </c:valAx>
      <c:valAx>
        <c:axId val="8969669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18492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032_01!$G$35:$G$58</c:f>
              <c:numCache>
                <c:formatCode>General</c:formatCode>
                <c:ptCount val="24"/>
                <c:pt idx="0">
                  <c:v>34.9616</c:v>
                </c:pt>
                <c:pt idx="1">
                  <c:v>34.9607</c:v>
                </c:pt>
                <c:pt idx="2">
                  <c:v>34.6017</c:v>
                </c:pt>
                <c:pt idx="3">
                  <c:v>34.6553</c:v>
                </c:pt>
                <c:pt idx="4">
                  <c:v>35.7627</c:v>
                </c:pt>
                <c:pt idx="5">
                  <c:v>35.8825</c:v>
                </c:pt>
                <c:pt idx="6">
                  <c:v>36.1139</c:v>
                </c:pt>
                <c:pt idx="7">
                  <c:v>36.1382</c:v>
                </c:pt>
                <c:pt idx="8">
                  <c:v>36.2403</c:v>
                </c:pt>
                <c:pt idx="9">
                  <c:v>36.221</c:v>
                </c:pt>
                <c:pt idx="10">
                  <c:v>36.2442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032_01!$H$35:$H$58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62654247"/>
        <c:axId val="37394280"/>
      </c:scatterChart>
      <c:valAx>
        <c:axId val="626542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7394280"/>
        <c:crosses val="autoZero"/>
        <c:crossBetween val="midCat"/>
      </c:valAx>
      <c:valAx>
        <c:axId val="3739428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65424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033_01!$S$35:$S$45</c:f>
              <c:numCache>
                <c:formatCode>General</c:formatCode>
                <c:ptCount val="11"/>
                <c:pt idx="0">
                  <c:v>246</c:v>
                </c:pt>
                <c:pt idx="1">
                  <c:v>153.8</c:v>
                </c:pt>
                <c:pt idx="2">
                  <c:v>153.7</c:v>
                </c:pt>
                <c:pt idx="3">
                  <c:v>121.8</c:v>
                </c:pt>
                <c:pt idx="4">
                  <c:v>135.2</c:v>
                </c:pt>
                <c:pt idx="5">
                  <c:v>142.9</c:v>
                </c:pt>
                <c:pt idx="6">
                  <c:v>131.1</c:v>
                </c:pt>
                <c:pt idx="7">
                  <c:v>192.9</c:v>
                </c:pt>
                <c:pt idx="8">
                  <c:v>198.3</c:v>
                </c:pt>
                <c:pt idx="9">
                  <c:v>197.5</c:v>
                </c:pt>
                <c:pt idx="10">
                  <c:v>197.3</c:v>
                </c:pt>
              </c:numCache>
            </c:numRef>
          </c:xVal>
          <c:yVal>
            <c:numRef>
              <c:f>033_01!$H$35:$H$45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8145067"/>
        <c:axId val="27395335"/>
      </c:scatterChart>
      <c:valAx>
        <c:axId val="881450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7395335"/>
        <c:crosses val="autoZero"/>
        <c:crossBetween val="midCat"/>
      </c:valAx>
      <c:valAx>
        <c:axId val="2739533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814506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033_01!$G$35:$G$58</c:f>
              <c:numCache>
                <c:formatCode>General</c:formatCode>
                <c:ptCount val="24"/>
                <c:pt idx="0">
                  <c:v>34.9608</c:v>
                </c:pt>
                <c:pt idx="1">
                  <c:v>34.6134</c:v>
                </c:pt>
                <c:pt idx="2">
                  <c:v>34.6153</c:v>
                </c:pt>
                <c:pt idx="3">
                  <c:v>34.6546</c:v>
                </c:pt>
                <c:pt idx="4">
                  <c:v>35.5215</c:v>
                </c:pt>
                <c:pt idx="5">
                  <c:v>35.7717</c:v>
                </c:pt>
                <c:pt idx="6">
                  <c:v>35.8165</c:v>
                </c:pt>
                <c:pt idx="7">
                  <c:v>35.9382</c:v>
                </c:pt>
                <c:pt idx="8">
                  <c:v>36.1957</c:v>
                </c:pt>
                <c:pt idx="9">
                  <c:v>36.0939</c:v>
                </c:pt>
                <c:pt idx="10">
                  <c:v>36.0863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</c:numCache>
            </c:numRef>
          </c:xVal>
          <c:yVal>
            <c:numRef>
              <c:f>033_01!$H$35:$H$58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yVal>
          <c:smooth val="1"/>
        </c:ser>
        <c:axId val="41712608"/>
        <c:axId val="10265773"/>
      </c:scatterChart>
      <c:valAx>
        <c:axId val="417126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0265773"/>
        <c:crosses val="autoZero"/>
        <c:crossBetween val="midCat"/>
      </c:valAx>
      <c:valAx>
        <c:axId val="1026577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17126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034_01!$S$35:$S$45</c:f>
              <c:numCache>
                <c:formatCode>General</c:formatCode>
                <c:ptCount val="11"/>
                <c:pt idx="0">
                  <c:v>246.6</c:v>
                </c:pt>
                <c:pt idx="1">
                  <c:v>153.8</c:v>
                </c:pt>
                <c:pt idx="2">
                  <c:v>123.9</c:v>
                </c:pt>
                <c:pt idx="3">
                  <c:v>123.8</c:v>
                </c:pt>
                <c:pt idx="4">
                  <c:v>121.8</c:v>
                </c:pt>
                <c:pt idx="5">
                  <c:v>109.3</c:v>
                </c:pt>
                <c:pt idx="6">
                  <c:v>149</c:v>
                </c:pt>
                <c:pt idx="7">
                  <c:v>198.7</c:v>
                </c:pt>
                <c:pt idx="8">
                  <c:v>199.1</c:v>
                </c:pt>
                <c:pt idx="9">
                  <c:v>198.2</c:v>
                </c:pt>
                <c:pt idx="10">
                  <c:v>197.3</c:v>
                </c:pt>
              </c:numCache>
            </c:numRef>
          </c:xVal>
          <c:yVal>
            <c:numRef>
              <c:f>034_01!$H$35:$H$45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802593"/>
        <c:axId val="79332638"/>
      </c:scatterChart>
      <c:valAx>
        <c:axId val="6802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9332638"/>
        <c:crosses val="autoZero"/>
        <c:crossBetween val="midCat"/>
      </c:valAx>
      <c:valAx>
        <c:axId val="7933263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80259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034_01!$G$35:$G$45</c:f>
              <c:numCache>
                <c:formatCode>General</c:formatCode>
                <c:ptCount val="11"/>
                <c:pt idx="0">
                  <c:v>34.9603</c:v>
                </c:pt>
                <c:pt idx="1">
                  <c:v>34.6452</c:v>
                </c:pt>
                <c:pt idx="2">
                  <c:v>34.6411</c:v>
                </c:pt>
                <c:pt idx="3">
                  <c:v>34.6393</c:v>
                </c:pt>
                <c:pt idx="4">
                  <c:v>35.5348</c:v>
                </c:pt>
                <c:pt idx="5">
                  <c:v>35.689</c:v>
                </c:pt>
                <c:pt idx="6">
                  <c:v>35.7889</c:v>
                </c:pt>
                <c:pt idx="7">
                  <c:v>36.0274</c:v>
                </c:pt>
                <c:pt idx="8">
                  <c:v>35.863</c:v>
                </c:pt>
                <c:pt idx="9">
                  <c:v>35.8009</c:v>
                </c:pt>
                <c:pt idx="10">
                  <c:v>35.8109</c:v>
                </c:pt>
              </c:numCache>
            </c:numRef>
          </c:xVal>
          <c:yVal>
            <c:numRef>
              <c:f>034_01!$H$35:$H$45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4932194"/>
        <c:axId val="80625552"/>
      </c:scatterChart>
      <c:valAx>
        <c:axId val="949321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0625552"/>
        <c:crosses val="autoZero"/>
        <c:crossBetween val="midCat"/>
      </c:valAx>
      <c:valAx>
        <c:axId val="8062555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93219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035_01!$S$35:$S$45</c:f>
              <c:numCache>
                <c:formatCode>General</c:formatCode>
                <c:ptCount val="11"/>
                <c:pt idx="0">
                  <c:v>242.3</c:v>
                </c:pt>
                <c:pt idx="1">
                  <c:v>242</c:v>
                </c:pt>
                <c:pt idx="2">
                  <c:v>152.8</c:v>
                </c:pt>
                <c:pt idx="3">
                  <c:v>103.1</c:v>
                </c:pt>
                <c:pt idx="4">
                  <c:v>132.3</c:v>
                </c:pt>
                <c:pt idx="5">
                  <c:v>122.3</c:v>
                </c:pt>
                <c:pt idx="6">
                  <c:v>144.9</c:v>
                </c:pt>
                <c:pt idx="7">
                  <c:v>202.2</c:v>
                </c:pt>
                <c:pt idx="8">
                  <c:v>194.3</c:v>
                </c:pt>
                <c:pt idx="9">
                  <c:v>194</c:v>
                </c:pt>
                <c:pt idx="10">
                  <c:v>194.4</c:v>
                </c:pt>
              </c:numCache>
            </c:numRef>
          </c:xVal>
          <c:yVal>
            <c:numRef>
              <c:f>035_01!$H$35:$H$45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2341356"/>
        <c:axId val="39582926"/>
      </c:scatterChart>
      <c:valAx>
        <c:axId val="12341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582926"/>
        <c:crosses val="autoZero"/>
        <c:crossBetween val="midCat"/>
      </c:valAx>
      <c:valAx>
        <c:axId val="3958292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23413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035_01!$G$35:$G$45</c:f>
              <c:numCache>
                <c:formatCode>General</c:formatCode>
                <c:ptCount val="11"/>
                <c:pt idx="0">
                  <c:v>34.9608</c:v>
                </c:pt>
                <c:pt idx="1">
                  <c:v>34.9614</c:v>
                </c:pt>
                <c:pt idx="2">
                  <c:v>34.6493</c:v>
                </c:pt>
                <c:pt idx="3">
                  <c:v>34.6774</c:v>
                </c:pt>
                <c:pt idx="4">
                  <c:v>35.6431</c:v>
                </c:pt>
                <c:pt idx="5">
                  <c:v>35.733</c:v>
                </c:pt>
                <c:pt idx="6">
                  <c:v>35.8446</c:v>
                </c:pt>
                <c:pt idx="7">
                  <c:v>35.7141</c:v>
                </c:pt>
                <c:pt idx="8">
                  <c:v>35.1208</c:v>
                </c:pt>
                <c:pt idx="9">
                  <c:v>35.1234</c:v>
                </c:pt>
                <c:pt idx="10">
                  <c:v>35.123</c:v>
                </c:pt>
              </c:numCache>
            </c:numRef>
          </c:xVal>
          <c:yVal>
            <c:numRef>
              <c:f>035_01!$H$35:$H$45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6537785"/>
        <c:axId val="9893140"/>
      </c:scatterChart>
      <c:valAx>
        <c:axId val="66537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893140"/>
        <c:crosses val="autoZero"/>
        <c:crossBetween val="midCat"/>
      </c:valAx>
      <c:valAx>
        <c:axId val="989314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53778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036_01!$S$35:$S$45</c:f>
              <c:numCache>
                <c:formatCode>General</c:formatCode>
                <c:ptCount val="11"/>
                <c:pt idx="0">
                  <c:v>242.2</c:v>
                </c:pt>
                <c:pt idx="1">
                  <c:v>151.6</c:v>
                </c:pt>
                <c:pt idx="2">
                  <c:v>151.4</c:v>
                </c:pt>
                <c:pt idx="3">
                  <c:v>98.8</c:v>
                </c:pt>
                <c:pt idx="4">
                  <c:v>151.2</c:v>
                </c:pt>
                <c:pt idx="5">
                  <c:v>129.5</c:v>
                </c:pt>
                <c:pt idx="6">
                  <c:v>163.4</c:v>
                </c:pt>
                <c:pt idx="7">
                  <c:v>200.4</c:v>
                </c:pt>
                <c:pt idx="8">
                  <c:v>195.8</c:v>
                </c:pt>
                <c:pt idx="9">
                  <c:v>194.7</c:v>
                </c:pt>
                <c:pt idx="10">
                  <c:v>194.7</c:v>
                </c:pt>
              </c:numCache>
            </c:numRef>
          </c:xVal>
          <c:yVal>
            <c:numRef>
              <c:f>036_01!$H$35:$H$45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0786838"/>
        <c:axId val="33895949"/>
      </c:scatterChart>
      <c:valAx>
        <c:axId val="50786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3895949"/>
        <c:crosses val="autoZero"/>
        <c:crossBetween val="midCat"/>
      </c:valAx>
      <c:valAx>
        <c:axId val="3389594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78683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036_01!$G$35:$G$45</c:f>
              <c:numCache>
                <c:formatCode>General</c:formatCode>
                <c:ptCount val="11"/>
                <c:pt idx="0">
                  <c:v>34.963</c:v>
                </c:pt>
                <c:pt idx="1">
                  <c:v>34.6296</c:v>
                </c:pt>
                <c:pt idx="2">
                  <c:v>34.6303</c:v>
                </c:pt>
                <c:pt idx="3">
                  <c:v>34.68</c:v>
                </c:pt>
                <c:pt idx="4">
                  <c:v>35.6455</c:v>
                </c:pt>
                <c:pt idx="5">
                  <c:v>35.8076</c:v>
                </c:pt>
                <c:pt idx="6">
                  <c:v>36.1436</c:v>
                </c:pt>
                <c:pt idx="7">
                  <c:v>36.1508</c:v>
                </c:pt>
                <c:pt idx="8">
                  <c:v>34.9635</c:v>
                </c:pt>
                <c:pt idx="9">
                  <c:v>34.9127</c:v>
                </c:pt>
                <c:pt idx="10">
                  <c:v>34.8988</c:v>
                </c:pt>
              </c:numCache>
            </c:numRef>
          </c:xVal>
          <c:yVal>
            <c:numRef>
              <c:f>036_01!$H$35:$H$45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867990"/>
        <c:axId val="37755871"/>
      </c:scatterChart>
      <c:valAx>
        <c:axId val="8867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7755871"/>
        <c:crosses val="autoZero"/>
        <c:crossBetween val="midCat"/>
      </c:valAx>
      <c:valAx>
        <c:axId val="3775587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86799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037_01!$S$35:$S$45</c:f>
              <c:numCache>
                <c:formatCode>General</c:formatCode>
                <c:ptCount val="11"/>
                <c:pt idx="0">
                  <c:v>246.7</c:v>
                </c:pt>
                <c:pt idx="1">
                  <c:v>152.8</c:v>
                </c:pt>
                <c:pt idx="2">
                  <c:v>107</c:v>
                </c:pt>
                <c:pt idx="3">
                  <c:v>106.7</c:v>
                </c:pt>
                <c:pt idx="4">
                  <c:v>163.9</c:v>
                </c:pt>
                <c:pt idx="5">
                  <c:v>162.9</c:v>
                </c:pt>
                <c:pt idx="6">
                  <c:v>182.7</c:v>
                </c:pt>
                <c:pt idx="7">
                  <c:v>198.9</c:v>
                </c:pt>
                <c:pt idx="8">
                  <c:v>196.3</c:v>
                </c:pt>
                <c:pt idx="9">
                  <c:v>195.3</c:v>
                </c:pt>
                <c:pt idx="10">
                  <c:v>195</c:v>
                </c:pt>
              </c:numCache>
            </c:numRef>
          </c:xVal>
          <c:yVal>
            <c:numRef>
              <c:f>037_01!$H$35:$H$45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9460472"/>
        <c:axId val="39163670"/>
      </c:scatterChart>
      <c:valAx>
        <c:axId val="694604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163670"/>
        <c:crosses val="autoZero"/>
        <c:crossBetween val="midCat"/>
      </c:valAx>
      <c:valAx>
        <c:axId val="3916367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946047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037_01!$G$35:$G$45</c:f>
              <c:numCache>
                <c:formatCode>General</c:formatCode>
                <c:ptCount val="11"/>
                <c:pt idx="0">
                  <c:v>34.9669</c:v>
                </c:pt>
                <c:pt idx="1">
                  <c:v>34.6272</c:v>
                </c:pt>
                <c:pt idx="2">
                  <c:v>34.65</c:v>
                </c:pt>
                <c:pt idx="3">
                  <c:v>34.6501</c:v>
                </c:pt>
                <c:pt idx="4">
                  <c:v>35.7</c:v>
                </c:pt>
                <c:pt idx="5">
                  <c:v>35.8308</c:v>
                </c:pt>
                <c:pt idx="6">
                  <c:v>36.4146</c:v>
                </c:pt>
                <c:pt idx="7">
                  <c:v>36.1675</c:v>
                </c:pt>
                <c:pt idx="8">
                  <c:v>34.9561</c:v>
                </c:pt>
                <c:pt idx="9">
                  <c:v>34.8228</c:v>
                </c:pt>
                <c:pt idx="10">
                  <c:v>34.7921</c:v>
                </c:pt>
              </c:numCache>
            </c:numRef>
          </c:xVal>
          <c:yVal>
            <c:numRef>
              <c:f>037_01!$H$35:$H$45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209949"/>
        <c:axId val="50878270"/>
      </c:scatterChart>
      <c:valAx>
        <c:axId val="6209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878270"/>
        <c:crosses val="autoZero"/>
        <c:crossBetween val="midCat"/>
      </c:valAx>
      <c:valAx>
        <c:axId val="5087827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0994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038_01!$S$35:$S$45</c:f>
              <c:numCache>
                <c:formatCode>General</c:formatCode>
                <c:ptCount val="11"/>
                <c:pt idx="0">
                  <c:v>244.5</c:v>
                </c:pt>
                <c:pt idx="1">
                  <c:v>153.7</c:v>
                </c:pt>
                <c:pt idx="2">
                  <c:v>101.3</c:v>
                </c:pt>
                <c:pt idx="3">
                  <c:v>154</c:v>
                </c:pt>
                <c:pt idx="4">
                  <c:v>153.9</c:v>
                </c:pt>
                <c:pt idx="5">
                  <c:v>165.7</c:v>
                </c:pt>
                <c:pt idx="6">
                  <c:v>181.6</c:v>
                </c:pt>
                <c:pt idx="7">
                  <c:v>198.5</c:v>
                </c:pt>
                <c:pt idx="8">
                  <c:v>198.2</c:v>
                </c:pt>
                <c:pt idx="9">
                  <c:v>196.4</c:v>
                </c:pt>
                <c:pt idx="10">
                  <c:v>196</c:v>
                </c:pt>
              </c:numCache>
            </c:numRef>
          </c:xVal>
          <c:yVal>
            <c:numRef>
              <c:f>038_01!$H$35:$H$45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8620854"/>
        <c:axId val="66465457"/>
      </c:scatterChart>
      <c:valAx>
        <c:axId val="98620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465457"/>
        <c:crosses val="autoZero"/>
        <c:crossBetween val="midCat"/>
      </c:valAx>
      <c:valAx>
        <c:axId val="6646545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862085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038_01!$G$35:$G$45</c:f>
              <c:numCache>
                <c:formatCode>General</c:formatCode>
                <c:ptCount val="11"/>
                <c:pt idx="0">
                  <c:v>34.9622</c:v>
                </c:pt>
                <c:pt idx="1">
                  <c:v>34.6149</c:v>
                </c:pt>
                <c:pt idx="2">
                  <c:v>34.6709</c:v>
                </c:pt>
                <c:pt idx="3">
                  <c:v>35.7575</c:v>
                </c:pt>
                <c:pt idx="4">
                  <c:v>35.7571</c:v>
                </c:pt>
                <c:pt idx="5">
                  <c:v>35.8604</c:v>
                </c:pt>
                <c:pt idx="6">
                  <c:v>36.3659</c:v>
                </c:pt>
                <c:pt idx="7">
                  <c:v>36.2793</c:v>
                </c:pt>
                <c:pt idx="8">
                  <c:v>35.0937</c:v>
                </c:pt>
                <c:pt idx="9">
                  <c:v>34.9434</c:v>
                </c:pt>
                <c:pt idx="10">
                  <c:v>34.9332</c:v>
                </c:pt>
              </c:numCache>
            </c:numRef>
          </c:xVal>
          <c:yVal>
            <c:numRef>
              <c:f>038_01!$H$35:$H$45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8195237"/>
        <c:axId val="68857694"/>
      </c:scatterChart>
      <c:valAx>
        <c:axId val="481952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8857694"/>
        <c:crosses val="autoZero"/>
        <c:crossBetween val="midCat"/>
      </c:valAx>
      <c:valAx>
        <c:axId val="6885769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19523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039_01!$S$35:$S$45</c:f>
              <c:numCache>
                <c:formatCode>General</c:formatCode>
                <c:ptCount val="11"/>
                <c:pt idx="0">
                  <c:v>243.2</c:v>
                </c:pt>
                <c:pt idx="1">
                  <c:v>155.5</c:v>
                </c:pt>
                <c:pt idx="2">
                  <c:v>118.3</c:v>
                </c:pt>
                <c:pt idx="3">
                  <c:v>136.9</c:v>
                </c:pt>
                <c:pt idx="4">
                  <c:v>132.5</c:v>
                </c:pt>
                <c:pt idx="5">
                  <c:v>132.5</c:v>
                </c:pt>
                <c:pt idx="6">
                  <c:v>151.6</c:v>
                </c:pt>
                <c:pt idx="7">
                  <c:v>207.4</c:v>
                </c:pt>
                <c:pt idx="8">
                  <c:v>198.4</c:v>
                </c:pt>
                <c:pt idx="9">
                  <c:v>196.2</c:v>
                </c:pt>
                <c:pt idx="10">
                  <c:v>196</c:v>
                </c:pt>
              </c:numCache>
            </c:numRef>
          </c:xVal>
          <c:yVal>
            <c:numRef>
              <c:f>039_01!$H$35:$H$45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1180530"/>
        <c:axId val="74978713"/>
      </c:scatterChart>
      <c:valAx>
        <c:axId val="811805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978713"/>
        <c:crosses val="autoZero"/>
        <c:crossBetween val="midCat"/>
      </c:valAx>
      <c:valAx>
        <c:axId val="7497871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118053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039_01!$G$35:$G$45</c:f>
              <c:numCache>
                <c:formatCode>General</c:formatCode>
                <c:ptCount val="11"/>
                <c:pt idx="0">
                  <c:v>34.9544</c:v>
                </c:pt>
                <c:pt idx="1">
                  <c:v>34.6332</c:v>
                </c:pt>
                <c:pt idx="2">
                  <c:v>34.6645</c:v>
                </c:pt>
                <c:pt idx="3">
                  <c:v>35.6747</c:v>
                </c:pt>
                <c:pt idx="4">
                  <c:v>35.8673</c:v>
                </c:pt>
                <c:pt idx="5">
                  <c:v>35.8671</c:v>
                </c:pt>
                <c:pt idx="6">
                  <c:v>36.0362</c:v>
                </c:pt>
                <c:pt idx="7">
                  <c:v>35.1732</c:v>
                </c:pt>
                <c:pt idx="8">
                  <c:v>35.1724</c:v>
                </c:pt>
                <c:pt idx="9">
                  <c:v>35.0199</c:v>
                </c:pt>
                <c:pt idx="10">
                  <c:v>35.0027</c:v>
                </c:pt>
              </c:numCache>
            </c:numRef>
          </c:xVal>
          <c:yVal>
            <c:numRef>
              <c:f>039_01!$H$35:$H$45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2153314"/>
        <c:axId val="83848674"/>
      </c:scatterChart>
      <c:valAx>
        <c:axId val="92153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3848674"/>
        <c:crosses val="autoZero"/>
        <c:crossBetween val="midCat"/>
      </c:valAx>
      <c:valAx>
        <c:axId val="8384867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215331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040_01!$S$35:$S$45</c:f>
              <c:numCache>
                <c:formatCode>General</c:formatCode>
                <c:ptCount val="11"/>
                <c:pt idx="0">
                  <c:v>242.6</c:v>
                </c:pt>
                <c:pt idx="1">
                  <c:v>155.2</c:v>
                </c:pt>
                <c:pt idx="2">
                  <c:v>110.4</c:v>
                </c:pt>
                <c:pt idx="3">
                  <c:v>136.7</c:v>
                </c:pt>
                <c:pt idx="4">
                  <c:v>145.9</c:v>
                </c:pt>
                <c:pt idx="5">
                  <c:v>133</c:v>
                </c:pt>
                <c:pt idx="6">
                  <c:v>132.1</c:v>
                </c:pt>
                <c:pt idx="7">
                  <c:v>206.8</c:v>
                </c:pt>
                <c:pt idx="8">
                  <c:v>198</c:v>
                </c:pt>
                <c:pt idx="9">
                  <c:v>195.9</c:v>
                </c:pt>
                <c:pt idx="10">
                  <c:v>196</c:v>
                </c:pt>
              </c:numCache>
            </c:numRef>
          </c:xVal>
          <c:yVal>
            <c:numRef>
              <c:f>040_01!$H$35:$H$45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3647874"/>
        <c:axId val="91619974"/>
      </c:scatterChart>
      <c:valAx>
        <c:axId val="836478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1619974"/>
        <c:crosses val="autoZero"/>
        <c:crossBetween val="midCat"/>
      </c:valAx>
      <c:valAx>
        <c:axId val="9161997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364787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040_01!$G$35:$G$45</c:f>
              <c:numCache>
                <c:formatCode>General</c:formatCode>
                <c:ptCount val="11"/>
                <c:pt idx="0">
                  <c:v>34.9544</c:v>
                </c:pt>
                <c:pt idx="1">
                  <c:v>34.6356</c:v>
                </c:pt>
                <c:pt idx="2">
                  <c:v>34.6471</c:v>
                </c:pt>
                <c:pt idx="3">
                  <c:v>35.6863</c:v>
                </c:pt>
                <c:pt idx="4">
                  <c:v>35.7712</c:v>
                </c:pt>
                <c:pt idx="5">
                  <c:v>35.865</c:v>
                </c:pt>
                <c:pt idx="6">
                  <c:v>35.8653</c:v>
                </c:pt>
                <c:pt idx="7">
                  <c:v>35.9791</c:v>
                </c:pt>
                <c:pt idx="8">
                  <c:v>35.1397</c:v>
                </c:pt>
                <c:pt idx="9">
                  <c:v>34.9865</c:v>
                </c:pt>
                <c:pt idx="10">
                  <c:v>34.9835</c:v>
                </c:pt>
              </c:numCache>
            </c:numRef>
          </c:xVal>
          <c:yVal>
            <c:numRef>
              <c:f>040_01!$H$35:$H$45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6518126"/>
        <c:axId val="56724865"/>
      </c:scatterChart>
      <c:valAx>
        <c:axId val="46518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6724865"/>
        <c:crosses val="autoZero"/>
        <c:crossBetween val="midCat"/>
      </c:valAx>
      <c:valAx>
        <c:axId val="5672486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651812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041_01!$S$35:$S$45</c:f>
              <c:numCache>
                <c:formatCode>General</c:formatCode>
                <c:ptCount val="11"/>
                <c:pt idx="0">
                  <c:v>243.4</c:v>
                </c:pt>
                <c:pt idx="1">
                  <c:v>154.9</c:v>
                </c:pt>
                <c:pt idx="2">
                  <c:v>102.2</c:v>
                </c:pt>
                <c:pt idx="3">
                  <c:v>139.7</c:v>
                </c:pt>
                <c:pt idx="4">
                  <c:v>140</c:v>
                </c:pt>
                <c:pt idx="5">
                  <c:v>147.6</c:v>
                </c:pt>
                <c:pt idx="6">
                  <c:v>147.1</c:v>
                </c:pt>
                <c:pt idx="7">
                  <c:v>147.5</c:v>
                </c:pt>
                <c:pt idx="8">
                  <c:v>197.2</c:v>
                </c:pt>
                <c:pt idx="9">
                  <c:v>195.5</c:v>
                </c:pt>
                <c:pt idx="10">
                  <c:v>195.5</c:v>
                </c:pt>
              </c:numCache>
            </c:numRef>
          </c:xVal>
          <c:yVal>
            <c:numRef>
              <c:f>041_01!$H$35:$H$45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4215927"/>
        <c:axId val="42212677"/>
      </c:scatterChart>
      <c:valAx>
        <c:axId val="74215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2212677"/>
        <c:crosses val="autoZero"/>
        <c:crossBetween val="midCat"/>
      </c:valAx>
      <c:valAx>
        <c:axId val="4221267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21592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041_01!$G$35:$G$45</c:f>
              <c:numCache>
                <c:formatCode>General</c:formatCode>
                <c:ptCount val="11"/>
                <c:pt idx="0">
                  <c:v>34.957</c:v>
                </c:pt>
                <c:pt idx="1">
                  <c:v>34.6276</c:v>
                </c:pt>
                <c:pt idx="2">
                  <c:v>34.6255</c:v>
                </c:pt>
                <c:pt idx="3">
                  <c:v>35.6988</c:v>
                </c:pt>
                <c:pt idx="4">
                  <c:v>35.7485</c:v>
                </c:pt>
                <c:pt idx="5">
                  <c:v>35.8554</c:v>
                </c:pt>
                <c:pt idx="6">
                  <c:v>35.9773</c:v>
                </c:pt>
                <c:pt idx="7">
                  <c:v>35.9766</c:v>
                </c:pt>
                <c:pt idx="8">
                  <c:v>35.159</c:v>
                </c:pt>
                <c:pt idx="9">
                  <c:v>35.0522</c:v>
                </c:pt>
                <c:pt idx="10">
                  <c:v>35.0561</c:v>
                </c:pt>
              </c:numCache>
            </c:numRef>
          </c:xVal>
          <c:yVal>
            <c:numRef>
              <c:f>041_01!$H$35:$H$45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6990889"/>
        <c:axId val="99740740"/>
      </c:scatterChart>
      <c:valAx>
        <c:axId val="26990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740740"/>
        <c:crosses val="autoZero"/>
        <c:crossBetween val="midCat"/>
      </c:valAx>
      <c:valAx>
        <c:axId val="9974074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699088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042_01!$S$35:$S$45</c:f>
              <c:numCache>
                <c:formatCode>General</c:formatCode>
                <c:ptCount val="11"/>
                <c:pt idx="0">
                  <c:v>236.7</c:v>
                </c:pt>
                <c:pt idx="1">
                  <c:v>236.2</c:v>
                </c:pt>
                <c:pt idx="2">
                  <c:v>144.3</c:v>
                </c:pt>
                <c:pt idx="3">
                  <c:v>65.1</c:v>
                </c:pt>
                <c:pt idx="4">
                  <c:v>94.8</c:v>
                </c:pt>
                <c:pt idx="5">
                  <c:v>106.8</c:v>
                </c:pt>
                <c:pt idx="6">
                  <c:v>113.4</c:v>
                </c:pt>
                <c:pt idx="7">
                  <c:v>159.3</c:v>
                </c:pt>
                <c:pt idx="8">
                  <c:v>206.5</c:v>
                </c:pt>
                <c:pt idx="9">
                  <c:v>204.2</c:v>
                </c:pt>
                <c:pt idx="10">
                  <c:v>195.7</c:v>
                </c:pt>
              </c:numCache>
            </c:numRef>
          </c:xVal>
          <c:yVal>
            <c:numRef>
              <c:f>042_01!$H$35:$H$45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3512743"/>
        <c:axId val="12621424"/>
      </c:scatterChart>
      <c:valAx>
        <c:axId val="43512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2621424"/>
        <c:crosses val="autoZero"/>
        <c:crossBetween val="midCat"/>
      </c:valAx>
      <c:valAx>
        <c:axId val="1262142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51274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042_01!$G$35:$G$45</c:f>
              <c:numCache>
                <c:formatCode>General</c:formatCode>
                <c:ptCount val="11"/>
                <c:pt idx="0">
                  <c:v>34.9457</c:v>
                </c:pt>
                <c:pt idx="1">
                  <c:v>34.9461</c:v>
                </c:pt>
                <c:pt idx="2">
                  <c:v>34.5986</c:v>
                </c:pt>
                <c:pt idx="3">
                  <c:v>34.6789</c:v>
                </c:pt>
                <c:pt idx="4">
                  <c:v>35.6014</c:v>
                </c:pt>
                <c:pt idx="5">
                  <c:v>35.6601</c:v>
                </c:pt>
                <c:pt idx="6">
                  <c:v>35.7028</c:v>
                </c:pt>
                <c:pt idx="7">
                  <c:v>35.6953</c:v>
                </c:pt>
                <c:pt idx="8">
                  <c:v>35.2563</c:v>
                </c:pt>
                <c:pt idx="9">
                  <c:v>34.8747</c:v>
                </c:pt>
                <c:pt idx="10">
                  <c:v>33.3788</c:v>
                </c:pt>
              </c:numCache>
            </c:numRef>
          </c:xVal>
          <c:yVal>
            <c:numRef>
              <c:f>042_01!$H$35:$H$45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578678"/>
        <c:axId val="56241179"/>
      </c:scatterChart>
      <c:valAx>
        <c:axId val="85786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6241179"/>
        <c:crosses val="autoZero"/>
        <c:crossBetween val="midCat"/>
      </c:valAx>
      <c:valAx>
        <c:axId val="5624117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7867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043_01!$S$35:$S$45</c:f>
              <c:numCache>
                <c:formatCode>General</c:formatCode>
                <c:ptCount val="11"/>
                <c:pt idx="0">
                  <c:v>234.8</c:v>
                </c:pt>
                <c:pt idx="1">
                  <c:v>144.2</c:v>
                </c:pt>
                <c:pt idx="2">
                  <c:v>144</c:v>
                </c:pt>
                <c:pt idx="3">
                  <c:v>57.6</c:v>
                </c:pt>
                <c:pt idx="4">
                  <c:v>69.3</c:v>
                </c:pt>
                <c:pt idx="5">
                  <c:v>89.5</c:v>
                </c:pt>
                <c:pt idx="6">
                  <c:v>115.2</c:v>
                </c:pt>
                <c:pt idx="7">
                  <c:v>221</c:v>
                </c:pt>
                <c:pt idx="8">
                  <c:v>197.9</c:v>
                </c:pt>
                <c:pt idx="9">
                  <c:v>195.8</c:v>
                </c:pt>
                <c:pt idx="10">
                  <c:v>196.1</c:v>
                </c:pt>
              </c:numCache>
            </c:numRef>
          </c:xVal>
          <c:yVal>
            <c:numRef>
              <c:f>043_01!$H$35:$H$45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8734488"/>
        <c:axId val="66110495"/>
      </c:scatterChart>
      <c:valAx>
        <c:axId val="68734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110495"/>
        <c:crosses val="autoZero"/>
        <c:crossBetween val="midCat"/>
      </c:valAx>
      <c:valAx>
        <c:axId val="6611049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873448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043_01!$G$35:$G$45</c:f>
              <c:numCache>
                <c:formatCode>General</c:formatCode>
                <c:ptCount val="11"/>
                <c:pt idx="0">
                  <c:v>34.9462</c:v>
                </c:pt>
                <c:pt idx="1">
                  <c:v>34.6068</c:v>
                </c:pt>
                <c:pt idx="2">
                  <c:v>34.6082</c:v>
                </c:pt>
                <c:pt idx="3">
                  <c:v>34.6809</c:v>
                </c:pt>
                <c:pt idx="4">
                  <c:v>35.5711</c:v>
                </c:pt>
                <c:pt idx="5">
                  <c:v>35.5973</c:v>
                </c:pt>
                <c:pt idx="6">
                  <c:v>35.6762</c:v>
                </c:pt>
                <c:pt idx="7">
                  <c:v>35.779</c:v>
                </c:pt>
                <c:pt idx="8">
                  <c:v>35.2771</c:v>
                </c:pt>
                <c:pt idx="9">
                  <c:v>33.5904</c:v>
                </c:pt>
                <c:pt idx="10">
                  <c:v>33.5903</c:v>
                </c:pt>
              </c:numCache>
            </c:numRef>
          </c:xVal>
          <c:yVal>
            <c:numRef>
              <c:f>043_01!$H$35:$H$45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2129499"/>
        <c:axId val="83518650"/>
      </c:scatterChart>
      <c:valAx>
        <c:axId val="92129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3518650"/>
        <c:crosses val="autoZero"/>
        <c:crossBetween val="midCat"/>
      </c:valAx>
      <c:valAx>
        <c:axId val="8351865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212949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044_01!$S$35:$S$45</c:f>
              <c:numCache>
                <c:formatCode>General</c:formatCode>
                <c:ptCount val="11"/>
                <c:pt idx="0">
                  <c:v>232.6</c:v>
                </c:pt>
                <c:pt idx="1">
                  <c:v>148.3</c:v>
                </c:pt>
                <c:pt idx="2">
                  <c:v>56.1</c:v>
                </c:pt>
                <c:pt idx="3">
                  <c:v>55.9</c:v>
                </c:pt>
                <c:pt idx="4">
                  <c:v>101.7</c:v>
                </c:pt>
                <c:pt idx="5">
                  <c:v>124.1</c:v>
                </c:pt>
                <c:pt idx="6">
                  <c:v>137.5</c:v>
                </c:pt>
                <c:pt idx="7">
                  <c:v>182.1</c:v>
                </c:pt>
                <c:pt idx="8">
                  <c:v>212.4</c:v>
                </c:pt>
                <c:pt idx="9">
                  <c:v>196.1</c:v>
                </c:pt>
                <c:pt idx="10">
                  <c:v>195.2</c:v>
                </c:pt>
              </c:numCache>
            </c:numRef>
          </c:xVal>
          <c:yVal>
            <c:numRef>
              <c:f>044_01!$H$35:$H$45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5747656"/>
        <c:axId val="99333503"/>
      </c:scatterChart>
      <c:valAx>
        <c:axId val="75747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333503"/>
        <c:crosses val="autoZero"/>
        <c:crossBetween val="midCat"/>
      </c:valAx>
      <c:valAx>
        <c:axId val="9933350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57476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044_01!$G$35:$G$45</c:f>
              <c:numCache>
                <c:formatCode>General</c:formatCode>
                <c:ptCount val="11"/>
                <c:pt idx="0">
                  <c:v>34.9407</c:v>
                </c:pt>
                <c:pt idx="1">
                  <c:v>34.6262</c:v>
                </c:pt>
                <c:pt idx="2">
                  <c:v>34.6672</c:v>
                </c:pt>
                <c:pt idx="3">
                  <c:v>34.6681</c:v>
                </c:pt>
                <c:pt idx="4">
                  <c:v>35.8277</c:v>
                </c:pt>
                <c:pt idx="5">
                  <c:v>35.8761</c:v>
                </c:pt>
                <c:pt idx="6">
                  <c:v>35.8482</c:v>
                </c:pt>
                <c:pt idx="7">
                  <c:v>35.7996</c:v>
                </c:pt>
                <c:pt idx="8">
                  <c:v>35.2183</c:v>
                </c:pt>
                <c:pt idx="9">
                  <c:v>33.9322</c:v>
                </c:pt>
                <c:pt idx="10">
                  <c:v>33.8701</c:v>
                </c:pt>
              </c:numCache>
            </c:numRef>
          </c:xVal>
          <c:yVal>
            <c:numRef>
              <c:f>044_01!$H$35:$H$45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4894578"/>
        <c:axId val="50191602"/>
      </c:scatterChart>
      <c:valAx>
        <c:axId val="74894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191602"/>
        <c:crosses val="autoZero"/>
        <c:crossBetween val="midCat"/>
      </c:valAx>
      <c:valAx>
        <c:axId val="5019160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89457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045_01!$S$35:$S$45</c:f>
              <c:numCache>
                <c:formatCode>General</c:formatCode>
                <c:ptCount val="11"/>
                <c:pt idx="0">
                  <c:v>235.4</c:v>
                </c:pt>
                <c:pt idx="1">
                  <c:v>146.8</c:v>
                </c:pt>
                <c:pt idx="2">
                  <c:v>60.1</c:v>
                </c:pt>
                <c:pt idx="3">
                  <c:v>104.2</c:v>
                </c:pt>
                <c:pt idx="4">
                  <c:v>109</c:v>
                </c:pt>
                <c:pt idx="5">
                  <c:v>125.2</c:v>
                </c:pt>
                <c:pt idx="6">
                  <c:v>134</c:v>
                </c:pt>
                <c:pt idx="7">
                  <c:v>157</c:v>
                </c:pt>
                <c:pt idx="8">
                  <c:v>217.7</c:v>
                </c:pt>
                <c:pt idx="9">
                  <c:v>213.6</c:v>
                </c:pt>
                <c:pt idx="10">
                  <c:v>194.6</c:v>
                </c:pt>
              </c:numCache>
            </c:numRef>
          </c:xVal>
          <c:yVal>
            <c:numRef>
              <c:f>045_01!$H$35:$H$45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9844253"/>
        <c:axId val="67498727"/>
      </c:scatterChart>
      <c:valAx>
        <c:axId val="69844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7498727"/>
        <c:crosses val="autoZero"/>
        <c:crossBetween val="midCat"/>
      </c:valAx>
      <c:valAx>
        <c:axId val="6749872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984425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045_01!$G$35:$G$45</c:f>
              <c:numCache>
                <c:formatCode>General</c:formatCode>
                <c:ptCount val="11"/>
                <c:pt idx="0">
                  <c:v>34.9421</c:v>
                </c:pt>
                <c:pt idx="1">
                  <c:v>34.6113</c:v>
                </c:pt>
                <c:pt idx="2">
                  <c:v>34.6639</c:v>
                </c:pt>
                <c:pt idx="3">
                  <c:v>35.8049</c:v>
                </c:pt>
                <c:pt idx="4">
                  <c:v>35.8048</c:v>
                </c:pt>
                <c:pt idx="5">
                  <c:v>35.8784</c:v>
                </c:pt>
                <c:pt idx="6">
                  <c:v>35.8815</c:v>
                </c:pt>
                <c:pt idx="7">
                  <c:v>35.7216</c:v>
                </c:pt>
                <c:pt idx="8">
                  <c:v>35.7952</c:v>
                </c:pt>
                <c:pt idx="9">
                  <c:v>35.4722</c:v>
                </c:pt>
                <c:pt idx="10">
                  <c:v>33.3125</c:v>
                </c:pt>
              </c:numCache>
            </c:numRef>
          </c:xVal>
          <c:yVal>
            <c:numRef>
              <c:f>045_01!$H$35:$H$45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6140613"/>
        <c:axId val="73096242"/>
      </c:scatterChart>
      <c:valAx>
        <c:axId val="161406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096242"/>
        <c:crosses val="autoZero"/>
        <c:crossBetween val="midCat"/>
      </c:valAx>
      <c:valAx>
        <c:axId val="7309624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614061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046_01!$S$35:$S$45</c:f>
              <c:numCache>
                <c:formatCode>General</c:formatCode>
                <c:ptCount val="11"/>
                <c:pt idx="0">
                  <c:v>232.4</c:v>
                </c:pt>
                <c:pt idx="1">
                  <c:v>146.9</c:v>
                </c:pt>
                <c:pt idx="2">
                  <c:v>59.7</c:v>
                </c:pt>
                <c:pt idx="3">
                  <c:v>99</c:v>
                </c:pt>
                <c:pt idx="4">
                  <c:v>93.5</c:v>
                </c:pt>
                <c:pt idx="5">
                  <c:v>93.3</c:v>
                </c:pt>
                <c:pt idx="6">
                  <c:v>142.9</c:v>
                </c:pt>
                <c:pt idx="7">
                  <c:v>167.5</c:v>
                </c:pt>
                <c:pt idx="8">
                  <c:v>208.7</c:v>
                </c:pt>
                <c:pt idx="9">
                  <c:v>204.3</c:v>
                </c:pt>
                <c:pt idx="10">
                  <c:v>194.7</c:v>
                </c:pt>
              </c:numCache>
            </c:numRef>
          </c:xVal>
          <c:yVal>
            <c:numRef>
              <c:f>046_01!$H$35:$H$45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6117691"/>
        <c:axId val="58966738"/>
      </c:scatterChart>
      <c:valAx>
        <c:axId val="36117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8966738"/>
        <c:crosses val="autoZero"/>
        <c:crossBetween val="midCat"/>
      </c:valAx>
      <c:valAx>
        <c:axId val="5896673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611769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046_01!$G$35:$G$45</c:f>
              <c:numCache>
                <c:formatCode>General</c:formatCode>
                <c:ptCount val="11"/>
                <c:pt idx="0">
                  <c:v>34.9429</c:v>
                </c:pt>
                <c:pt idx="1">
                  <c:v>34.6202</c:v>
                </c:pt>
                <c:pt idx="2">
                  <c:v>34.6694</c:v>
                </c:pt>
                <c:pt idx="3">
                  <c:v>35.7535</c:v>
                </c:pt>
                <c:pt idx="4">
                  <c:v>35.8199</c:v>
                </c:pt>
                <c:pt idx="5">
                  <c:v>35.8215</c:v>
                </c:pt>
                <c:pt idx="6">
                  <c:v>35.7752</c:v>
                </c:pt>
                <c:pt idx="7">
                  <c:v>35.8969</c:v>
                </c:pt>
                <c:pt idx="8">
                  <c:v>35.8864</c:v>
                </c:pt>
                <c:pt idx="9">
                  <c:v>34.2158</c:v>
                </c:pt>
                <c:pt idx="10">
                  <c:v>32.9443</c:v>
                </c:pt>
              </c:numCache>
            </c:numRef>
          </c:xVal>
          <c:yVal>
            <c:numRef>
              <c:f>046_01!$H$35:$H$45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9718166"/>
        <c:axId val="888595"/>
      </c:scatterChart>
      <c:valAx>
        <c:axId val="89718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88595"/>
        <c:crosses val="autoZero"/>
        <c:crossBetween val="midCat"/>
      </c:valAx>
      <c:valAx>
        <c:axId val="88859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971816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047_01!$S$35:$S$45</c:f>
              <c:numCache>
                <c:formatCode>General</c:formatCode>
                <c:ptCount val="11"/>
                <c:pt idx="0">
                  <c:v>231.2</c:v>
                </c:pt>
                <c:pt idx="1">
                  <c:v>146.5</c:v>
                </c:pt>
                <c:pt idx="2">
                  <c:v>41.3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</c:numCache>
            </c:numRef>
          </c:xVal>
          <c:yVal>
            <c:numRef>
              <c:f>047_01!$H$35:$H$45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6602763"/>
        <c:axId val="62105260"/>
      </c:scatterChart>
      <c:valAx>
        <c:axId val="66602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105260"/>
        <c:crosses val="autoZero"/>
        <c:crossBetween val="midCat"/>
      </c:valAx>
      <c:valAx>
        <c:axId val="6210526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60276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047_01!$G$35:$G$45</c:f>
              <c:numCache>
                <c:formatCode>General</c:formatCode>
                <c:ptCount val="11"/>
                <c:pt idx="0">
                  <c:v>34.9415</c:v>
                </c:pt>
                <c:pt idx="1">
                  <c:v>34.6214</c:v>
                </c:pt>
                <c:pt idx="2">
                  <c:v>34.6893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</c:numCache>
            </c:numRef>
          </c:xVal>
          <c:yVal>
            <c:numRef>
              <c:f>047_01!$H$35:$H$45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9238228"/>
        <c:axId val="50676048"/>
      </c:scatterChart>
      <c:valAx>
        <c:axId val="39238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676048"/>
        <c:crosses val="autoZero"/>
        <c:crossBetween val="midCat"/>
      </c:valAx>
      <c:valAx>
        <c:axId val="5067604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23822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048_01!$S$35:$S$45</c:f>
              <c:numCache>
                <c:formatCode>General</c:formatCode>
                <c:ptCount val="11"/>
                <c:pt idx="0">
                  <c:v>233.3</c:v>
                </c:pt>
                <c:pt idx="1">
                  <c:v>149.8</c:v>
                </c:pt>
                <c:pt idx="2">
                  <c:v>56</c:v>
                </c:pt>
                <c:pt idx="3">
                  <c:v>67.5</c:v>
                </c:pt>
                <c:pt idx="4">
                  <c:v>74.6</c:v>
                </c:pt>
                <c:pt idx="5">
                  <c:v>74</c:v>
                </c:pt>
                <c:pt idx="6">
                  <c:v>193.7</c:v>
                </c:pt>
                <c:pt idx="7">
                  <c:v>197.8</c:v>
                </c:pt>
                <c:pt idx="8">
                  <c:v>219.3</c:v>
                </c:pt>
                <c:pt idx="9">
                  <c:v>194.9</c:v>
                </c:pt>
                <c:pt idx="10">
                  <c:v>194.9</c:v>
                </c:pt>
              </c:numCache>
            </c:numRef>
          </c:xVal>
          <c:yVal>
            <c:numRef>
              <c:f>048_01!$H$35:$H$45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7322111"/>
        <c:axId val="39747471"/>
      </c:scatterChart>
      <c:valAx>
        <c:axId val="97322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747471"/>
        <c:crosses val="autoZero"/>
        <c:crossBetween val="midCat"/>
      </c:valAx>
      <c:valAx>
        <c:axId val="3974747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32211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048_01!$G$35:$G$45</c:f>
              <c:numCache>
                <c:formatCode>General</c:formatCode>
                <c:ptCount val="11"/>
                <c:pt idx="0">
                  <c:v>34.9414</c:v>
                </c:pt>
                <c:pt idx="1">
                  <c:v>34.6325</c:v>
                </c:pt>
                <c:pt idx="2">
                  <c:v>34.683</c:v>
                </c:pt>
                <c:pt idx="3">
                  <c:v>35.7416</c:v>
                </c:pt>
                <c:pt idx="4">
                  <c:v>35.8162</c:v>
                </c:pt>
                <c:pt idx="5">
                  <c:v>35.8453</c:v>
                </c:pt>
                <c:pt idx="6">
                  <c:v>35.7554</c:v>
                </c:pt>
                <c:pt idx="7">
                  <c:v>35.7553</c:v>
                </c:pt>
                <c:pt idx="8">
                  <c:v>35.8033</c:v>
                </c:pt>
                <c:pt idx="9">
                  <c:v>34.113</c:v>
                </c:pt>
                <c:pt idx="10">
                  <c:v>34.068</c:v>
                </c:pt>
              </c:numCache>
            </c:numRef>
          </c:xVal>
          <c:yVal>
            <c:numRef>
              <c:f>048_01!$H$35:$H$45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0032891"/>
        <c:axId val="20383280"/>
      </c:scatterChart>
      <c:valAx>
        <c:axId val="900328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383280"/>
        <c:crosses val="autoZero"/>
        <c:crossBetween val="midCat"/>
      </c:valAx>
      <c:valAx>
        <c:axId val="2038328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003289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57363846583"/>
          <c:y val="0.074414961323803"/>
          <c:w val="0.775137548839805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049_01!$S$35:$S$45</c:f>
              <c:numCache>
                <c:formatCode>General</c:formatCode>
                <c:ptCount val="11"/>
                <c:pt idx="0">
                  <c:v>232.5</c:v>
                </c:pt>
                <c:pt idx="1">
                  <c:v>147.8</c:v>
                </c:pt>
                <c:pt idx="2">
                  <c:v>57.5</c:v>
                </c:pt>
                <c:pt idx="3">
                  <c:v>90.5</c:v>
                </c:pt>
                <c:pt idx="4">
                  <c:v>92.1</c:v>
                </c:pt>
                <c:pt idx="5">
                  <c:v>109.1</c:v>
                </c:pt>
                <c:pt idx="6">
                  <c:v>149.7</c:v>
                </c:pt>
                <c:pt idx="7">
                  <c:v>205.2</c:v>
                </c:pt>
                <c:pt idx="8">
                  <c:v>206.2</c:v>
                </c:pt>
                <c:pt idx="9">
                  <c:v>200.8</c:v>
                </c:pt>
                <c:pt idx="10">
                  <c:v>194.6</c:v>
                </c:pt>
              </c:numCache>
            </c:numRef>
          </c:xVal>
          <c:yVal>
            <c:numRef>
              <c:f>049_01!$H$35:$H$45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4838618"/>
        <c:axId val="26421805"/>
      </c:scatterChart>
      <c:valAx>
        <c:axId val="948386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568056773782"/>
              <c:y val="0.14667580534612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6421805"/>
        <c:crosses val="autoZero"/>
        <c:crossBetween val="midCat"/>
      </c:valAx>
      <c:valAx>
        <c:axId val="2642180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900486404593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83861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4443465187"/>
          <c:y val="0.0775482228532263"/>
          <c:w val="0.780392970086578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049_01!$G$35:$G$45</c:f>
              <c:numCache>
                <c:formatCode>General</c:formatCode>
                <c:ptCount val="11"/>
                <c:pt idx="0">
                  <c:v>34.9407</c:v>
                </c:pt>
                <c:pt idx="1">
                  <c:v>34.6155</c:v>
                </c:pt>
                <c:pt idx="2">
                  <c:v>34.683</c:v>
                </c:pt>
                <c:pt idx="3">
                  <c:v>35.7603</c:v>
                </c:pt>
                <c:pt idx="4">
                  <c:v>35.8188</c:v>
                </c:pt>
                <c:pt idx="5">
                  <c:v>35.7805</c:v>
                </c:pt>
                <c:pt idx="6">
                  <c:v>36.0178</c:v>
                </c:pt>
                <c:pt idx="7">
                  <c:v>35.8359</c:v>
                </c:pt>
                <c:pt idx="8">
                  <c:v>35.8225</c:v>
                </c:pt>
                <c:pt idx="9">
                  <c:v>35.3063</c:v>
                </c:pt>
                <c:pt idx="10">
                  <c:v>30.2046</c:v>
                </c:pt>
              </c:numCache>
            </c:numRef>
          </c:xVal>
          <c:yVal>
            <c:numRef>
              <c:f>049_01!$H$35:$H$45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3909633"/>
        <c:axId val="2317359"/>
      </c:scatterChart>
      <c:valAx>
        <c:axId val="63909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138783762766"/>
              <c:y val="0.156467247625575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317359"/>
        <c:crosses val="autoZero"/>
        <c:crossBetween val="midCat"/>
      </c:valAx>
      <c:valAx>
        <c:axId val="231735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7734460055"/>
              <c:y val="0.7894839909918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390963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16679052978023"/>
          <c:y val="0.074414961323803"/>
          <c:w val="0.775135364688396"/>
          <c:h val="0.8951336531871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050_01!$S$35:$S$45</c:f>
              <c:numCache>
                <c:formatCode>General</c:formatCode>
                <c:ptCount val="11"/>
                <c:pt idx="0">
                  <c:v>246.5</c:v>
                </c:pt>
                <c:pt idx="1">
                  <c:v>246.3</c:v>
                </c:pt>
                <c:pt idx="2">
                  <c:v>246.3</c:v>
                </c:pt>
                <c:pt idx="3">
                  <c:v>246.6</c:v>
                </c:pt>
                <c:pt idx="4">
                  <c:v>246.3</c:v>
                </c:pt>
                <c:pt idx="5">
                  <c:v>246.3</c:v>
                </c:pt>
                <c:pt idx="6">
                  <c:v>245.9</c:v>
                </c:pt>
                <c:pt idx="7">
                  <c:v>246.3</c:v>
                </c:pt>
                <c:pt idx="8">
                  <c:v>246.2</c:v>
                </c:pt>
                <c:pt idx="9">
                  <c:v>246.2</c:v>
                </c:pt>
                <c:pt idx="10">
                  <c:v>246.3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050_01!$U$77:$U$78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050_01!$V$77:$V$78</c:f>
              <c:numCache>
                <c:formatCode>General</c:formatCode>
                <c:ptCount val="2"/>
                <c:pt idx="0">
                  <c:v>245.977400150473</c:v>
                </c:pt>
                <c:pt idx="1">
                  <c:v>245.977400150473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050_01!$U$77:$U$78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050_01!$W$77:$W$78</c:f>
              <c:numCache>
                <c:formatCode>General</c:formatCode>
                <c:ptCount val="2"/>
                <c:pt idx="0">
                  <c:v>246.295261430214</c:v>
                </c:pt>
                <c:pt idx="1">
                  <c:v>246.295261430214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050_01!$U$77:$U$78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050_01!$X$77:$X$78</c:f>
              <c:numCache>
                <c:formatCode>General</c:formatCode>
                <c:ptCount val="2"/>
                <c:pt idx="0">
                  <c:v>246.613122709955</c:v>
                </c:pt>
                <c:pt idx="1">
                  <c:v>246.613122709955</c:v>
                </c:pt>
              </c:numCache>
            </c:numRef>
          </c:yVal>
          <c:smooth val="0"/>
        </c:ser>
        <c:axId val="57778861"/>
        <c:axId val="43095221"/>
      </c:scatterChart>
      <c:valAx>
        <c:axId val="57778861"/>
        <c:scaling>
          <c:orientation val="minMax"/>
          <c:max val="1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PIRATA Fr26 - Station 050
Oxygène dissous (µmol.kg-1)</a:t>
                </a:r>
              </a:p>
            </c:rich>
          </c:tx>
          <c:layout>
            <c:manualLayout>
              <c:xMode val="edge"/>
              <c:yMode val="edge"/>
              <c:x val="0.436511306932795"/>
              <c:y val="0.146479976500539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095221"/>
        <c:crosses val="autoZero"/>
        <c:crossBetween val="midCat"/>
        <c:majorUnit val="2"/>
        <c:minorUnit val="1"/>
      </c:valAx>
      <c:valAx>
        <c:axId val="43095221"/>
        <c:scaling>
          <c:orientation val="minMax"/>
          <c:max val="250"/>
          <c:min val="2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7778861"/>
        <c:crosses val="autoZero"/>
        <c:crossBetween val="midCat"/>
        <c:majorUnit val="1"/>
        <c:minorUnit val="0.5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13261032964673"/>
          <c:y val="0.0775482228532263"/>
          <c:w val="0.780360785998067"/>
          <c:h val="0.8918045628121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050_01!$G$35:$G$45</c:f>
              <c:numCache>
                <c:formatCode>General</c:formatCode>
                <c:ptCount val="11"/>
                <c:pt idx="0">
                  <c:v>34.9658</c:v>
                </c:pt>
                <c:pt idx="1">
                  <c:v>34.9658</c:v>
                </c:pt>
                <c:pt idx="2">
                  <c:v>34.9659</c:v>
                </c:pt>
                <c:pt idx="3">
                  <c:v>34.965</c:v>
                </c:pt>
                <c:pt idx="4">
                  <c:v>34.9648</c:v>
                </c:pt>
                <c:pt idx="5">
                  <c:v>34.9642</c:v>
                </c:pt>
                <c:pt idx="6">
                  <c:v>34.9645</c:v>
                </c:pt>
                <c:pt idx="7">
                  <c:v>34.9652</c:v>
                </c:pt>
                <c:pt idx="8">
                  <c:v>34.965</c:v>
                </c:pt>
                <c:pt idx="9">
                  <c:v>34.965</c:v>
                </c:pt>
                <c:pt idx="10">
                  <c:v>34.9649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050_01!$V$71:$V$72</c:f>
              <c:numCache>
                <c:formatCode>General</c:formatCode>
                <c:ptCount val="2"/>
                <c:pt idx="0">
                  <c:v>34.9640118823593</c:v>
                </c:pt>
                <c:pt idx="1">
                  <c:v>34.9640118823593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050_01!$W$71:$W$72</c:f>
              <c:numCache>
                <c:formatCode>General</c:formatCode>
                <c:ptCount val="2"/>
                <c:pt idx="0">
                  <c:v>34.9651</c:v>
                </c:pt>
                <c:pt idx="1">
                  <c:v>34.9651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050_01!$U$71:$U$72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050_01!$X$71:$X$72</c:f>
              <c:numCache>
                <c:formatCode>General</c:formatCode>
                <c:ptCount val="2"/>
                <c:pt idx="0">
                  <c:v>34.9661881176407</c:v>
                </c:pt>
                <c:pt idx="1">
                  <c:v>34.9661881176407</c:v>
                </c:pt>
              </c:numCache>
            </c:numRef>
          </c:yVal>
          <c:smooth val="0"/>
        </c:ser>
        <c:axId val="23495281"/>
        <c:axId val="38742757"/>
      </c:scatterChart>
      <c:valAx>
        <c:axId val="23495281"/>
        <c:scaling>
          <c:orientation val="minMax"/>
          <c:max val="12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8742757"/>
        <c:crosses val="autoZero"/>
        <c:crossBetween val="midCat"/>
        <c:majorUnit val="2"/>
        <c:minorUnit val="1"/>
      </c:valAx>
      <c:valAx>
        <c:axId val="38742757"/>
        <c:scaling>
          <c:orientation val="minMax"/>
          <c:max val="34.975"/>
          <c:min val="34.95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3495281"/>
        <c:crosses val="autoZero"/>
        <c:crossBetween val="midCat"/>
        <c:majorUnit val="0.00300000000000001"/>
        <c:minorUnit val="0.001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chart" Target="../charts/chart75.xml"/><Relationship Id="rId2" Type="http://schemas.openxmlformats.org/officeDocument/2006/relationships/chart" Target="../charts/chart76.xml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chart" Target="../charts/chart77.xml"/><Relationship Id="rId2" Type="http://schemas.openxmlformats.org/officeDocument/2006/relationships/chart" Target="../charts/chart78.xml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chart" Target="../charts/chart83.xml"/><Relationship Id="rId2" Type="http://schemas.openxmlformats.org/officeDocument/2006/relationships/chart" Target="../charts/chart84.xml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chart" Target="../charts/chart87.xml"/><Relationship Id="rId2" Type="http://schemas.openxmlformats.org/officeDocument/2006/relationships/chart" Target="../charts/chart88.xml"/>
</Relationships>
</file>

<file path=xl/drawings/_rels/drawing45.xml.rels><?xml version="1.0" encoding="UTF-8"?>
<Relationships xmlns="http://schemas.openxmlformats.org/package/2006/relationships"><Relationship Id="rId1" Type="http://schemas.openxmlformats.org/officeDocument/2006/relationships/chart" Target="../charts/chart89.xml"/><Relationship Id="rId2" Type="http://schemas.openxmlformats.org/officeDocument/2006/relationships/chart" Target="../charts/chart90.xml"/>
</Relationships>
</file>

<file path=xl/drawings/_rels/drawing46.xml.rels><?xml version="1.0" encoding="UTF-8"?>
<Relationships xmlns="http://schemas.openxmlformats.org/package/2006/relationships"><Relationship Id="rId1" Type="http://schemas.openxmlformats.org/officeDocument/2006/relationships/chart" Target="../charts/chart91.xml"/><Relationship Id="rId2" Type="http://schemas.openxmlformats.org/officeDocument/2006/relationships/chart" Target="../charts/chart92.xml"/>
</Relationships>
</file>

<file path=xl/drawings/_rels/drawing47.xml.rels><?xml version="1.0" encoding="UTF-8"?>
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
</Relationships>
</file>

<file path=xl/drawings/_rels/drawing48.xml.rels><?xml version="1.0" encoding="UTF-8"?>
<Relationships xmlns="http://schemas.openxmlformats.org/package/2006/relationships"><Relationship Id="rId1" Type="http://schemas.openxmlformats.org/officeDocument/2006/relationships/chart" Target="../charts/chart95.xml"/><Relationship Id="rId2" Type="http://schemas.openxmlformats.org/officeDocument/2006/relationships/chart" Target="../charts/chart96.xml"/>
</Relationships>
</file>

<file path=xl/drawings/_rels/drawing49.xml.rels><?xml version="1.0" encoding="UTF-8"?>
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
</Relationships>
</file>

<file path=xl/drawings/_rels/drawing50.xml.rels><?xml version="1.0" encoding="UTF-8"?>
<Relationships xmlns="http://schemas.openxmlformats.org/package/2006/relationships"><Relationship Id="rId1" Type="http://schemas.openxmlformats.org/officeDocument/2006/relationships/chart" Target="../charts/chart99.xml"/><Relationship Id="rId2" Type="http://schemas.openxmlformats.org/officeDocument/2006/relationships/chart" Target="../charts/chart100.xml"/>
</Relationships>
</file>

<file path=xl/drawings/_rels/drawing5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923400</xdr:colOff>
      <xdr:row>83</xdr:row>
      <xdr:rowOff>18720</xdr:rowOff>
    </xdr:to>
    <xdr:graphicFrame>
      <xdr:nvGraphicFramePr>
        <xdr:cNvPr id="1" name="Graphique 2"/>
        <xdr:cNvGraphicFramePr/>
      </xdr:nvGraphicFramePr>
      <xdr:xfrm>
        <a:off x="4676400" y="10361160"/>
        <a:ext cx="601956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923400</xdr:colOff>
      <xdr:row>83</xdr:row>
      <xdr:rowOff>18720</xdr:rowOff>
    </xdr:to>
    <xdr:graphicFrame>
      <xdr:nvGraphicFramePr>
        <xdr:cNvPr id="3" name="Graphique 2"/>
        <xdr:cNvGraphicFramePr/>
      </xdr:nvGraphicFramePr>
      <xdr:xfrm>
        <a:off x="4676400" y="10361160"/>
        <a:ext cx="601956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923400</xdr:colOff>
      <xdr:row>83</xdr:row>
      <xdr:rowOff>18720</xdr:rowOff>
    </xdr:to>
    <xdr:graphicFrame>
      <xdr:nvGraphicFramePr>
        <xdr:cNvPr id="5" name="Graphique 2"/>
        <xdr:cNvGraphicFramePr/>
      </xdr:nvGraphicFramePr>
      <xdr:xfrm>
        <a:off x="4676400" y="10361160"/>
        <a:ext cx="601956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923400</xdr:colOff>
      <xdr:row>83</xdr:row>
      <xdr:rowOff>18720</xdr:rowOff>
    </xdr:to>
    <xdr:graphicFrame>
      <xdr:nvGraphicFramePr>
        <xdr:cNvPr id="7" name="Graphique 2"/>
        <xdr:cNvGraphicFramePr/>
      </xdr:nvGraphicFramePr>
      <xdr:xfrm>
        <a:off x="4676400" y="10361160"/>
        <a:ext cx="601956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1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1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1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1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1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1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1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1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1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1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2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2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2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2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2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2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2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2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2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2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3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3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3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3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3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3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3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3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3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3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4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4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4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4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4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4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4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4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4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4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5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5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5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5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5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5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5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5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5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5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6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6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6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6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6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6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6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6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6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6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7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7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7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7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7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7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7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7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7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7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8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8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8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8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8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8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8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8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88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89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90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91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92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93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94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95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495000</xdr:colOff>
      <xdr:row>83</xdr:row>
      <xdr:rowOff>18720</xdr:rowOff>
    </xdr:to>
    <xdr:graphicFrame>
      <xdr:nvGraphicFramePr>
        <xdr:cNvPr id="96" name="Graphique 1"/>
        <xdr:cNvGraphicFramePr/>
      </xdr:nvGraphicFramePr>
      <xdr:xfrm>
        <a:off x="152280" y="10361160"/>
        <a:ext cx="45144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923760</xdr:colOff>
      <xdr:row>83</xdr:row>
      <xdr:rowOff>18720</xdr:rowOff>
    </xdr:to>
    <xdr:graphicFrame>
      <xdr:nvGraphicFramePr>
        <xdr:cNvPr id="97" name="Graphique 2"/>
        <xdr:cNvGraphicFramePr/>
      </xdr:nvGraphicFramePr>
      <xdr:xfrm>
        <a:off x="4676400" y="10361160"/>
        <a:ext cx="694368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676440</xdr:colOff>
      <xdr:row>62</xdr:row>
      <xdr:rowOff>152280</xdr:rowOff>
    </xdr:from>
    <xdr:to>
      <xdr:col>16</xdr:col>
      <xdr:colOff>9360</xdr:colOff>
      <xdr:row>82</xdr:row>
      <xdr:rowOff>171000</xdr:rowOff>
    </xdr:to>
    <xdr:graphicFrame>
      <xdr:nvGraphicFramePr>
        <xdr:cNvPr id="98" name="Graphique 1"/>
        <xdr:cNvGraphicFramePr/>
      </xdr:nvGraphicFramePr>
      <xdr:xfrm>
        <a:off x="2076480" y="10330560"/>
        <a:ext cx="678132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85</xdr:row>
      <xdr:rowOff>123840</xdr:rowOff>
    </xdr:from>
    <xdr:to>
      <xdr:col>9</xdr:col>
      <xdr:colOff>209160</xdr:colOff>
      <xdr:row>105</xdr:row>
      <xdr:rowOff>142560</xdr:rowOff>
    </xdr:to>
    <xdr:graphicFrame>
      <xdr:nvGraphicFramePr>
        <xdr:cNvPr id="99" name="Graphique 2"/>
        <xdr:cNvGraphicFramePr/>
      </xdr:nvGraphicFramePr>
      <xdr:xfrm>
        <a:off x="0" y="14508360"/>
        <a:ext cx="6705000" cy="36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142920</xdr:colOff>
      <xdr:row>74</xdr:row>
      <xdr:rowOff>28440</xdr:rowOff>
    </xdr:from>
    <xdr:to>
      <xdr:col>18</xdr:col>
      <xdr:colOff>327240</xdr:colOff>
      <xdr:row>75</xdr:row>
      <xdr:rowOff>109800</xdr:rowOff>
    </xdr:to>
    <xdr:sp>
      <xdr:nvSpPr>
        <xdr:cNvPr id="100" name="CustomShape 1"/>
        <xdr:cNvSpPr/>
      </xdr:nvSpPr>
      <xdr:spPr>
        <a:xfrm>
          <a:off x="10839240" y="12401280"/>
          <a:ext cx="184320" cy="26424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757440</xdr:colOff>
      <xdr:row>56</xdr:row>
      <xdr:rowOff>131760</xdr:rowOff>
    </xdr:to>
    <xdr:pic>
      <xdr:nvPicPr>
        <xdr:cNvPr id="101" name="Image 1" descr=""/>
        <xdr:cNvPicPr/>
      </xdr:nvPicPr>
      <xdr:blipFill>
        <a:blip r:embed="rId1"/>
        <a:stretch/>
      </xdr:blipFill>
      <xdr:spPr>
        <a:xfrm>
          <a:off x="360" y="0"/>
          <a:ext cx="9243720" cy="10373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418680</xdr:colOff>
      <xdr:row>114</xdr:row>
      <xdr:rowOff>132840</xdr:rowOff>
    </xdr:to>
    <xdr:pic>
      <xdr:nvPicPr>
        <xdr:cNvPr id="102" name="Image 3" descr=""/>
        <xdr:cNvPicPr/>
      </xdr:nvPicPr>
      <xdr:blipFill>
        <a:blip r:embed="rId2"/>
        <a:stretch/>
      </xdr:blipFill>
      <xdr:spPr>
        <a:xfrm>
          <a:off x="0" y="10424160"/>
          <a:ext cx="8905320" cy="10557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456840</xdr:colOff>
      <xdr:row>157</xdr:row>
      <xdr:rowOff>151920</xdr:rowOff>
    </xdr:to>
    <xdr:pic>
      <xdr:nvPicPr>
        <xdr:cNvPr id="103" name="Image 4" descr=""/>
        <xdr:cNvPicPr/>
      </xdr:nvPicPr>
      <xdr:blipFill>
        <a:blip r:embed="rId3"/>
        <a:stretch/>
      </xdr:blipFill>
      <xdr:spPr>
        <a:xfrm>
          <a:off x="0" y="21031200"/>
          <a:ext cx="8943480" cy="78328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7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11</v>
      </c>
      <c r="J9" s="31" t="n">
        <v>27.953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11°27,953</v>
      </c>
      <c r="P9" s="31" t="s">
        <v>13</v>
      </c>
      <c r="Q9" s="35" t="n">
        <f aca="false">IF(ISBLANK(I9),"",IF(ISBLANK(J9),"",IF(J9&gt;60,"ERREUR !!",O11*(I9+(J9/60)))))</f>
        <v>11.4658833333333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40976</v>
      </c>
      <c r="K11" s="40"/>
      <c r="L11" s="40"/>
      <c r="M11" s="40"/>
      <c r="N11" s="41" t="str">
        <f aca="false">I9&amp;"°"&amp;J9</f>
        <v>11°27,953</v>
      </c>
      <c r="O11" s="42" t="n">
        <f aca="false">IF(P9=M10,-1,1)</f>
        <v>1</v>
      </c>
      <c r="P11" s="43" t="str">
        <f aca="false">TEXT(J11,"aaaa-mm-jj")&amp;"T"&amp;TEXT(J12,"hh:mm:ss")&amp;"z"</f>
        <v>2016-03-09T19:43:00z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0.821527777777778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23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23.2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0.997541169617411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0.0199828626842581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5.00324008025963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4.97485075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0.00401360527954214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2122</v>
      </c>
      <c r="E35" s="119" t="n">
        <v>6.5</v>
      </c>
      <c r="F35" s="120" t="n">
        <v>5.213</v>
      </c>
      <c r="G35" s="121" t="n">
        <v>34.9635</v>
      </c>
      <c r="H35" s="119" t="n">
        <v>2000</v>
      </c>
      <c r="I35" s="119" t="n">
        <v>2021</v>
      </c>
      <c r="J35" s="122" t="n">
        <v>109.007</v>
      </c>
      <c r="K35" s="123" t="n">
        <f aca="false">IF(ISBLANK(E35),"",(0.000824493-(0.0000040899*E35)+(0.000000076438*E35^2)-(0.00000000082467*E35^3)+(0.0000000000053875*E35^4)))</f>
        <v>0.000800921297525469</v>
      </c>
      <c r="L35" s="123" t="n">
        <f aca="false">IF(ISBLANK(E35),"",(-0.00000572466+(0.00000010227*E35)-(0.0000000016546*E35^2)))</f>
        <v>-5.12981185E-006</v>
      </c>
      <c r="M35" s="123" t="n">
        <f aca="false">IF(ISBLANK(E35),"",IF(ISBLANK(G35),(O35+(K35*35)+(L35*35^1.5)+(0.00000048314*35^2)),(O35+(K35*G35)+(L35*G35^1.5)+(0.00000048314*G35^2))))</f>
        <v>1.02745860255523</v>
      </c>
      <c r="N35" s="124" t="n">
        <f aca="false">IF(ISBLANK(D35),"",IF(ISBLANK(G35),J35*(1+0.00001*(35-20)),J35*(1+0.00001*(G35-20))))</f>
        <v>109.023311262445</v>
      </c>
      <c r="O35" s="123" t="n">
        <f aca="false">IF(ISBLANK(E35),"",(0.999842594+(0.00006793952*E35)-(0.00000909529*E35^2)+(0.0000001001685*E35^3)-(0.000000001120083*E35^4)+(0.000000000006536332*E35^5)))</f>
        <v>0.9999255100741</v>
      </c>
      <c r="P35" s="125" t="n">
        <v>5.47</v>
      </c>
      <c r="Q35" s="126" t="n">
        <v>5.324</v>
      </c>
      <c r="R35" s="127" t="n">
        <v>244.3</v>
      </c>
      <c r="S35" s="127" t="n">
        <v>237.8</v>
      </c>
      <c r="T35" s="128" t="n">
        <v>0</v>
      </c>
      <c r="U35" s="129" t="n">
        <v>0</v>
      </c>
      <c r="V35" s="130" t="n">
        <v>20</v>
      </c>
      <c r="W35" s="131" t="n">
        <v>19.5</v>
      </c>
      <c r="X35" s="130" t="n">
        <v>20</v>
      </c>
      <c r="Y35" s="131" t="n">
        <v>19.5</v>
      </c>
      <c r="Z35" s="128" t="n">
        <v>1.28</v>
      </c>
      <c r="AA35" s="129" t="n">
        <v>1.25</v>
      </c>
      <c r="AB35" s="130" t="n">
        <v>22.8</v>
      </c>
      <c r="AC35" s="131" t="n">
        <v>22.2</v>
      </c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5.8</v>
      </c>
      <c r="F36" s="136" t="n">
        <v>5.292</v>
      </c>
      <c r="G36" s="137" t="n">
        <v>34.9635</v>
      </c>
      <c r="H36" s="135" t="n">
        <v>2000</v>
      </c>
      <c r="I36" s="135" t="n">
        <v>2021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0.00080318814806918</v>
      </c>
      <c r="L36" s="139" t="n">
        <f aca="false">IF(ISBLANK(E36),"",(-0.00000572466+(0.00000010227*E36)-(0.0000000016546*E36^2)))</f>
        <v>-5.187154744E-006</v>
      </c>
      <c r="M36" s="139" t="n">
        <f aca="false">IF(ISBLANK(E36),"",IF(ISBLANK(G36),(O36+(K36*35)+(L36*35^1.5)+(0.00000048314*35^2)),(O36+(K36*G36)+(L36*G36^1.5)+(0.00000048314*G36^2))))</f>
        <v>1.02754949159614</v>
      </c>
      <c r="N36" s="140" t="n">
        <f aca="false">IF(ISBLANK(D36),"",IF(ISBLANK(G36),J36*(1+0.00001*(35-20)),J36*(1+0.00001*(G36-20))))</f>
        <v>110.76257147771</v>
      </c>
      <c r="O36" s="139" t="n">
        <f aca="false">IF(ISBLANK(E36),"",(0.999842594+(0.00006793952*E36)-(0.00000909529*E36^2)+(0.0000001001685*E36^3)-(0.000000001120083*E36^4)+(0.000000000006536332*E36^5)))</f>
        <v>0.999948997096951</v>
      </c>
      <c r="P36" s="141" t="n">
        <v>5.464</v>
      </c>
      <c r="Q36" s="142" t="n">
        <v>5.318</v>
      </c>
      <c r="R36" s="143" t="n">
        <v>244</v>
      </c>
      <c r="S36" s="143" t="n">
        <v>237.5</v>
      </c>
      <c r="T36" s="34" t="n">
        <v>0</v>
      </c>
      <c r="U36" s="144" t="n">
        <v>0</v>
      </c>
      <c r="V36" s="145" t="n">
        <v>20</v>
      </c>
      <c r="W36" s="146" t="n">
        <v>19.5</v>
      </c>
      <c r="X36" s="145" t="n">
        <v>20</v>
      </c>
      <c r="Y36" s="146" t="n">
        <v>19.5</v>
      </c>
      <c r="Z36" s="34" t="n">
        <v>1.4</v>
      </c>
      <c r="AA36" s="144" t="n">
        <v>1.36</v>
      </c>
      <c r="AB36" s="145" t="n">
        <v>23.5</v>
      </c>
      <c r="AC36" s="146" t="n">
        <v>22.9</v>
      </c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6.5</v>
      </c>
      <c r="F37" s="136" t="n">
        <v>5.109</v>
      </c>
      <c r="G37" s="137" t="n">
        <v>34.9653</v>
      </c>
      <c r="H37" s="135" t="n">
        <v>2000</v>
      </c>
      <c r="I37" s="135" t="n">
        <v>2021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0.000800921297525469</v>
      </c>
      <c r="L37" s="139" t="n">
        <f aca="false">IF(ISBLANK(E37),"",(-0.00000572466+(0.00000010227*E37)-(0.0000000016546*E37^2)))</f>
        <v>-5.12981185E-006</v>
      </c>
      <c r="M37" s="139" t="n">
        <f aca="false">IF(ISBLANK(E37),"",IF(ISBLANK(G37),(O37+(K37*35)+(L37*35^1.5)+(0.00000048314*35^2)),(O37+(K37*G37)+(L37*G37^1.5)+(0.00000048314*G37^2))))</f>
        <v>1.02746002312835</v>
      </c>
      <c r="N37" s="140" t="n">
        <f aca="false">IF(ISBLANK(D37),"",IF(ISBLANK(G37),J37*(1+0.00001*(35-20)),J37*(1+0.00001*(G37-20))))</f>
        <v>106.853988627214</v>
      </c>
      <c r="O37" s="139" t="n">
        <f aca="false">IF(ISBLANK(E37),"",(0.999842594+(0.00006793952*E37)-(0.00000909529*E37^2)+(0.0000001001685*E37^3)-(0.000000001120083*E37^4)+(0.000000000006536332*E37^5)))</f>
        <v>0.9999255100741</v>
      </c>
      <c r="P37" s="141" t="n">
        <v>5.472</v>
      </c>
      <c r="Q37" s="142" t="n">
        <v>5.325</v>
      </c>
      <c r="R37" s="143" t="n">
        <v>244.4</v>
      </c>
      <c r="S37" s="143" t="n">
        <v>237.8</v>
      </c>
      <c r="T37" s="34" t="n">
        <v>0</v>
      </c>
      <c r="U37" s="144" t="n">
        <v>0</v>
      </c>
      <c r="V37" s="145" t="n">
        <v>19.9</v>
      </c>
      <c r="W37" s="146" t="n">
        <v>19.4</v>
      </c>
      <c r="X37" s="145" t="n">
        <v>19.9</v>
      </c>
      <c r="Y37" s="146" t="n">
        <v>19.4</v>
      </c>
      <c r="Z37" s="34" t="n">
        <v>1.45</v>
      </c>
      <c r="AA37" s="144" t="n">
        <v>1.41</v>
      </c>
      <c r="AB37" s="145" t="n">
        <v>23.5</v>
      </c>
      <c r="AC37" s="146" t="n">
        <v>22.9</v>
      </c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6.6</v>
      </c>
      <c r="F38" s="136" t="n">
        <v>5.335</v>
      </c>
      <c r="G38" s="137" t="n">
        <v>34.9671</v>
      </c>
      <c r="H38" s="135" t="n">
        <v>2000</v>
      </c>
      <c r="I38" s="135" t="n">
        <v>2021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0.0008006024325927</v>
      </c>
      <c r="L38" s="139" t="n">
        <f aca="false">IF(ISBLANK(E38),"",(-0.00000572466+(0.00000010227*E38)-(0.0000000016546*E38^2)))</f>
        <v>-5.121752376E-006</v>
      </c>
      <c r="M38" s="139" t="n">
        <f aca="false">IF(ISBLANK(E38),"",IF(ISBLANK(G38),(O38+(K38*35)+(L38*35^1.5)+(0.00000048314*35^2)),(O38+(K38*G38)+(L38*G38^1.5)+(0.00000048314*G38^2))))</f>
        <v>1.02744800888249</v>
      </c>
      <c r="N38" s="140" t="n">
        <f aca="false">IF(ISBLANK(D38),"",IF(ISBLANK(G38),J38*(1+0.00001*(35-20)),J38*(1+0.00001*(G38-20))))</f>
        <v>111.56669580005</v>
      </c>
      <c r="O38" s="139" t="n">
        <f aca="false">IF(ISBLANK(E38),"",(0.999842594+(0.00006793952*E38)-(0.00000909529*E38^2)+(0.0000001001685*E38^3)-(0.000000001120083*E38^4)+(0.000000000006536332*E38^5)))</f>
        <v>0.999921558571369</v>
      </c>
      <c r="P38" s="141" t="n">
        <v>5.468</v>
      </c>
      <c r="Q38" s="142" t="n">
        <v>5.322</v>
      </c>
      <c r="R38" s="143" t="n">
        <v>244.2</v>
      </c>
      <c r="S38" s="143" t="n">
        <v>237.7</v>
      </c>
      <c r="T38" s="34" t="n">
        <v>0</v>
      </c>
      <c r="U38" s="144" t="n">
        <v>0</v>
      </c>
      <c r="V38" s="145" t="n">
        <v>20</v>
      </c>
      <c r="W38" s="146" t="n">
        <v>19.5</v>
      </c>
      <c r="X38" s="145" t="n">
        <v>20</v>
      </c>
      <c r="Y38" s="146" t="n">
        <v>19.5</v>
      </c>
      <c r="Z38" s="34" t="n">
        <v>1.46</v>
      </c>
      <c r="AA38" s="144" t="n">
        <v>1.42</v>
      </c>
      <c r="AB38" s="145" t="n">
        <v>23.5</v>
      </c>
      <c r="AC38" s="146" t="n">
        <v>22.9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6.8</v>
      </c>
      <c r="F39" s="136" t="n">
        <v>5.14</v>
      </c>
      <c r="G39" s="137" t="n">
        <v>34.9655</v>
      </c>
      <c r="H39" s="135" t="n">
        <v>2000</v>
      </c>
      <c r="I39" s="135" t="n">
        <v>2021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0.00079996838969888</v>
      </c>
      <c r="L39" s="139" t="n">
        <f aca="false">IF(ISBLANK(E39),"",(-0.00000572466+(0.00000010227*E39)-(0.0000000016546*E39^2)))</f>
        <v>-5.105732704E-006</v>
      </c>
      <c r="M39" s="139" t="n">
        <f aca="false">IF(ISBLANK(E39),"",IF(ISBLANK(G39),(O39+(K39*35)+(L39*35^1.5)+(0.00000048314*35^2)),(O39+(K39*G39)+(L39*G39^1.5)+(0.00000048314*G39^2))))</f>
        <v>1.02741954337273</v>
      </c>
      <c r="N39" s="140" t="n">
        <f aca="false">IF(ISBLANK(D39),"",IF(ISBLANK(G39),J39*(1+0.00001*(35-20)),J39*(1+0.00001*(G39-20))))</f>
        <v>107.351063219425</v>
      </c>
      <c r="O39" s="139" t="n">
        <f aca="false">IF(ISBLANK(E39),"",(0.999842594+(0.00006793952*E39)-(0.00000909529*E39^2)+(0.0000001001685*E39^3)-(0.000000001120083*E39^4)+(0.000000000006536332*E39^5)))</f>
        <v>0.99991321285054</v>
      </c>
      <c r="P39" s="141" t="n">
        <v>5.479</v>
      </c>
      <c r="Q39" s="142" t="n">
        <v>5.333</v>
      </c>
      <c r="R39" s="143" t="n">
        <v>244.7</v>
      </c>
      <c r="S39" s="143" t="n">
        <v>238.2</v>
      </c>
      <c r="T39" s="34" t="n">
        <v>0</v>
      </c>
      <c r="U39" s="144" t="n">
        <v>0</v>
      </c>
      <c r="V39" s="145" t="n">
        <v>20</v>
      </c>
      <c r="W39" s="146" t="n">
        <v>19.5</v>
      </c>
      <c r="X39" s="145" t="n">
        <v>20</v>
      </c>
      <c r="Y39" s="146" t="n">
        <v>19.5</v>
      </c>
      <c r="Z39" s="34" t="n">
        <v>1.48</v>
      </c>
      <c r="AA39" s="144" t="n">
        <v>1.44</v>
      </c>
      <c r="AB39" s="145" t="n">
        <v>23.6</v>
      </c>
      <c r="AC39" s="146" t="n">
        <v>23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7.2</v>
      </c>
      <c r="F40" s="136" t="n">
        <v>5.22</v>
      </c>
      <c r="G40" s="137" t="n">
        <v>34.9643</v>
      </c>
      <c r="H40" s="135" t="n">
        <v>2000</v>
      </c>
      <c r="I40" s="135" t="n">
        <v>2021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0.00079871493778176</v>
      </c>
      <c r="L40" s="139" t="n">
        <f aca="false">IF(ISBLANK(E40),"",(-0.00000572466+(0.00000010227*E40)-(0.0000000016546*E40^2)))</f>
        <v>-5.074090464E-006</v>
      </c>
      <c r="M40" s="139" t="n">
        <f aca="false">IF(ISBLANK(E40),"",IF(ISBLANK(G40),(O40+(K40*35)+(L40*35^1.5)+(0.00000048314*35^2)),(O40+(K40*G40)+(L40*G40^1.5)+(0.00000048314*G40^2))))</f>
        <v>1.02736286298066</v>
      </c>
      <c r="N40" s="140" t="n">
        <f aca="false">IF(ISBLANK(D40),"",IF(ISBLANK(G40),J40*(1+0.00001*(35-20)),J40*(1+0.00001*(G40-20))))</f>
        <v>109.085321412367</v>
      </c>
      <c r="O40" s="139" t="n">
        <f aca="false">IF(ISBLANK(E40),"",(0.999842594+(0.00006793952*E40)-(0.00000909529*E40^2)+(0.0000001001685*E40^3)-(0.000000001120083*E40^4)+(0.000000000006536332*E40^5)))</f>
        <v>0.999894762780404</v>
      </c>
      <c r="P40" s="141" t="n">
        <v>5.474</v>
      </c>
      <c r="Q40" s="142" t="n">
        <v>5.328</v>
      </c>
      <c r="R40" s="143" t="n">
        <v>244.5</v>
      </c>
      <c r="S40" s="143" t="n">
        <v>238</v>
      </c>
      <c r="T40" s="34" t="n">
        <v>0</v>
      </c>
      <c r="U40" s="144" t="n">
        <v>0</v>
      </c>
      <c r="V40" s="145" t="n">
        <v>20.1</v>
      </c>
      <c r="W40" s="146" t="n">
        <v>19.6</v>
      </c>
      <c r="X40" s="145" t="n">
        <v>20.1</v>
      </c>
      <c r="Y40" s="146" t="n">
        <v>19.6</v>
      </c>
      <c r="Z40" s="34" t="n">
        <v>1.47</v>
      </c>
      <c r="AA40" s="144" t="n">
        <v>1.43</v>
      </c>
      <c r="AB40" s="145" t="n">
        <v>23.8</v>
      </c>
      <c r="AC40" s="146" t="n">
        <v>23.2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7.3</v>
      </c>
      <c r="F41" s="136" t="n">
        <v>5.285</v>
      </c>
      <c r="G41" s="137" t="n">
        <v>34.9667</v>
      </c>
      <c r="H41" s="135" t="n">
        <v>2000</v>
      </c>
      <c r="I41" s="135" t="n">
        <v>2021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0.000798404599922949</v>
      </c>
      <c r="L41" s="139" t="n">
        <f aca="false">IF(ISBLANK(E41),"",(-0.00000572466+(0.00000010227*E41)-(0.0000000016546*E41^2)))</f>
        <v>-5.066262634E-006</v>
      </c>
      <c r="M41" s="139" t="n">
        <f aca="false">IF(ISBLANK(E41),"",IF(ISBLANK(G41),(O41+(K41*35)+(L41*35^1.5)+(0.00000048314*35^2)),(O41+(K41*G41)+(L41*G41^1.5)+(0.00000048314*G41^2))))</f>
        <v>1.02735054364379</v>
      </c>
      <c r="N41" s="140" t="n">
        <f aca="false">IF(ISBLANK(D41),"",IF(ISBLANK(G41),J41*(1+0.00001*(35-20)),J41*(1+0.00001*(G41-20))))</f>
        <v>110.509537155831</v>
      </c>
      <c r="O41" s="139" t="n">
        <f aca="false">IF(ISBLANK(E41),"",(0.999842594+(0.00006793952*E41)-(0.00000909529*E41^2)+(0.0000001001685*E41^3)-(0.000000001120083*E41^4)+(0.000000000006536332*E41^5)))</f>
        <v>0.999889786405409</v>
      </c>
      <c r="P41" s="141" t="n">
        <v>5.47</v>
      </c>
      <c r="Q41" s="142" t="n">
        <v>5.324</v>
      </c>
      <c r="R41" s="143" t="n">
        <v>244.3</v>
      </c>
      <c r="S41" s="143" t="n">
        <v>237.8</v>
      </c>
      <c r="T41" s="34" t="n">
        <v>0</v>
      </c>
      <c r="U41" s="144" t="n">
        <v>0</v>
      </c>
      <c r="V41" s="145" t="n">
        <v>20</v>
      </c>
      <c r="W41" s="146" t="n">
        <v>19.5</v>
      </c>
      <c r="X41" s="145" t="n">
        <v>20</v>
      </c>
      <c r="Y41" s="146" t="n">
        <v>19.5</v>
      </c>
      <c r="Z41" s="34" t="n">
        <v>1.48</v>
      </c>
      <c r="AA41" s="144" t="n">
        <v>1.44</v>
      </c>
      <c r="AB41" s="145" t="n">
        <v>23.6</v>
      </c>
      <c r="AC41" s="146" t="n">
        <v>23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7.6</v>
      </c>
      <c r="F42" s="136" t="n">
        <v>5.216</v>
      </c>
      <c r="G42" s="137" t="n">
        <v>34.9655</v>
      </c>
      <c r="H42" s="135" t="n">
        <v>2000</v>
      </c>
      <c r="I42" s="135" t="n">
        <v>2021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0.0007974807824144</v>
      </c>
      <c r="L42" s="139" t="n">
        <f aca="false">IF(ISBLANK(E42),"",(-0.00000572466+(0.00000010227*E42)-(0.0000000016546*E42^2)))</f>
        <v>-5.042977696E-006</v>
      </c>
      <c r="M42" s="139" t="n">
        <f aca="false">IF(ISBLANK(E42),"",IF(ISBLANK(G42),(O42+(K42*35)+(L42*35^1.5)+(0.00000048314*35^2)),(O42+(K42*G42)+(L42*G42^1.5)+(0.00000048314*G42^2))))</f>
        <v>1.02730631596751</v>
      </c>
      <c r="N42" s="140" t="n">
        <f aca="false">IF(ISBLANK(D42),"",IF(ISBLANK(G42),J42*(1+0.00001*(35-20)),J42*(1+0.00001*(G42-20))))</f>
        <v>109.025313741895</v>
      </c>
      <c r="O42" s="139" t="n">
        <f aca="false">IF(ISBLANK(E42),"",(0.999842594+(0.00006793952*E42)-(0.00000909529*E42^2)+(0.0000001001685*E42^3)-(0.000000001120083*E42^4)+(0.000000000006536332*E42^5)))</f>
        <v>0.999873990858795</v>
      </c>
      <c r="P42" s="141" t="n">
        <v>5.473</v>
      </c>
      <c r="Q42" s="142" t="n">
        <v>5.328</v>
      </c>
      <c r="R42" s="143" t="n">
        <v>244.4</v>
      </c>
      <c r="S42" s="143" t="n">
        <v>237.9</v>
      </c>
      <c r="T42" s="34" t="n">
        <v>0</v>
      </c>
      <c r="U42" s="144" t="n">
        <v>0</v>
      </c>
      <c r="V42" s="145" t="n">
        <v>19.9</v>
      </c>
      <c r="W42" s="146" t="n">
        <v>19.4</v>
      </c>
      <c r="X42" s="145" t="n">
        <v>19.9</v>
      </c>
      <c r="Y42" s="146" t="n">
        <v>19.4</v>
      </c>
      <c r="Z42" s="34" t="n">
        <v>1.48</v>
      </c>
      <c r="AA42" s="144" t="n">
        <v>1.44</v>
      </c>
      <c r="AB42" s="145" t="n">
        <v>23.5</v>
      </c>
      <c r="AC42" s="146" t="n">
        <v>22.9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2107</v>
      </c>
      <c r="E43" s="135" t="n">
        <v>7.7</v>
      </c>
      <c r="F43" s="136" t="n">
        <v>5.256</v>
      </c>
      <c r="G43" s="137" t="n">
        <v>34.9654</v>
      </c>
      <c r="H43" s="135" t="n">
        <v>2000</v>
      </c>
      <c r="I43" s="135" t="n">
        <v>2021</v>
      </c>
      <c r="J43" s="138" t="n">
        <v>109.899</v>
      </c>
      <c r="K43" s="139" t="n">
        <f aca="false">IF(ISBLANK(E43),"",(0.000824493-(0.0000040899*E43)+(0.000000076438*E43^2)-(0.00000000082467*E43^3)+(0.0000000000053875*E43^4)))</f>
        <v>0.000797175228651729</v>
      </c>
      <c r="L43" s="139" t="n">
        <f aca="false">IF(ISBLANK(E43),"",(-0.00000572466+(0.00000010227*E43)-(0.0000000016546*E43^2)))</f>
        <v>-5.035282234E-006</v>
      </c>
      <c r="M43" s="139" t="n">
        <f aca="false">IF(ISBLANK(E43),"",IF(ISBLANK(G43),(O43+(K43*35)+(L43*35^1.5)+(0.00000048314*35^2)),(O43+(K43*G43)+(L43*G43^1.5)+(0.00000048314*G43^2))))</f>
        <v>1.02729159200479</v>
      </c>
      <c r="N43" s="140" t="n">
        <f aca="false">IF(ISBLANK(D43),"",IF(ISBLANK(G43),J43*(1+0.00001*(35-20)),J43*(1+0.00001*(G43-20))))</f>
        <v>109.915446824946</v>
      </c>
      <c r="O43" s="139" t="n">
        <f aca="false">IF(ISBLANK(E43),"",(0.999842594+(0.00006793952*E43)-(0.00000909529*E43^2)+(0.0000001001685*E43^3)-(0.000000001120083*E43^4)+(0.000000000006536332*E43^5)))</f>
        <v>0.999868438277747</v>
      </c>
      <c r="P43" s="141" t="n">
        <v>5.47</v>
      </c>
      <c r="Q43" s="142" t="n">
        <v>5.324</v>
      </c>
      <c r="R43" s="143" t="n">
        <v>244.3</v>
      </c>
      <c r="S43" s="143" t="n">
        <v>237.8</v>
      </c>
      <c r="T43" s="34" t="n">
        <v>0</v>
      </c>
      <c r="U43" s="144" t="n">
        <v>0</v>
      </c>
      <c r="V43" s="145" t="n">
        <v>19.9</v>
      </c>
      <c r="W43" s="146" t="n">
        <v>19.4</v>
      </c>
      <c r="X43" s="145" t="n">
        <v>19.9</v>
      </c>
      <c r="Y43" s="146" t="n">
        <v>19.4</v>
      </c>
      <c r="Z43" s="34" t="n">
        <v>1.48</v>
      </c>
      <c r="AA43" s="144" t="n">
        <v>1.44</v>
      </c>
      <c r="AB43" s="145" t="n">
        <v>23.6</v>
      </c>
      <c r="AC43" s="146" t="n">
        <v>23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2108</v>
      </c>
      <c r="E44" s="135" t="n">
        <v>7.9</v>
      </c>
      <c r="F44" s="136" t="n">
        <v>5.26</v>
      </c>
      <c r="G44" s="137" t="n">
        <v>34.9648</v>
      </c>
      <c r="H44" s="135" t="n">
        <v>2000</v>
      </c>
      <c r="I44" s="135" t="n">
        <v>2021</v>
      </c>
      <c r="J44" s="138" t="n">
        <v>109.904</v>
      </c>
      <c r="K44" s="139" t="n">
        <f aca="false">IF(ISBLANK(E44),"",(0.000824493-(0.0000040899*E44)+(0.000000076438*E44^2)-(0.00000000082467*E44^3)+(0.0000000000053875*E44^4)))</f>
        <v>0.000796567675464009</v>
      </c>
      <c r="L44" s="139" t="n">
        <f aca="false">IF(ISBLANK(E44),"",(-0.00000572466+(0.00000010227*E44)-(0.0000000016546*E44^2)))</f>
        <v>-5.019990586E-006</v>
      </c>
      <c r="M44" s="139" t="n">
        <f aca="false">IF(ISBLANK(E44),"",IF(ISBLANK(G44),(O44+(K44*35)+(L44*35^1.5)+(0.00000048314*35^2)),(O44+(K44*G44)+(L44*G44^1.5)+(0.00000048314*G44^2))))</f>
        <v>1.02726150505774</v>
      </c>
      <c r="N44" s="140" t="n">
        <f aca="false">IF(ISBLANK(D44),"",IF(ISBLANK(G44),J44*(1+0.00001*(35-20)),J44*(1+0.00001*(G44-20))))</f>
        <v>109.920446913792</v>
      </c>
      <c r="O44" s="139" t="n">
        <f aca="false">IF(ISBLANK(E44),"",(0.999842594+(0.00006793952*E44)-(0.00000909529*E44^2)+(0.0000001001685*E44^3)-(0.000000001120083*E44^4)+(0.000000000006536332*E44^5)))</f>
        <v>0.999856904530436</v>
      </c>
      <c r="P44" s="141" t="n">
        <v>5.474</v>
      </c>
      <c r="Q44" s="142" t="n">
        <v>5.328</v>
      </c>
      <c r="R44" s="143" t="n">
        <v>244.5</v>
      </c>
      <c r="S44" s="143" t="n">
        <v>238</v>
      </c>
      <c r="T44" s="34" t="n">
        <v>0</v>
      </c>
      <c r="U44" s="144" t="n">
        <v>0</v>
      </c>
      <c r="V44" s="145" t="n">
        <v>19.8</v>
      </c>
      <c r="W44" s="146" t="n">
        <v>19.3</v>
      </c>
      <c r="X44" s="145" t="n">
        <v>19.8</v>
      </c>
      <c r="Y44" s="146" t="n">
        <v>19.3</v>
      </c>
      <c r="Z44" s="34" t="n">
        <v>1.47</v>
      </c>
      <c r="AA44" s="144" t="n">
        <v>1.43</v>
      </c>
      <c r="AB44" s="145" t="n">
        <v>23.4</v>
      </c>
      <c r="AC44" s="146" t="n">
        <v>22.8</v>
      </c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8.2</v>
      </c>
      <c r="F45" s="136" t="n">
        <v>5.096</v>
      </c>
      <c r="G45" s="137" t="n">
        <v>34.9668</v>
      </c>
      <c r="H45" s="135" t="n">
        <v>2000</v>
      </c>
      <c r="I45" s="135" t="n">
        <v>2021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0.00079566517253126</v>
      </c>
      <c r="L45" s="139" t="n">
        <f aca="false">IF(ISBLANK(E45),"",(-0.00000572466+(0.00000010227*E45)-(0.0000000016546*E45^2)))</f>
        <v>-4.997301304E-006</v>
      </c>
      <c r="M45" s="139" t="n">
        <f aca="false">IF(ISBLANK(E45),"",IF(ISBLANK(G45),(O45+(K45*35)+(L45*35^1.5)+(0.00000048314*35^2)),(O45+(K45*G45)+(L45*G45^1.5)+(0.00000048314*G45^2))))</f>
        <v>1.02721784462591</v>
      </c>
      <c r="N45" s="140" t="n">
        <f aca="false">IF(ISBLANK(D45),"",IF(ISBLANK(G45),J45*(1+0.00001*(35-20)),J45*(1+0.00001*(G45-20))))</f>
        <v>106.619955207472</v>
      </c>
      <c r="O45" s="139" t="n">
        <f aca="false">IF(ISBLANK(E45),"",(0.999842594+(0.00006793952*E45)-(0.00000909529*E45^2)+(0.0000001001685*E45^3)-(0.000000001120083*E45^4)+(0.000000000006536332*E45^5)))</f>
        <v>0.999838538658805</v>
      </c>
      <c r="P45" s="141" t="n">
        <v>5.47</v>
      </c>
      <c r="Q45" s="142" t="n">
        <v>5.325</v>
      </c>
      <c r="R45" s="143" t="n">
        <v>244.3</v>
      </c>
      <c r="S45" s="143" t="n">
        <v>237.8</v>
      </c>
      <c r="T45" s="34" t="n">
        <v>0</v>
      </c>
      <c r="U45" s="144" t="n">
        <v>0</v>
      </c>
      <c r="V45" s="145" t="n">
        <v>19.9</v>
      </c>
      <c r="W45" s="146" t="n">
        <v>19.4</v>
      </c>
      <c r="X45" s="145" t="n">
        <v>19.9</v>
      </c>
      <c r="Y45" s="146" t="n">
        <v>19.4</v>
      </c>
      <c r="Z45" s="34" t="n">
        <v>1.47</v>
      </c>
      <c r="AA45" s="144" t="n">
        <v>1.43</v>
      </c>
      <c r="AB45" s="145" t="n">
        <v>23.5</v>
      </c>
      <c r="AC45" s="146" t="n">
        <v>22.9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49"/>
      <c r="E46" s="149"/>
      <c r="F46" s="150"/>
      <c r="G46" s="151"/>
      <c r="H46" s="149"/>
      <c r="I46" s="152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3" t="str">
        <f aca="false">IF(ISBLANK(E46),"",(0.000824493-(0.0000040899*E46)+(0.000000076438*E46^2)-(0.00000000082467*E46^3)+(0.0000000000053875*E46^4)))</f>
        <v/>
      </c>
      <c r="L46" s="153" t="str">
        <f aca="false">IF(ISBLANK(E46),"",(-0.00000572466+(0.00000010227*E46)-(0.0000000016546*E46^2)))</f>
        <v/>
      </c>
      <c r="M46" s="153" t="str">
        <f aca="false">IF(ISBLANK(E46),"",IF(ISBLANK(G46),(O46+(K46*35)+(L46*35^1.5)+(0.00000048314*35^2)),(O46+(K46*G46)+(L46*G46^1.5)+(0.00000048314*G46^2))))</f>
        <v/>
      </c>
      <c r="N46" s="154" t="str">
        <f aca="false">IF(ISBLANK(D46),"",IF(ISBLANK(G46),J46*(1+0.00001*(35-20)),J46*(1+0.00001*(G46-20))))</f>
        <v/>
      </c>
      <c r="O46" s="153" t="str">
        <f aca="false">IF(ISBLANK(E46),"",(0.999842594+(0.00006793952*E46)-(0.00000909529*E46^2)+(0.0000001001685*E46^3)-(0.000000001120083*E46^4)+(0.000000000006536332*E46^5)))</f>
        <v/>
      </c>
      <c r="P46" s="15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57"/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57"/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58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58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58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58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58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58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58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58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58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62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  <row r="68" customFormat="false" ht="14.4" hidden="false" customHeight="false" outlineLevel="0" collapsed="false">
      <c r="U68" s="172" t="n">
        <f aca="false">AVERAGE(G35:G45)</f>
        <v>34.9653090909091</v>
      </c>
    </row>
    <row r="69" customFormat="false" ht="14.4" hidden="false" customHeight="false" outlineLevel="0" collapsed="false">
      <c r="U69" s="0" t="n">
        <f aca="false">STDEV(G35:G45)</f>
        <v>0.00123568163007628</v>
      </c>
    </row>
    <row r="71" customFormat="false" ht="14.4" hidden="false" customHeight="false" outlineLevel="0" collapsed="false">
      <c r="U71" s="0" t="n">
        <v>0</v>
      </c>
      <c r="V71" s="0" t="n">
        <f aca="false">U68-(2*$U$69)</f>
        <v>34.9628377276489</v>
      </c>
      <c r="W71" s="172" t="n">
        <f aca="false">U68</f>
        <v>34.9653090909091</v>
      </c>
      <c r="X71" s="0" t="n">
        <f aca="false">U68+(2*$U$69)</f>
        <v>34.9677804541693</v>
      </c>
    </row>
    <row r="72" customFormat="false" ht="14.4" hidden="false" customHeight="false" outlineLevel="0" collapsed="false">
      <c r="U72" s="0" t="n">
        <v>12</v>
      </c>
      <c r="V72" s="0" t="n">
        <f aca="false">U68-(2*$U$69)</f>
        <v>34.9628377276489</v>
      </c>
      <c r="W72" s="172" t="n">
        <f aca="false">U68</f>
        <v>34.9653090909091</v>
      </c>
      <c r="X72" s="0" t="n">
        <f aca="false">U68+(2*$U$69)</f>
        <v>34.9677804541693</v>
      </c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1.4615384615385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2°0</v>
      </c>
      <c r="P9" s="31" t="s">
        <v>13</v>
      </c>
      <c r="Q9" s="35" t="n">
        <f aca="false">IF(ISBLANK(I9),"",IF(ISBLANK(J9),"",IF(J9&gt;60,"ERREUR !!",O11*(I9+(J9/60)))))</f>
        <v>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40978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1</v>
      </c>
      <c r="P11" s="43" t="str">
        <f aca="false">TEXT(J11,"aaaa-mm-jj")&amp;"T"&amp;TEXT(J12,"hh:mm:ss")&amp;"z"</f>
        <v>2016-03-11T22:00:00z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0.916666666666667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23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23.2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0.997541169617411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0.0199828626842581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5.00324008025963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4.97485075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0.00401360527954214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3155</v>
      </c>
      <c r="E35" s="119" t="n">
        <v>6.4</v>
      </c>
      <c r="F35" s="120" t="n">
        <v>5.799</v>
      </c>
      <c r="G35" s="121"/>
      <c r="H35" s="119" t="n">
        <v>2000</v>
      </c>
      <c r="I35" s="119" t="n">
        <v>2020.8</v>
      </c>
      <c r="J35" s="122" t="n">
        <v>116.07</v>
      </c>
      <c r="K35" s="123" t="n">
        <f aca="false">IF(ISBLANK(E35),"",(0.000824493-(0.0000040899*E35)+(0.000000076438*E35^2)-(0.00000000082467*E35^3)+(0.0000000000053875*E35^4)))</f>
        <v>0.00080124139691264</v>
      </c>
      <c r="L35" s="123" t="n">
        <f aca="false">IF(ISBLANK(E35),"",(-0.00000572466+(0.00000010227*E35)-(0.0000000016546*E35^2)))</f>
        <v>-5.137904416E-006</v>
      </c>
      <c r="M35" s="123" t="n">
        <f aca="false">IF(ISBLANK(E35),"",IF(ISBLANK(G35),(O35+(K35*35)+(L35*35^1.5)+(0.00000048314*35^2)),(O35+(K35*G35)+(L35*G35^1.5)+(0.00000048314*G35^2))))</f>
        <v>1.02750073997319</v>
      </c>
      <c r="N35" s="124" t="n">
        <f aca="false">IF(ISBLANK(D35),"",IF(ISBLANK(G35),J35*(1+0.00001*(35-20)),J35*(1+0.00001*(G35-20))))</f>
        <v>116.0874105</v>
      </c>
      <c r="O35" s="123" t="n">
        <f aca="false">IF(ISBLANK(E35),"",(0.999842594+(0.00006793952*E35)-(0.00000909529*E35^2)+(0.0000001001685*E35^3)-(0.000000001120083*E35^4)+(0.000000000006536332*E35^5)))</f>
        <v>0.999929313416752</v>
      </c>
      <c r="P35" s="125" t="n">
        <v>5.71</v>
      </c>
      <c r="Q35" s="126" t="n">
        <v>5.557</v>
      </c>
      <c r="R35" s="127" t="n">
        <v>255</v>
      </c>
      <c r="S35" s="127" t="n">
        <v>248.2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3156</v>
      </c>
      <c r="E36" s="135" t="n">
        <v>6.6</v>
      </c>
      <c r="F36" s="136" t="n">
        <v>5.761</v>
      </c>
      <c r="G36" s="137" t="n">
        <v>34.9654</v>
      </c>
      <c r="H36" s="135" t="n">
        <v>2000</v>
      </c>
      <c r="I36" s="135" t="n">
        <v>2020.8</v>
      </c>
      <c r="J36" s="138" t="n">
        <v>115.6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1.02744666764965</v>
      </c>
      <c r="N36" s="140" t="n">
        <f aca="false">IF(ISBLANK(D36),"",IF(ISBLANK(G36),J36*(1+0.00001*(35-20)),J36*(1+0.00001*(G36-20))))</f>
        <v>115.6173000024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5.696</v>
      </c>
      <c r="Q36" s="142" t="n">
        <v>5.544</v>
      </c>
      <c r="R36" s="143" t="n">
        <v>254.4</v>
      </c>
      <c r="S36" s="143" t="n">
        <v>247.6</v>
      </c>
      <c r="T36" s="147"/>
      <c r="U36" s="147"/>
      <c r="V36" s="173"/>
      <c r="W36" s="174"/>
      <c r="X36" s="147"/>
      <c r="Y36" s="147"/>
      <c r="Z36" s="147"/>
      <c r="AA36" s="144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3157</v>
      </c>
      <c r="E37" s="135" t="n">
        <v>8</v>
      </c>
      <c r="F37" s="136" t="n">
        <v>3.673</v>
      </c>
      <c r="G37" s="137" t="n">
        <v>34.6793</v>
      </c>
      <c r="H37" s="135" t="n">
        <v>1000</v>
      </c>
      <c r="I37" s="135" t="n">
        <v>1008.7</v>
      </c>
      <c r="J37" s="138" t="n">
        <v>114.35</v>
      </c>
      <c r="K37" s="139" t="n">
        <f aca="false">IF(ISBLANK(E37),"",(0.000824493-(0.0000040899*E37)+(0.000000076438*E37^2)-(0.00000000082467*E37^3)+(0.0000000000053875*E37^4)))</f>
        <v>0.00079626566816</v>
      </c>
      <c r="L37" s="139" t="n">
        <f aca="false">IF(ISBLANK(E37),"",(-0.00000572466+(0.00000010227*E37)-(0.0000000016546*E37^2)))</f>
        <v>-5.0123944E-006</v>
      </c>
      <c r="M37" s="139" t="n">
        <f aca="false">IF(ISBLANK(E37),"",IF(ISBLANK(G37),(O37+(K37*35)+(L37*35^1.5)+(0.00000048314*35^2)),(O37+(K37*G37)+(L37*G37^1.5)+(0.00000048314*G37^2))))</f>
        <v>1.02702226217718</v>
      </c>
      <c r="N37" s="140" t="n">
        <f aca="false">IF(ISBLANK(D37),"",IF(ISBLANK(G37),J37*(1+0.00001*(35-20)),J37*(1+0.00001*(G37-20))))</f>
        <v>114.36678577955</v>
      </c>
      <c r="O37" s="139" t="n">
        <f aca="false">IF(ISBLANK(E37),"",(0.999842594+(0.00006793952*E37)-(0.00000909529*E37^2)+(0.0000001001685*E37^3)-(0.000000001120083*E37^4)+(0.000000000006536332*E37^5)))</f>
        <v>0.999850924194559</v>
      </c>
      <c r="P37" s="141" t="n">
        <v>3.666</v>
      </c>
      <c r="Q37" s="142" t="n">
        <v>3.57</v>
      </c>
      <c r="R37" s="143" t="n">
        <v>163.7</v>
      </c>
      <c r="S37" s="143" t="n">
        <v>159.4</v>
      </c>
      <c r="T37" s="34"/>
      <c r="U37" s="34"/>
      <c r="V37" s="145"/>
      <c r="W37" s="145"/>
      <c r="X37" s="145"/>
      <c r="Y37" s="145"/>
      <c r="Z37" s="34"/>
      <c r="AA37" s="144"/>
      <c r="AB37" s="145"/>
      <c r="AC37" s="145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3159</v>
      </c>
      <c r="E38" s="135" t="n">
        <v>10.3</v>
      </c>
      <c r="F38" s="136" t="n">
        <v>3.075</v>
      </c>
      <c r="G38" s="137" t="n">
        <v>34.655</v>
      </c>
      <c r="H38" s="135" t="n">
        <v>500</v>
      </c>
      <c r="I38" s="135" t="n">
        <v>505</v>
      </c>
      <c r="J38" s="138" t="n">
        <v>116.17</v>
      </c>
      <c r="K38" s="139" t="n">
        <f aca="false">IF(ISBLANK(E38),"",(0.000824493-(0.0000040899*E38)+(0.000000076438*E38^2)-(0.00000000082467*E38^3)+(0.0000000000053875*E38^4)))</f>
        <v>0.000789635835032049</v>
      </c>
      <c r="L38" s="139" t="n">
        <f aca="false">IF(ISBLANK(E38),"",(-0.00000572466+(0.00000010227*E38)-(0.0000000016546*E38^2)))</f>
        <v>-4.846815514E-006</v>
      </c>
      <c r="M38" s="139" t="n">
        <f aca="false">IF(ISBLANK(E38),"",IF(ISBLANK(G38),(O38+(K38*35)+(L38*35^1.5)+(0.00000048314*35^2)),(O38+(K38*G38)+(L38*G38^1.5)+(0.00000048314*G38^2))))</f>
        <v>1.02663133279843</v>
      </c>
      <c r="N38" s="140" t="n">
        <f aca="false">IF(ISBLANK(D38),"",IF(ISBLANK(G38),J38*(1+0.00001*(35-20)),J38*(1+0.00001*(G38-20))))</f>
        <v>116.1870247135</v>
      </c>
      <c r="O38" s="139" t="n">
        <f aca="false">IF(ISBLANK(E38),"",(0.999842594+(0.00006793952*E38)-(0.00000909529*E38^2)+(0.0000001001685*E38^3)-(0.000000001120083*E38^4)+(0.000000000006536332*E38^5)))</f>
        <v>0.999675059671578</v>
      </c>
      <c r="P38" s="141" t="n">
        <v>3.018</v>
      </c>
      <c r="Q38" s="142" t="n">
        <v>2.94</v>
      </c>
      <c r="R38" s="143" t="n">
        <v>134.8</v>
      </c>
      <c r="S38" s="143" t="n">
        <v>131.3</v>
      </c>
      <c r="T38" s="147"/>
      <c r="U38" s="147"/>
      <c r="V38" s="147"/>
      <c r="W38" s="147"/>
      <c r="X38" s="147"/>
      <c r="Y38" s="147"/>
      <c r="Z38" s="147"/>
      <c r="AA38" s="144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3160</v>
      </c>
      <c r="E39" s="135" t="n">
        <v>17</v>
      </c>
      <c r="F39" s="136" t="n">
        <v>2.595</v>
      </c>
      <c r="G39" s="137" t="n">
        <v>35.6029</v>
      </c>
      <c r="H39" s="135" t="n">
        <v>100</v>
      </c>
      <c r="I39" s="135" t="n">
        <v>101.2</v>
      </c>
      <c r="J39" s="138" t="n">
        <v>116.77</v>
      </c>
      <c r="K39" s="139" t="n">
        <f aca="false">IF(ISBLANK(E39),"",(0.000824493-(0.0000040899*E39)+(0.000000076438*E39^2)-(0.00000000082467*E39^3)+(0.0000000000053875*E39^4)))</f>
        <v>0.0007734536476775</v>
      </c>
      <c r="L39" s="139" t="n">
        <f aca="false">IF(ISBLANK(E39),"",(-0.00000572466+(0.00000010227*E39)-(0.0000000016546*E39^2)))</f>
        <v>-4.4642494E-006</v>
      </c>
      <c r="M39" s="139" t="n">
        <f aca="false">IF(ISBLANK(E39),"",IF(ISBLANK(G39),(O39+(K39*35)+(L39*35^1.5)+(0.00000048314*35^2)),(O39+(K39*G39)+(L39*G39^1.5)+(0.00000048314*G39^2))))</f>
        <v>1.02597812285289</v>
      </c>
      <c r="N39" s="140" t="n">
        <f aca="false">IF(ISBLANK(D39),"",IF(ISBLANK(G39),J39*(1+0.00001*(35-20)),J39*(1+0.00001*(G39-20))))</f>
        <v>116.78821950633</v>
      </c>
      <c r="O39" s="139" t="n">
        <f aca="false">IF(ISBLANK(E39),"",(0.999842594+(0.00006793952*E39)-(0.00000909529*E39^2)+(0.0000001001685*E39^3)-(0.000000001120083*E39^4)+(0.000000000006536332*E39^5)))</f>
        <v>0.998776885075002</v>
      </c>
      <c r="P39" s="141" t="n">
        <v>2.531</v>
      </c>
      <c r="Q39" s="142" t="n">
        <v>2.467</v>
      </c>
      <c r="R39" s="143" t="n">
        <v>113</v>
      </c>
      <c r="S39" s="143" t="n">
        <v>110.2</v>
      </c>
      <c r="T39" s="144" t="n">
        <v>0.04</v>
      </c>
      <c r="U39" s="144" t="n">
        <v>0.04</v>
      </c>
      <c r="V39" s="146" t="n">
        <v>19.3</v>
      </c>
      <c r="W39" s="146" t="n">
        <v>18.8</v>
      </c>
      <c r="X39" s="146" t="n">
        <v>19.2</v>
      </c>
      <c r="Y39" s="146" t="n">
        <v>18.7</v>
      </c>
      <c r="Z39" s="144" t="n">
        <v>1.31</v>
      </c>
      <c r="AA39" s="144" t="n">
        <v>1.28</v>
      </c>
      <c r="AB39" s="146" t="n">
        <v>6.2</v>
      </c>
      <c r="AC39" s="146" t="n">
        <v>6</v>
      </c>
      <c r="AD39" s="36" t="n">
        <v>0.0239</v>
      </c>
      <c r="AE39" s="36" t="n">
        <v>0.0126</v>
      </c>
      <c r="AF39" s="36" t="n">
        <v>-99999</v>
      </c>
      <c r="AG39" s="36" t="n">
        <v>0.0346</v>
      </c>
      <c r="AH39" s="36" t="n">
        <v>0.015</v>
      </c>
      <c r="AI39" s="36" t="n">
        <v>0.0015</v>
      </c>
      <c r="AJ39" s="36" t="n">
        <v>0.0015</v>
      </c>
      <c r="AK39" s="36" t="n">
        <v>-99999</v>
      </c>
      <c r="AL39" s="36" t="n">
        <v>0.0383</v>
      </c>
      <c r="AM39" s="36" t="n">
        <v>0.0028</v>
      </c>
      <c r="AN39" s="36" t="n">
        <v>-99999</v>
      </c>
      <c r="AO39" s="36" t="n">
        <v>-99999</v>
      </c>
      <c r="AP39" s="36" t="n">
        <v>0.0141</v>
      </c>
      <c r="AQ39" s="36"/>
      <c r="AR39" s="36" t="n">
        <v>0.087</v>
      </c>
      <c r="AS39" s="36" t="n">
        <v>0.0273</v>
      </c>
      <c r="AT39" s="36"/>
      <c r="AU39" s="36" t="n">
        <v>0.0208</v>
      </c>
      <c r="AV39" s="36" t="n">
        <v>-99999</v>
      </c>
      <c r="AW39" s="36"/>
      <c r="AX39" s="36" t="n">
        <v>0.0475</v>
      </c>
      <c r="AY39" s="36" t="n">
        <v>0.0919</v>
      </c>
      <c r="AZ39" s="36"/>
      <c r="BA39" s="36" t="n">
        <v>0.004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3161</v>
      </c>
      <c r="E40" s="135" t="n">
        <v>18.2</v>
      </c>
      <c r="F40" s="136" t="n">
        <v>2.628</v>
      </c>
      <c r="G40" s="137" t="n">
        <v>35.6868</v>
      </c>
      <c r="H40" s="135" t="n">
        <v>80</v>
      </c>
      <c r="I40" s="135" t="n">
        <v>81.3</v>
      </c>
      <c r="J40" s="138" t="n">
        <v>119.09</v>
      </c>
      <c r="K40" s="139" t="n">
        <f aca="false">IF(ISBLANK(E40),"",(0.000824493-(0.0000040899*E40)+(0.000000076438*E40^2)-(0.00000000082467*E40^3)+(0.0000000000053875*E40^4)))</f>
        <v>0.00077099568011126</v>
      </c>
      <c r="L40" s="139" t="n">
        <f aca="false">IF(ISBLANK(E40),"",(-0.00000572466+(0.00000010227*E40)-(0.0000000016546*E40^2)))</f>
        <v>-4.411415704E-006</v>
      </c>
      <c r="M40" s="139" t="n">
        <f aca="false">IF(ISBLANK(E40),"",IF(ISBLANK(G40),(O40+(K40*35)+(L40*35^1.5)+(0.00000048314*35^2)),(O40+(K40*G40)+(L40*G40^1.5)+(0.00000048314*G40^2))))</f>
        <v>1.0257496114926</v>
      </c>
      <c r="N40" s="140" t="n">
        <f aca="false">IF(ISBLANK(D40),"",IF(ISBLANK(G40),J40*(1+0.00001*(35-20)),J40*(1+0.00001*(G40-20))))</f>
        <v>119.10868141012</v>
      </c>
      <c r="O40" s="139" t="n">
        <f aca="false">IF(ISBLANK(E40),"",(0.999842594+(0.00006793952*E40)-(0.00000909529*E40^2)+(0.0000001001685*E40^3)-(0.000000001120083*E40^4)+(0.000000000006536332*E40^5)))</f>
        <v>0.998560399001334</v>
      </c>
      <c r="P40" s="141" t="n">
        <v>2.513</v>
      </c>
      <c r="Q40" s="142" t="n">
        <v>2.45</v>
      </c>
      <c r="R40" s="143" t="n">
        <v>112.2</v>
      </c>
      <c r="S40" s="143" t="n">
        <v>109.4</v>
      </c>
      <c r="T40" s="144" t="n">
        <v>0.08</v>
      </c>
      <c r="U40" s="144" t="n">
        <v>0.08</v>
      </c>
      <c r="V40" s="146" t="n">
        <v>18.1</v>
      </c>
      <c r="W40" s="146" t="n">
        <v>17.6</v>
      </c>
      <c r="X40" s="146" t="n">
        <v>18</v>
      </c>
      <c r="Y40" s="146" t="n">
        <v>17.5</v>
      </c>
      <c r="Z40" s="144" t="n">
        <v>1.17</v>
      </c>
      <c r="AA40" s="144" t="n">
        <v>1.14</v>
      </c>
      <c r="AB40" s="146" t="n">
        <v>5.1</v>
      </c>
      <c r="AC40" s="146" t="n">
        <v>5</v>
      </c>
      <c r="AD40" s="36" t="n">
        <v>0.047</v>
      </c>
      <c r="AE40" s="36" t="n">
        <v>0.0271</v>
      </c>
      <c r="AF40" s="36" t="n">
        <v>0.003</v>
      </c>
      <c r="AG40" s="36" t="n">
        <v>0.0589</v>
      </c>
      <c r="AH40" s="36" t="n">
        <v>0.0275</v>
      </c>
      <c r="AI40" s="36" t="n">
        <v>0.0056</v>
      </c>
      <c r="AJ40" s="36" t="n">
        <v>0.005</v>
      </c>
      <c r="AK40" s="36" t="n">
        <v>0.0017</v>
      </c>
      <c r="AL40" s="36" t="n">
        <v>0.0536</v>
      </c>
      <c r="AM40" s="36" t="n">
        <v>0.0073</v>
      </c>
      <c r="AN40" s="36" t="n">
        <v>0.002</v>
      </c>
      <c r="AO40" s="36" t="n">
        <v>-99999</v>
      </c>
      <c r="AP40" s="36" t="n">
        <v>0.0328</v>
      </c>
      <c r="AQ40" s="36"/>
      <c r="AR40" s="36" t="n">
        <v>0.1225</v>
      </c>
      <c r="AS40" s="36" t="n">
        <v>0.0665</v>
      </c>
      <c r="AT40" s="36"/>
      <c r="AU40" s="36" t="n">
        <v>0.0334</v>
      </c>
      <c r="AV40" s="36" t="n">
        <v>-99999</v>
      </c>
      <c r="AW40" s="36"/>
      <c r="AX40" s="36" t="n">
        <v>0.0784</v>
      </c>
      <c r="AY40" s="36" t="n">
        <v>0.1999</v>
      </c>
      <c r="AZ40" s="36"/>
      <c r="BA40" s="36" t="n">
        <v>0.0056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3163</v>
      </c>
      <c r="E41" s="135" t="n">
        <v>23.8</v>
      </c>
      <c r="F41" s="136" t="n">
        <v>4.086</v>
      </c>
      <c r="G41" s="137" t="n">
        <v>35.9464</v>
      </c>
      <c r="H41" s="135" t="n">
        <v>60</v>
      </c>
      <c r="I41" s="135" t="n">
        <v>60.2</v>
      </c>
      <c r="J41" s="138" t="n">
        <v>117.68</v>
      </c>
      <c r="K41" s="139" t="n">
        <f aca="false">IF(ISBLANK(E41),"",(0.000824493-(0.0000040899*E41)+(0.000000076438*E41^2)-(0.00000000082467*E41^3)+(0.0000000000053875*E41^4)))</f>
        <v>0.00076106192253878</v>
      </c>
      <c r="L41" s="139" t="n">
        <f aca="false">IF(ISBLANK(E41),"",(-0.00000572466+(0.00000010227*E41)-(0.0000000016546*E41^2)))</f>
        <v>-4.227865624E-006</v>
      </c>
      <c r="M41" s="139" t="n">
        <f aca="false">IF(ISBLANK(E41),"",IF(ISBLANK(G41),(O41+(K41*35)+(L41*35^1.5)+(0.00000048314*35^2)),(O41+(K41*G41)+(L41*G41^1.5)+(0.00000048314*G41^2))))</f>
        <v>1.02441908985948</v>
      </c>
      <c r="N41" s="140" t="n">
        <f aca="false">IF(ISBLANK(D41),"",IF(ISBLANK(G41),J41*(1+0.00001*(35-20)),J41*(1+0.00001*(G41-20))))</f>
        <v>117.69876572352</v>
      </c>
      <c r="O41" s="139" t="n">
        <f aca="false">IF(ISBLANK(E41),"",(0.999842594+(0.00006793952*E41)-(0.00000909529*E41^2)+(0.0000001001685*E41^3)-(0.000000001120083*E41^4)+(0.000000000006536332*E41^5)))</f>
        <v>0.997348547484725</v>
      </c>
      <c r="P41" s="141" t="n">
        <v>3.963</v>
      </c>
      <c r="Q41" s="142" t="n">
        <v>3.868</v>
      </c>
      <c r="R41" s="143" t="n">
        <v>177</v>
      </c>
      <c r="S41" s="143" t="n">
        <v>172.8</v>
      </c>
      <c r="T41" s="144" t="n">
        <v>0.07</v>
      </c>
      <c r="U41" s="144" t="n">
        <v>0.07</v>
      </c>
      <c r="V41" s="146" t="n">
        <v>0.7</v>
      </c>
      <c r="W41" s="146" t="n">
        <v>0.7</v>
      </c>
      <c r="X41" s="146" t="n">
        <v>0.6</v>
      </c>
      <c r="Y41" s="146" t="n">
        <v>0.6</v>
      </c>
      <c r="Z41" s="144" t="n">
        <v>0.17</v>
      </c>
      <c r="AA41" s="144" t="n">
        <v>0.17</v>
      </c>
      <c r="AB41" s="146" t="n">
        <v>1.7</v>
      </c>
      <c r="AC41" s="146" t="n">
        <v>1.7</v>
      </c>
      <c r="AD41" s="36" t="n">
        <v>0.1271</v>
      </c>
      <c r="AE41" s="36" t="n">
        <v>0.0972</v>
      </c>
      <c r="AF41" s="36" t="n">
        <v>0.0137</v>
      </c>
      <c r="AG41" s="36" t="n">
        <v>0.1515</v>
      </c>
      <c r="AH41" s="36" t="n">
        <v>0.0423</v>
      </c>
      <c r="AI41" s="36" t="n">
        <v>0.0156</v>
      </c>
      <c r="AJ41" s="36" t="n">
        <v>0.0176</v>
      </c>
      <c r="AK41" s="36" t="n">
        <v>0.0156</v>
      </c>
      <c r="AL41" s="36" t="n">
        <v>0.2419</v>
      </c>
      <c r="AM41" s="36" t="n">
        <v>0.0215</v>
      </c>
      <c r="AN41" s="36" t="n">
        <v>0.0114</v>
      </c>
      <c r="AO41" s="36" t="n">
        <v>-99999</v>
      </c>
      <c r="AP41" s="36" t="n">
        <v>0.1171</v>
      </c>
      <c r="AQ41" s="36"/>
      <c r="AR41" s="36" t="n">
        <v>0.0816</v>
      </c>
      <c r="AS41" s="36" t="n">
        <v>0.2</v>
      </c>
      <c r="AT41" s="36"/>
      <c r="AU41" s="36" t="n">
        <v>0.0553</v>
      </c>
      <c r="AV41" s="36" t="n">
        <v>-99999</v>
      </c>
      <c r="AW41" s="36"/>
      <c r="AX41" s="36" t="n">
        <v>0.2101</v>
      </c>
      <c r="AY41" s="36" t="n">
        <v>0.5889</v>
      </c>
      <c r="AZ41" s="36"/>
      <c r="BA41" s="36" t="n">
        <v>0.0143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3166</v>
      </c>
      <c r="E42" s="135" t="n">
        <v>28</v>
      </c>
      <c r="F42" s="136" t="n">
        <v>4.797</v>
      </c>
      <c r="G42" s="137" t="n">
        <v>35.8462</v>
      </c>
      <c r="H42" s="135" t="n">
        <v>40</v>
      </c>
      <c r="I42" s="135" t="n">
        <v>40.2</v>
      </c>
      <c r="J42" s="138" t="n">
        <v>115.58</v>
      </c>
      <c r="K42" s="139" t="n">
        <f aca="false">IF(ISBLANK(E42),"",(0.000824493-(0.0000040899*E42)+(0.000000076438*E42^2)-(0.00000000082467*E42^3)+(0.0000000000053875*E42^4)))</f>
        <v>0.00075511149536</v>
      </c>
      <c r="L42" s="139" t="n">
        <f aca="false">IF(ISBLANK(E42),"",(-0.00000572466+(0.00000010227*E42)-(0.0000000016546*E42^2)))</f>
        <v>-4.1583064E-006</v>
      </c>
      <c r="M42" s="139" t="n">
        <f aca="false">IF(ISBLANK(E42),"",IF(ISBLANK(G42),(O42+(K42*35)+(L42*35^1.5)+(0.00000048314*35^2)),(O42+(K42*G42)+(L42*G42^1.5)+(0.00000048314*G42^2))))</f>
        <v>1.0230333631022</v>
      </c>
      <c r="N42" s="140" t="n">
        <f aca="false">IF(ISBLANK(D42),"",IF(ISBLANK(G42),J42*(1+0.00001*(35-20)),J42*(1+0.00001*(G42-20))))</f>
        <v>115.59831503796</v>
      </c>
      <c r="O42" s="139" t="n">
        <f aca="false">IF(ISBLANK(E42),"",(0.999842594+(0.00006793952*E42)-(0.00000909529*E42^2)+(0.0000001001685*E42^3)-(0.000000001120083*E42^4)+(0.000000000006536332*E42^5)))</f>
        <v>0.996237119054642</v>
      </c>
      <c r="P42" s="141" t="n">
        <v>4.741</v>
      </c>
      <c r="Q42" s="142" t="n">
        <v>4.634</v>
      </c>
      <c r="R42" s="143" t="n">
        <v>211.7</v>
      </c>
      <c r="S42" s="143" t="n">
        <v>207</v>
      </c>
      <c r="T42" s="144" t="n">
        <v>0</v>
      </c>
      <c r="U42" s="14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144" t="n">
        <v>0.02</v>
      </c>
      <c r="AA42" s="144" t="n">
        <v>0.02</v>
      </c>
      <c r="AB42" s="146" t="n">
        <v>0.6</v>
      </c>
      <c r="AC42" s="146" t="n">
        <v>0.6</v>
      </c>
      <c r="AD42" s="36" t="n">
        <v>0.0092</v>
      </c>
      <c r="AE42" s="36" t="n">
        <v>0.0122</v>
      </c>
      <c r="AF42" s="36" t="n">
        <v>0.0063</v>
      </c>
      <c r="AG42" s="36" t="n">
        <v>0.0109</v>
      </c>
      <c r="AH42" s="36" t="n">
        <v>0.0096</v>
      </c>
      <c r="AI42" s="36" t="n">
        <v>-99999</v>
      </c>
      <c r="AJ42" s="36" t="n">
        <v>-99999</v>
      </c>
      <c r="AK42" s="36" t="n">
        <v>-99999</v>
      </c>
      <c r="AL42" s="36" t="n">
        <v>0.0356</v>
      </c>
      <c r="AM42" s="36" t="n">
        <v>0.0102</v>
      </c>
      <c r="AN42" s="36" t="n">
        <v>-99999</v>
      </c>
      <c r="AO42" s="36" t="n">
        <v>-99999</v>
      </c>
      <c r="AP42" s="36" t="n">
        <v>0.1165</v>
      </c>
      <c r="AQ42" s="36"/>
      <c r="AR42" s="36" t="n">
        <v>0.0089</v>
      </c>
      <c r="AS42" s="36" t="n">
        <v>0.0092</v>
      </c>
      <c r="AT42" s="36"/>
      <c r="AU42" s="36" t="n">
        <v>0.0228</v>
      </c>
      <c r="AV42" s="36" t="n">
        <v>-99999</v>
      </c>
      <c r="AW42" s="36"/>
      <c r="AX42" s="36" t="n">
        <v>0.0861</v>
      </c>
      <c r="AY42" s="36" t="n">
        <v>0.1105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3167</v>
      </c>
      <c r="E43" s="135" t="n">
        <v>28.8</v>
      </c>
      <c r="F43" s="136" t="n">
        <v>4.714</v>
      </c>
      <c r="G43" s="137" t="n">
        <v>35.9094</v>
      </c>
      <c r="H43" s="135" t="n">
        <v>20</v>
      </c>
      <c r="I43" s="135" t="n">
        <v>20.2</v>
      </c>
      <c r="J43" s="138" t="n">
        <v>117.58</v>
      </c>
      <c r="K43" s="139" t="n">
        <f aca="false">IF(ISBLANK(E43),"",(0.000824493-(0.0000040899*E43)+(0.000000076438*E43^2)-(0.00000000082467*E43^3)+(0.0000000000053875*E43^4)))</f>
        <v>0.00075411144553728</v>
      </c>
      <c r="L43" s="139" t="n">
        <f aca="false">IF(ISBLANK(E43),"",(-0.00000572466+(0.00000010227*E43)-(0.0000000016546*E43^2)))</f>
        <v>-4.151675424E-006</v>
      </c>
      <c r="M43" s="139" t="n">
        <f aca="false">IF(ISBLANK(E43),"",IF(ISBLANK(G43),(O43+(K43*35)+(L43*35^1.5)+(0.00000048314*35^2)),(O43+(K43*G43)+(L43*G43^1.5)+(0.00000048314*G43^2))))</f>
        <v>1.02281630341083</v>
      </c>
      <c r="N43" s="140" t="n">
        <f aca="false">IF(ISBLANK(D43),"",IF(ISBLANK(G43),J43*(1+0.00001*(35-20)),J43*(1+0.00001*(G43-20))))</f>
        <v>117.59870627252</v>
      </c>
      <c r="O43" s="139" t="n">
        <f aca="false">IF(ISBLANK(E43),"",(0.999842594+(0.00006793952*E43)-(0.00000909529*E43^2)+(0.0000001001685*E43^3)-(0.000000001120083*E43^4)+(0.000000000006536332*E43^5)))</f>
        <v>0.996006990827753</v>
      </c>
      <c r="P43" s="141" t="n">
        <v>4.578</v>
      </c>
      <c r="Q43" s="142" t="n">
        <v>4.476</v>
      </c>
      <c r="R43" s="143" t="n">
        <v>204.5</v>
      </c>
      <c r="S43" s="143" t="n">
        <v>199.9</v>
      </c>
      <c r="T43" s="144" t="n">
        <v>0</v>
      </c>
      <c r="U43" s="14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144" t="n">
        <v>0.03</v>
      </c>
      <c r="AA43" s="144" t="n">
        <v>0.03</v>
      </c>
      <c r="AB43" s="146" t="n">
        <v>0.7</v>
      </c>
      <c r="AC43" s="146" t="n">
        <v>0.7</v>
      </c>
      <c r="AD43" s="36" t="n">
        <v>0.0026</v>
      </c>
      <c r="AE43" s="36" t="n">
        <v>0.0053</v>
      </c>
      <c r="AF43" s="36" t="n">
        <v>0.0023</v>
      </c>
      <c r="AG43" s="36" t="n">
        <v>0.0063</v>
      </c>
      <c r="AH43" s="36" t="n">
        <v>0.0073</v>
      </c>
      <c r="AI43" s="36" t="n">
        <v>-99999</v>
      </c>
      <c r="AJ43" s="36" t="n">
        <v>-99999</v>
      </c>
      <c r="AK43" s="36" t="n">
        <v>0.0007</v>
      </c>
      <c r="AL43" s="36" t="n">
        <v>0.0125</v>
      </c>
      <c r="AM43" s="36" t="n">
        <v>0.0056</v>
      </c>
      <c r="AN43" s="36" t="n">
        <v>-99999</v>
      </c>
      <c r="AO43" s="36" t="n">
        <v>-99999</v>
      </c>
      <c r="AP43" s="36" t="n">
        <v>0.1234</v>
      </c>
      <c r="AQ43" s="36"/>
      <c r="AR43" s="36" t="n">
        <v>0.0046</v>
      </c>
      <c r="AS43" s="36" t="n">
        <v>0.0073</v>
      </c>
      <c r="AT43" s="36"/>
      <c r="AU43" s="36" t="n">
        <v>0.0152</v>
      </c>
      <c r="AV43" s="36" t="n">
        <v>-99999</v>
      </c>
      <c r="AW43" s="36"/>
      <c r="AX43" s="36" t="n">
        <v>0.0511</v>
      </c>
      <c r="AY43" s="36" t="n">
        <v>0.0594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3169</v>
      </c>
      <c r="E44" s="135" t="n">
        <v>28.9</v>
      </c>
      <c r="F44" s="136" t="n">
        <v>4.621</v>
      </c>
      <c r="G44" s="137" t="n">
        <v>35.5515</v>
      </c>
      <c r="H44" s="135" t="n">
        <v>10</v>
      </c>
      <c r="I44" s="135" t="n">
        <v>9.7</v>
      </c>
      <c r="J44" s="138" t="n">
        <v>116.45</v>
      </c>
      <c r="K44" s="139" t="n">
        <f aca="false">IF(ISBLANK(E44),"",(0.000824493-(0.0000040899*E44)+(0.000000076438*E44^2)-(0.00000000082467*E44^3)+(0.0000000000053875*E44^4)))</f>
        <v>0.000753989332274109</v>
      </c>
      <c r="L44" s="139" t="n">
        <f aca="false">IF(ISBLANK(E44),"",(-0.00000572466+(0.00000010227*E44)-(0.0000000016546*E44^2)))</f>
        <v>-4.150995466E-006</v>
      </c>
      <c r="M44" s="139" t="n">
        <f aca="false">IF(ISBLANK(E44),"",IF(ISBLANK(G44),(O44+(K44*35)+(L44*35^1.5)+(0.00000048314*35^2)),(O44+(K44*G44)+(L44*G44^1.5)+(0.00000048314*G44^2))))</f>
        <v>1.02251400736119</v>
      </c>
      <c r="N44" s="140" t="n">
        <f aca="false">IF(ISBLANK(D44),"",IF(ISBLANK(G44),J44*(1+0.00001*(35-20)),J44*(1+0.00001*(G44-20))))</f>
        <v>116.46810972175</v>
      </c>
      <c r="O44" s="139" t="n">
        <f aca="false">IF(ISBLANK(E44),"",(0.999842594+(0.00006793952*E44)-(0.00000909529*E44^2)+(0.0000001001685*E44^3)-(0.000000001120083*E44^4)+(0.000000000006536332*E44^5)))</f>
        <v>0.995977822369731</v>
      </c>
      <c r="P44" s="141" t="n">
        <v>4.532</v>
      </c>
      <c r="Q44" s="142" t="n">
        <v>4.432</v>
      </c>
      <c r="R44" s="143" t="n">
        <v>202.4</v>
      </c>
      <c r="S44" s="143" t="n">
        <v>197.9</v>
      </c>
      <c r="T44" s="34"/>
      <c r="U44" s="34"/>
      <c r="V44" s="145"/>
      <c r="W44" s="145"/>
      <c r="X44" s="145"/>
      <c r="Y44" s="145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3171</v>
      </c>
      <c r="E45" s="135" t="n">
        <v>28.8</v>
      </c>
      <c r="F45" s="136" t="n">
        <v>4.656</v>
      </c>
      <c r="G45" s="137" t="n">
        <v>35.4546</v>
      </c>
      <c r="H45" s="135" t="n">
        <v>0</v>
      </c>
      <c r="I45" s="135" t="n">
        <v>2.1</v>
      </c>
      <c r="J45" s="138" t="n">
        <v>117.64</v>
      </c>
      <c r="K45" s="139" t="n">
        <f aca="false">IF(ISBLANK(E45),"",(0.000824493-(0.0000040899*E45)+(0.000000076438*E45^2)-(0.00000000082467*E45^3)+(0.0000000000053875*E45^4)))</f>
        <v>0.00075411144553728</v>
      </c>
      <c r="L45" s="139" t="n">
        <f aca="false">IF(ISBLANK(E45),"",(-0.00000572466+(0.00000010227*E45)-(0.0000000016546*E45^2)))</f>
        <v>-4.151675424E-006</v>
      </c>
      <c r="M45" s="139" t="n">
        <f aca="false">IF(ISBLANK(E45),"",IF(ISBLANK(G45),(O45+(K45*35)+(L45*35^1.5)+(0.00000048314*35^2)),(O45+(K45*G45)+(L45*G45^1.5)+(0.00000048314*G45^2))))</f>
        <v>1.02247457095331</v>
      </c>
      <c r="N45" s="140" t="n">
        <f aca="false">IF(ISBLANK(D45),"",IF(ISBLANK(G45),J45*(1+0.00001*(35-20)),J45*(1+0.00001*(G45-20))))</f>
        <v>117.65818079144</v>
      </c>
      <c r="O45" s="139" t="n">
        <f aca="false">IF(ISBLANK(E45),"",(0.999842594+(0.00006793952*E45)-(0.00000909529*E45^2)+(0.0000001001685*E45^3)-(0.000000001120083*E45^4)+(0.000000000006536332*E45^5)))</f>
        <v>0.996006990827753</v>
      </c>
      <c r="P45" s="141" t="n">
        <v>4.519</v>
      </c>
      <c r="Q45" s="142" t="n">
        <v>4.42</v>
      </c>
      <c r="R45" s="143" t="n">
        <v>201.8</v>
      </c>
      <c r="S45" s="143" t="n">
        <v>197.4</v>
      </c>
      <c r="T45" s="144" t="n">
        <v>0</v>
      </c>
      <c r="U45" s="14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144" t="n">
        <v>0</v>
      </c>
      <c r="AA45" s="144" t="n">
        <v>0</v>
      </c>
      <c r="AB45" s="146" t="n">
        <v>0.6</v>
      </c>
      <c r="AC45" s="146" t="n">
        <v>0.6</v>
      </c>
      <c r="AD45" s="36" t="n">
        <v>0.0078</v>
      </c>
      <c r="AE45" s="36" t="n">
        <v>0.0092</v>
      </c>
      <c r="AF45" s="36" t="n">
        <v>0.0029</v>
      </c>
      <c r="AG45" s="36" t="n">
        <v>0.0095</v>
      </c>
      <c r="AH45" s="36" t="n">
        <v>0.0108</v>
      </c>
      <c r="AI45" s="36" t="n">
        <v>-99999</v>
      </c>
      <c r="AJ45" s="36" t="n">
        <v>-99999</v>
      </c>
      <c r="AK45" s="36" t="n">
        <v>0.001</v>
      </c>
      <c r="AL45" s="36" t="n">
        <v>0.0262</v>
      </c>
      <c r="AM45" s="36" t="n">
        <v>0.0121</v>
      </c>
      <c r="AN45" s="36" t="n">
        <v>-99999</v>
      </c>
      <c r="AO45" s="36" t="n">
        <v>-99999</v>
      </c>
      <c r="AP45" s="36" t="n">
        <v>0.1582</v>
      </c>
      <c r="AQ45" s="36"/>
      <c r="AR45" s="36" t="n">
        <v>0.0039</v>
      </c>
      <c r="AS45" s="36" t="n">
        <v>0.0065</v>
      </c>
      <c r="AT45" s="36"/>
      <c r="AU45" s="36" t="n">
        <v>-99999</v>
      </c>
      <c r="AV45" s="36" t="n">
        <v>0.0258</v>
      </c>
      <c r="AW45" s="36"/>
      <c r="AX45" s="36" t="n">
        <v>0.0471</v>
      </c>
      <c r="AY45" s="36" t="n">
        <v>0.1125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</v>
      </c>
      <c r="P9" s="31" t="s">
        <v>13</v>
      </c>
      <c r="Q9" s="35" t="n">
        <f aca="false">IF(ISBLANK(I9),"",IF(ISBLANK(J9),"",IF(J9&gt;60,"ERREUR !!",O11*(I9+(J9/60)))))</f>
        <v>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40979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1</v>
      </c>
      <c r="P11" s="43" t="str">
        <f aca="false">TEXT(J11,"aaaa-mm-jj")&amp;"T"&amp;TEXT(J12,"hh:mm:ss")&amp;"z"</f>
        <v>2016-03-12T04:30:00z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0.1875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23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23.2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0.997541169617411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0.0199828626842581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5.00324008025963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4.97485075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0.00401360527954214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8.1</v>
      </c>
      <c r="F35" s="120" t="n">
        <v>5.536</v>
      </c>
      <c r="G35" s="121" t="n">
        <v>34.9665</v>
      </c>
      <c r="H35" s="119" t="n">
        <v>2000</v>
      </c>
      <c r="I35" s="119" t="n">
        <v>2020</v>
      </c>
      <c r="J35" s="122" t="n">
        <v>111.195</v>
      </c>
      <c r="K35" s="123" t="n">
        <v>0.000795964835151469</v>
      </c>
      <c r="L35" s="123" t="n">
        <v>-5.004831306E-006</v>
      </c>
      <c r="M35" s="123" t="n">
        <v>1.02723279373738</v>
      </c>
      <c r="N35" s="124" t="n">
        <v>111.211641999675</v>
      </c>
      <c r="O35" s="123" t="n">
        <v>0.999844802100673</v>
      </c>
      <c r="P35" s="125" t="n">
        <v>5.694</v>
      </c>
      <c r="Q35" s="126" t="n">
        <v>5.543</v>
      </c>
      <c r="R35" s="127" t="n">
        <v>254.3</v>
      </c>
      <c r="S35" s="127" t="n">
        <v>247.5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9.1</v>
      </c>
      <c r="F36" s="136" t="n">
        <v>3.402</v>
      </c>
      <c r="G36" s="137" t="n">
        <v>34.6674</v>
      </c>
      <c r="H36" s="135" t="n">
        <v>1000</v>
      </c>
      <c r="I36" s="135" t="n">
        <v>1009</v>
      </c>
      <c r="J36" s="138" t="n">
        <v>106.588</v>
      </c>
      <c r="K36" s="139" t="n">
        <v>0.000793020238143669</v>
      </c>
      <c r="L36" s="139" t="n">
        <v>-4.931020426E-006</v>
      </c>
      <c r="M36" s="139" t="n">
        <v>1.02684196352725</v>
      </c>
      <c r="N36" s="140" t="n">
        <v>106.603633688312</v>
      </c>
      <c r="O36" s="139" t="n">
        <v>0.999775873667137</v>
      </c>
      <c r="P36" s="141" t="n">
        <v>3.647</v>
      </c>
      <c r="Q36" s="142" t="n">
        <v>3.551</v>
      </c>
      <c r="R36" s="143" t="n">
        <v>162.9</v>
      </c>
      <c r="S36" s="143" t="n">
        <v>158.6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9.4</v>
      </c>
      <c r="F37" s="136" t="n">
        <v>3.761</v>
      </c>
      <c r="G37" s="137" t="n">
        <v>34.6689</v>
      </c>
      <c r="H37" s="135" t="n">
        <v>1000</v>
      </c>
      <c r="I37" s="135" t="n">
        <v>1008.8</v>
      </c>
      <c r="J37" s="138" t="n">
        <v>117.865</v>
      </c>
      <c r="K37" s="139" t="n">
        <v>0.00079215910682294</v>
      </c>
      <c r="L37" s="139" t="n">
        <v>-4.909522456E-006</v>
      </c>
      <c r="M37" s="139" t="n">
        <v>1.02679429693595</v>
      </c>
      <c r="N37" s="140" t="n">
        <v>117.882289498985</v>
      </c>
      <c r="O37" s="139" t="n">
        <v>0.999752498684665</v>
      </c>
      <c r="P37" s="141" t="n">
        <v>3.641</v>
      </c>
      <c r="Q37" s="142" t="n">
        <v>3.546</v>
      </c>
      <c r="R37" s="143" t="n">
        <v>162.6</v>
      </c>
      <c r="S37" s="143" t="n">
        <v>158.3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11.8</v>
      </c>
      <c r="F38" s="136" t="n">
        <v>2.801</v>
      </c>
      <c r="G38" s="137" t="n">
        <v>34.6471</v>
      </c>
      <c r="H38" s="135" t="n">
        <v>500</v>
      </c>
      <c r="I38" s="135" t="n">
        <v>503.6</v>
      </c>
      <c r="J38" s="138" t="n">
        <v>110.287</v>
      </c>
      <c r="K38" s="139" t="n">
        <v>0.00078562489957238</v>
      </c>
      <c r="L38" s="139" t="n">
        <v>-4.748260504E-006</v>
      </c>
      <c r="M38" s="139" t="n">
        <v>1.02635345215374</v>
      </c>
      <c r="N38" s="140" t="n">
        <v>110.303153847177</v>
      </c>
      <c r="O38" s="139" t="n">
        <v>0.999522211641618</v>
      </c>
      <c r="P38" s="141" t="n">
        <v>2.897</v>
      </c>
      <c r="Q38" s="142" t="n">
        <v>2.823</v>
      </c>
      <c r="R38" s="143" t="n">
        <v>129.4</v>
      </c>
      <c r="S38" s="143" t="n">
        <v>126.1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17.9</v>
      </c>
      <c r="F39" s="136" t="n">
        <v>2.406</v>
      </c>
      <c r="G39" s="137" t="n">
        <v>35.5978</v>
      </c>
      <c r="H39" s="135" t="n">
        <v>100</v>
      </c>
      <c r="I39" s="135" t="n">
        <v>101.2</v>
      </c>
      <c r="J39" s="138" t="n">
        <v>107.908</v>
      </c>
      <c r="K39" s="139" t="n">
        <v>0.000771598622152509</v>
      </c>
      <c r="L39" s="139" t="n">
        <v>-4.424177386E-006</v>
      </c>
      <c r="M39" s="139" t="n">
        <v>1.02575580837598</v>
      </c>
      <c r="N39" s="140" t="n">
        <v>107.924831274024</v>
      </c>
      <c r="O39" s="139" t="n">
        <v>0.998616010802117</v>
      </c>
      <c r="P39" s="141" t="n">
        <v>2.542</v>
      </c>
      <c r="Q39" s="142" t="n">
        <v>2.478</v>
      </c>
      <c r="R39" s="143" t="n">
        <v>113.5</v>
      </c>
      <c r="S39" s="143" t="n">
        <v>110.7</v>
      </c>
      <c r="T39" s="144" t="n">
        <v>0.03</v>
      </c>
      <c r="U39" s="144" t="n">
        <v>0.03</v>
      </c>
      <c r="V39" s="146" t="n">
        <v>19.2</v>
      </c>
      <c r="W39" s="146" t="n">
        <v>18.7</v>
      </c>
      <c r="X39" s="146" t="n">
        <v>19.1</v>
      </c>
      <c r="Y39" s="146" t="n">
        <v>18.6</v>
      </c>
      <c r="Z39" s="144" t="n">
        <v>1.29</v>
      </c>
      <c r="AA39" s="144" t="n">
        <v>1.26</v>
      </c>
      <c r="AB39" s="146" t="n">
        <v>6</v>
      </c>
      <c r="AC39" s="146" t="n">
        <v>5.8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18.8</v>
      </c>
      <c r="F40" s="136" t="n">
        <v>2.879</v>
      </c>
      <c r="G40" s="137" t="n">
        <v>35.7226</v>
      </c>
      <c r="H40" s="135" t="n">
        <v>80</v>
      </c>
      <c r="I40" s="135" t="n">
        <v>80.2</v>
      </c>
      <c r="J40" s="138" t="n">
        <v>108.915</v>
      </c>
      <c r="K40" s="139" t="n">
        <v>0.00076981247066528</v>
      </c>
      <c r="L40" s="139" t="n">
        <v>-4.386785824E-006</v>
      </c>
      <c r="M40" s="139" t="n">
        <v>1.02562585956317</v>
      </c>
      <c r="N40" s="140" t="n">
        <v>108.93212426979</v>
      </c>
      <c r="O40" s="139" t="n">
        <v>0.998446234452763</v>
      </c>
      <c r="P40" s="141" t="n">
        <v>3.016</v>
      </c>
      <c r="Q40" s="142" t="n">
        <v>2.941</v>
      </c>
      <c r="R40" s="143" t="n">
        <v>134.7</v>
      </c>
      <c r="S40" s="143" t="n">
        <v>131.3</v>
      </c>
      <c r="T40" s="144" t="n">
        <v>0.08</v>
      </c>
      <c r="U40" s="144" t="n">
        <v>0.08</v>
      </c>
      <c r="V40" s="146" t="n">
        <v>15.6</v>
      </c>
      <c r="W40" s="146" t="n">
        <v>15.2</v>
      </c>
      <c r="X40" s="146" t="n">
        <v>15.6</v>
      </c>
      <c r="Y40" s="146" t="n">
        <v>15.2</v>
      </c>
      <c r="Z40" s="144" t="n">
        <v>1.08</v>
      </c>
      <c r="AA40" s="144" t="n">
        <v>1.05</v>
      </c>
      <c r="AB40" s="146" t="n">
        <v>4.8</v>
      </c>
      <c r="AC40" s="146" t="n">
        <v>4.7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22.9</v>
      </c>
      <c r="F41" s="136" t="n">
        <v>3.589</v>
      </c>
      <c r="G41" s="137" t="n">
        <v>35.9175</v>
      </c>
      <c r="H41" s="135" t="n">
        <v>60</v>
      </c>
      <c r="I41" s="135" t="n">
        <v>60.3</v>
      </c>
      <c r="J41" s="138" t="n">
        <v>119.616</v>
      </c>
      <c r="K41" s="139" t="n">
        <v>0.000762497282628009</v>
      </c>
      <c r="L41" s="139" t="n">
        <v>-4.250365786E-006</v>
      </c>
      <c r="M41" s="139" t="n">
        <v>1.02466015854814</v>
      </c>
      <c r="N41" s="140" t="n">
        <v>119.6350398768</v>
      </c>
      <c r="O41" s="139" t="n">
        <v>0.997564804444514</v>
      </c>
      <c r="P41" s="141" t="n">
        <v>3.422</v>
      </c>
      <c r="Q41" s="142" t="n">
        <v>3.339</v>
      </c>
      <c r="R41" s="143" t="n">
        <v>152.8</v>
      </c>
      <c r="S41" s="143" t="n">
        <v>149.1</v>
      </c>
      <c r="T41" s="144" t="n">
        <v>0.25</v>
      </c>
      <c r="U41" s="144" t="n">
        <v>0.24</v>
      </c>
      <c r="V41" s="146" t="n">
        <v>6.6</v>
      </c>
      <c r="W41" s="146" t="n">
        <v>6.4</v>
      </c>
      <c r="X41" s="146" t="n">
        <v>6.4</v>
      </c>
      <c r="Y41" s="146" t="n">
        <v>6.2</v>
      </c>
      <c r="Z41" s="144" t="n">
        <v>0.54</v>
      </c>
      <c r="AA41" s="144" t="n">
        <v>0.53</v>
      </c>
      <c r="AB41" s="146" t="n">
        <v>2.4</v>
      </c>
      <c r="AC41" s="146" t="n">
        <v>2.3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26.9</v>
      </c>
      <c r="F42" s="136" t="n">
        <v>4.498</v>
      </c>
      <c r="G42" s="137" t="n">
        <v>36.0944</v>
      </c>
      <c r="H42" s="135" t="n">
        <v>40</v>
      </c>
      <c r="I42" s="135" t="n">
        <v>40.9</v>
      </c>
      <c r="J42" s="138" t="n">
        <v>111.381</v>
      </c>
      <c r="K42" s="139" t="n">
        <v>0.000756554656331409</v>
      </c>
      <c r="L42" s="139" t="n">
        <v>-4.170882106E-006</v>
      </c>
      <c r="M42" s="139" t="n">
        <v>1.02357645949929</v>
      </c>
      <c r="N42" s="140" t="n">
        <v>111.398926103664</v>
      </c>
      <c r="O42" s="139" t="n">
        <v>0.996544091998748</v>
      </c>
      <c r="P42" s="141" t="n">
        <v>4.615</v>
      </c>
      <c r="Q42" s="142" t="n">
        <v>4.509</v>
      </c>
      <c r="R42" s="143" t="n">
        <v>206.1</v>
      </c>
      <c r="S42" s="143" t="n">
        <v>201.4</v>
      </c>
      <c r="T42" s="144" t="n">
        <v>0</v>
      </c>
      <c r="U42" s="14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144" t="n">
        <v>0.07</v>
      </c>
      <c r="AA42" s="144" t="n">
        <v>0.07</v>
      </c>
      <c r="AB42" s="146" t="n">
        <v>0.7</v>
      </c>
      <c r="AC42" s="146" t="n">
        <v>0.7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28.1</v>
      </c>
      <c r="F43" s="136" t="n">
        <v>4.419</v>
      </c>
      <c r="G43" s="137" t="n">
        <v>36.0481</v>
      </c>
      <c r="H43" s="135" t="n">
        <v>20</v>
      </c>
      <c r="I43" s="135" t="n">
        <v>20.5</v>
      </c>
      <c r="J43" s="138" t="n">
        <v>109.621</v>
      </c>
      <c r="K43" s="139" t="n">
        <v>0.000754984227200469</v>
      </c>
      <c r="L43" s="139" t="n">
        <v>-4.157361706E-006</v>
      </c>
      <c r="M43" s="139" t="n">
        <v>1.0231524476987</v>
      </c>
      <c r="N43" s="140" t="n">
        <v>109.638592087701</v>
      </c>
      <c r="O43" s="139" t="n">
        <v>0.996208667461312</v>
      </c>
      <c r="P43" s="141" t="n">
        <v>4.608</v>
      </c>
      <c r="Q43" s="142" t="n">
        <v>4.504</v>
      </c>
      <c r="R43" s="143" t="n">
        <v>205.8</v>
      </c>
      <c r="S43" s="143" t="n">
        <v>201.1</v>
      </c>
      <c r="T43" s="144" t="n">
        <v>0</v>
      </c>
      <c r="U43" s="14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144" t="n">
        <v>0.06</v>
      </c>
      <c r="AA43" s="144" t="n">
        <v>0.06</v>
      </c>
      <c r="AB43" s="146" t="n">
        <v>0.6</v>
      </c>
      <c r="AC43" s="146" t="n">
        <v>0.6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28.4</v>
      </c>
      <c r="F44" s="136" t="n">
        <v>4.346</v>
      </c>
      <c r="G44" s="137" t="n">
        <v>36.0705</v>
      </c>
      <c r="H44" s="135" t="n">
        <v>10</v>
      </c>
      <c r="I44" s="135" t="n">
        <v>10</v>
      </c>
      <c r="J44" s="138" t="n">
        <v>109.474</v>
      </c>
      <c r="K44" s="139" t="n">
        <v>0.00075460631060384</v>
      </c>
      <c r="L44" s="139" t="n">
        <v>-4.154726176E-006</v>
      </c>
      <c r="M44" s="139" t="n">
        <v>1.02307034528459</v>
      </c>
      <c r="N44" s="140" t="n">
        <v>109.49159301917</v>
      </c>
      <c r="O44" s="139" t="n">
        <v>0.996122772415965</v>
      </c>
      <c r="P44" s="141" t="n">
        <v>4.538</v>
      </c>
      <c r="Q44" s="142" t="n">
        <v>4.435</v>
      </c>
      <c r="R44" s="143" t="n">
        <v>202.7</v>
      </c>
      <c r="S44" s="143" t="n">
        <v>198.1</v>
      </c>
      <c r="T44" s="144"/>
      <c r="U44" s="144"/>
      <c r="V44" s="146"/>
      <c r="W44" s="146"/>
      <c r="X44" s="146"/>
      <c r="Y44" s="146"/>
      <c r="Z44" s="144"/>
      <c r="AA44" s="144"/>
      <c r="AB44" s="146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28.4</v>
      </c>
      <c r="F45" s="136" t="n">
        <v>4.612</v>
      </c>
      <c r="G45" s="137" t="n">
        <v>35.9517</v>
      </c>
      <c r="H45" s="135" t="n">
        <v>0</v>
      </c>
      <c r="I45" s="135" t="n">
        <v>1.9</v>
      </c>
      <c r="J45" s="138" t="n">
        <v>116.369</v>
      </c>
      <c r="K45" s="139" t="n">
        <v>0.00075460631060384</v>
      </c>
      <c r="L45" s="139" t="n">
        <v>-4.154726176E-006</v>
      </c>
      <c r="M45" s="139" t="n">
        <v>1.02298100711188</v>
      </c>
      <c r="N45" s="140" t="n">
        <v>116.387562833773</v>
      </c>
      <c r="O45" s="139" t="n">
        <v>0.996122772415965</v>
      </c>
      <c r="P45" s="141" t="n">
        <v>4.526</v>
      </c>
      <c r="Q45" s="142" t="n">
        <v>4.424</v>
      </c>
      <c r="R45" s="143" t="n">
        <v>202.1</v>
      </c>
      <c r="S45" s="143" t="n">
        <v>197.6</v>
      </c>
      <c r="T45" s="144" t="n">
        <v>0</v>
      </c>
      <c r="U45" s="144" t="n">
        <v>0</v>
      </c>
      <c r="V45" s="146" t="n">
        <v>0.1</v>
      </c>
      <c r="W45" s="146" t="n">
        <v>0.1</v>
      </c>
      <c r="X45" s="146" t="n">
        <v>0</v>
      </c>
      <c r="Y45" s="146" t="n">
        <v>0</v>
      </c>
      <c r="Z45" s="144" t="n">
        <v>0.05</v>
      </c>
      <c r="AA45" s="144" t="n">
        <v>0.05</v>
      </c>
      <c r="AB45" s="146" t="n">
        <v>0.6</v>
      </c>
      <c r="AC45" s="146" t="n">
        <v>0.6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40979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2016-03-12T08:50:00z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0.368055555555556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23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23.2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0.997541169617411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0.0199828626842581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5.00324008025963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4.97485075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0.00401360527954214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3196</v>
      </c>
      <c r="E35" s="119" t="n">
        <v>6.6</v>
      </c>
      <c r="F35" s="120" t="n">
        <v>5.862</v>
      </c>
      <c r="G35" s="121" t="n">
        <v>34.9655</v>
      </c>
      <c r="H35" s="119" t="n">
        <v>2000</v>
      </c>
      <c r="I35" s="119" t="n">
        <v>2021</v>
      </c>
      <c r="J35" s="122" t="n">
        <v>117.25</v>
      </c>
      <c r="K35" s="123" t="n">
        <f aca="false">IF(ISBLANK(E35),"",(0.000824493-(0.0000040899*E35)+(0.000000076438*E35^2)-(0.00000000082467*E35^3)+(0.0000000000053875*E35^4)))</f>
        <v>0.0008006024325927</v>
      </c>
      <c r="L35" s="123" t="n">
        <f aca="false">IF(ISBLANK(E35),"",(-0.00000572466+(0.00000010227*E35)-(0.0000000016546*E35^2)))</f>
        <v>-5.121752376E-006</v>
      </c>
      <c r="M35" s="123" t="n">
        <f aca="false">IF(ISBLANK(E35),"",IF(ISBLANK(G35),(O35+(K35*35)+(L35*35^1.5)+(0.00000048314*35^2)),(O35+(K35*G35)+(L35*G35^1.5)+(0.00000048314*G35^2))))</f>
        <v>1.02744674654567</v>
      </c>
      <c r="N35" s="124" t="n">
        <f aca="false">IF(ISBLANK(D35),"",IF(ISBLANK(G35),J35*(1+0.00001*(35-20)),J35*(1+0.00001*(G35-20))))</f>
        <v>117.26754704875</v>
      </c>
      <c r="O35" s="123" t="n">
        <f aca="false">IF(ISBLANK(E35),"",(0.999842594+(0.00006793952*E35)-(0.00000909529*E35^2)+(0.0000001001685*E35^3)-(0.000000001120083*E35^4)+(0.000000000006536332*E35^5)))</f>
        <v>0.999921558571369</v>
      </c>
      <c r="P35" s="125" t="n">
        <v>5.713</v>
      </c>
      <c r="Q35" s="126" t="n">
        <v>5.56</v>
      </c>
      <c r="R35" s="127" t="n">
        <v>255.1</v>
      </c>
      <c r="S35" s="127" t="n">
        <v>248.3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3198</v>
      </c>
      <c r="E36" s="135" t="n">
        <v>7.7</v>
      </c>
      <c r="F36" s="136" t="n">
        <v>3.711</v>
      </c>
      <c r="G36" s="137" t="n">
        <v>34.6473</v>
      </c>
      <c r="H36" s="135" t="n">
        <v>1000</v>
      </c>
      <c r="I36" s="135" t="n">
        <v>1009</v>
      </c>
      <c r="J36" s="138" t="n">
        <v>117.21</v>
      </c>
      <c r="K36" s="139" t="n">
        <f aca="false">IF(ISBLANK(E36),"",(0.000824493-(0.0000040899*E36)+(0.000000076438*E36^2)-(0.00000000082467*E36^3)+(0.0000000000053875*E36^4)))</f>
        <v>0.000797175228651729</v>
      </c>
      <c r="L36" s="139" t="n">
        <f aca="false">IF(ISBLANK(E36),"",(-0.00000572466+(0.00000010227*E36)-(0.0000000016546*E36^2)))</f>
        <v>-5.035282234E-006</v>
      </c>
      <c r="M36" s="139" t="n">
        <f aca="false">IF(ISBLANK(E36),"",IF(ISBLANK(G36),(O36+(K36*35)+(L36*35^1.5)+(0.00000048314*35^2)),(O36+(K36*G36)+(L36*G36^1.5)+(0.00000048314*G36^2))))</f>
        <v>1.02704148650458</v>
      </c>
      <c r="N36" s="140" t="n">
        <f aca="false">IF(ISBLANK(D36),"",IF(ISBLANK(G36),J36*(1+0.00001*(35-20)),J36*(1+0.00001*(G36-20))))</f>
        <v>117.22716810033</v>
      </c>
      <c r="O36" s="139" t="n">
        <f aca="false">IF(ISBLANK(E36),"",(0.999842594+(0.00006793952*E36)-(0.00000909529*E36^2)+(0.0000001001685*E36^3)-(0.000000001120083*E36^4)+(0.000000000006536332*E36^5)))</f>
        <v>0.999868438277747</v>
      </c>
      <c r="P36" s="141" t="n">
        <v>3.612</v>
      </c>
      <c r="Q36" s="142" t="n">
        <v>3.517</v>
      </c>
      <c r="R36" s="143" t="n">
        <v>161.3</v>
      </c>
      <c r="S36" s="143" t="n">
        <v>157.1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3199</v>
      </c>
      <c r="E37" s="135" t="n">
        <v>10.1</v>
      </c>
      <c r="F37" s="136" t="n">
        <v>3.012</v>
      </c>
      <c r="G37" s="137" t="n">
        <v>34.6357</v>
      </c>
      <c r="H37" s="135" t="n">
        <v>500</v>
      </c>
      <c r="I37" s="135" t="n">
        <v>504</v>
      </c>
      <c r="J37" s="138" t="n">
        <v>119.84</v>
      </c>
      <c r="K37" s="139" t="n">
        <f aca="false">IF(ISBLANK(E37),"",(0.000824493-(0.0000040899*E37)+(0.000000076438*E37^2)-(0.00000000082467*E37^3)+(0.0000000000053875*E37^4)))</f>
        <v>0.000790188854595369</v>
      </c>
      <c r="L37" s="139" t="n">
        <f aca="false">IF(ISBLANK(E37),"",(-0.00000572466+(0.00000010227*E37)-(0.0000000016546*E37^2)))</f>
        <v>-4.860518746E-006</v>
      </c>
      <c r="M37" s="139" t="n">
        <f aca="false">IF(ISBLANK(E37),"",IF(ISBLANK(G37),(O37+(K37*35)+(L37*35^1.5)+(0.00000048314*35^2)),(O37+(K37*G37)+(L37*G37^1.5)+(0.00000048314*G37^2))))</f>
        <v>1.02665078159354</v>
      </c>
      <c r="N37" s="140" t="n">
        <f aca="false">IF(ISBLANK(D37),"",IF(ISBLANK(G37),J37*(1+0.00001*(35-20)),J37*(1+0.00001*(G37-20))))</f>
        <v>119.85753942288</v>
      </c>
      <c r="O37" s="139" t="n">
        <f aca="false">IF(ISBLANK(E37),"",(0.999842594+(0.00006793952*E37)-(0.00000909529*E37^2)+(0.0000001001685*E37^3)-(0.000000001120083*E37^4)+(0.000000000006536332*E37^5)))</f>
        <v>0.999693207671267</v>
      </c>
      <c r="P37" s="141" t="n">
        <v>2.864</v>
      </c>
      <c r="Q37" s="142" t="n">
        <v>2.789</v>
      </c>
      <c r="R37" s="143" t="n">
        <v>127.9</v>
      </c>
      <c r="S37" s="143" t="n">
        <v>124.6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3200</v>
      </c>
      <c r="E38" s="135" t="n">
        <v>10.3</v>
      </c>
      <c r="F38" s="136" t="n">
        <v>2.977</v>
      </c>
      <c r="G38" s="137" t="n">
        <v>34.6334</v>
      </c>
      <c r="H38" s="135" t="n">
        <v>500</v>
      </c>
      <c r="I38" s="135" t="n">
        <v>504</v>
      </c>
      <c r="J38" s="138" t="n">
        <v>118.34</v>
      </c>
      <c r="K38" s="139" t="n">
        <f aca="false">IF(ISBLANK(E38),"",(0.000824493-(0.0000040899*E38)+(0.000000076438*E38^2)-(0.00000000082467*E38^3)+(0.0000000000053875*E38^4)))</f>
        <v>0.000789635835032049</v>
      </c>
      <c r="L38" s="139" t="n">
        <f aca="false">IF(ISBLANK(E38),"",(-0.00000572466+(0.00000010227*E38)-(0.0000000016546*E38^2)))</f>
        <v>-4.846815514E-006</v>
      </c>
      <c r="M38" s="139" t="n">
        <f aca="false">IF(ISBLANK(E38),"",IF(ISBLANK(G38),(O38+(K38*35)+(L38*35^1.5)+(0.00000048314*35^2)),(O38+(K38*G38)+(L38*G38^1.5)+(0.00000048314*G38^2))))</f>
        <v>1.02661447789096</v>
      </c>
      <c r="N38" s="140" t="n">
        <f aca="false">IF(ISBLANK(D38),"",IF(ISBLANK(G38),J38*(1+0.00001*(35-20)),J38*(1+0.00001*(G38-20))))</f>
        <v>118.35731716556</v>
      </c>
      <c r="O38" s="139" t="n">
        <f aca="false">IF(ISBLANK(E38),"",(0.999842594+(0.00006793952*E38)-(0.00000909529*E38^2)+(0.0000001001685*E38^3)-(0.000000001120083*E38^4)+(0.000000000006536332*E38^5)))</f>
        <v>0.999675059671578</v>
      </c>
      <c r="P38" s="141" t="n">
        <v>2.867</v>
      </c>
      <c r="Q38" s="142" t="n">
        <v>2.793</v>
      </c>
      <c r="R38" s="143" t="n">
        <v>128</v>
      </c>
      <c r="S38" s="143" t="n">
        <v>124.7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3201</v>
      </c>
      <c r="E39" s="135" t="n">
        <v>18.4</v>
      </c>
      <c r="F39" s="136" t="n">
        <v>3.974</v>
      </c>
      <c r="G39" s="137" t="n">
        <v>35.8493</v>
      </c>
      <c r="H39" s="135" t="n">
        <v>100</v>
      </c>
      <c r="I39" s="135" t="n">
        <v>102</v>
      </c>
      <c r="J39" s="138" t="n">
        <v>120.41</v>
      </c>
      <c r="K39" s="139" t="n">
        <f aca="false">IF(ISBLANK(E39),"",(0.000824493-(0.0000040899*E39)+(0.000000076438*E39^2)-(0.00000000082467*E39^3)+(0.0000000000053875*E39^4)))</f>
        <v>0.00077059793494784</v>
      </c>
      <c r="L39" s="139" t="n">
        <f aca="false">IF(ISBLANK(E39),"",(-0.00000572466+(0.00000010227*E39)-(0.0000000016546*E39^2)))</f>
        <v>-4.403073376E-006</v>
      </c>
      <c r="M39" s="139" t="n">
        <f aca="false">IF(ISBLANK(E39),"",IF(ISBLANK(G39),(O39+(K39*35)+(L39*35^1.5)+(0.00000048314*35^2)),(O39+(K39*G39)+(L39*G39^1.5)+(0.00000048314*G39^2))))</f>
        <v>1.02582399473148</v>
      </c>
      <c r="N39" s="140" t="n">
        <f aca="false">IF(ISBLANK(D39),"",IF(ISBLANK(G39),J39*(1+0.00001*(35-20)),J39*(1+0.00001*(G39-20))))</f>
        <v>120.42908414213</v>
      </c>
      <c r="O39" s="139" t="n">
        <f aca="false">IF(ISBLANK(E39),"",(0.999842594+(0.00006793952*E39)-(0.00000909529*E39^2)+(0.0000001001685*E39^3)-(0.000000001120083*E39^4)+(0.000000000006536332*E39^5)))</f>
        <v>0.998522778246976</v>
      </c>
      <c r="P39" s="141" t="n">
        <v>3.765</v>
      </c>
      <c r="Q39" s="142" t="n">
        <v>3.67</v>
      </c>
      <c r="R39" s="143" t="n">
        <v>168.1</v>
      </c>
      <c r="S39" s="143" t="n">
        <v>163.9</v>
      </c>
      <c r="T39" s="144" t="n">
        <v>0.06</v>
      </c>
      <c r="U39" s="144" t="n">
        <v>0.06</v>
      </c>
      <c r="V39" s="146" t="n">
        <v>11.7</v>
      </c>
      <c r="W39" s="146" t="n">
        <v>11.4</v>
      </c>
      <c r="X39" s="146" t="n">
        <v>11.6</v>
      </c>
      <c r="Y39" s="146" t="n">
        <v>11.3</v>
      </c>
      <c r="Z39" s="144" t="n">
        <v>0.85</v>
      </c>
      <c r="AA39" s="144" t="n">
        <v>0.83</v>
      </c>
      <c r="AB39" s="146" t="n">
        <v>4.2</v>
      </c>
      <c r="AC39" s="146" t="n">
        <v>4.1</v>
      </c>
      <c r="AD39" s="36" t="n">
        <v>0.0519</v>
      </c>
      <c r="AE39" s="36" t="n">
        <v>0.0216</v>
      </c>
      <c r="AF39" s="36" t="n">
        <v>0.0056</v>
      </c>
      <c r="AG39" s="36" t="n">
        <v>0.0621</v>
      </c>
      <c r="AH39" s="36" t="n">
        <v>0.0157</v>
      </c>
      <c r="AI39" s="36" t="n">
        <v>0.002</v>
      </c>
      <c r="AJ39" s="36" t="n">
        <v>0.0039</v>
      </c>
      <c r="AK39" s="36" t="n">
        <v>-99999</v>
      </c>
      <c r="AL39" s="36" t="n">
        <v>0.0562</v>
      </c>
      <c r="AM39" s="36" t="n">
        <v>0.0059</v>
      </c>
      <c r="AN39" s="36" t="n">
        <v>0.0029</v>
      </c>
      <c r="AO39" s="36" t="n">
        <v>0.001</v>
      </c>
      <c r="AP39" s="36" t="n">
        <v>0.0216</v>
      </c>
      <c r="AQ39" s="36"/>
      <c r="AR39" s="36" t="n">
        <v>0.0503</v>
      </c>
      <c r="AS39" s="36" t="n">
        <v>0.032</v>
      </c>
      <c r="AT39" s="36"/>
      <c r="AU39" s="36" t="n">
        <v>0.018</v>
      </c>
      <c r="AV39" s="36" t="n">
        <v>-99999</v>
      </c>
      <c r="AW39" s="36"/>
      <c r="AX39" s="36" t="n">
        <v>0.0483</v>
      </c>
      <c r="AY39" s="36" t="n">
        <v>0.1653</v>
      </c>
      <c r="AZ39" s="36"/>
      <c r="BA39" s="36" t="n">
        <v>0.0046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3204</v>
      </c>
      <c r="E40" s="135" t="n">
        <v>20.6</v>
      </c>
      <c r="F40" s="136" t="n">
        <v>3.815</v>
      </c>
      <c r="G40" s="137" t="n">
        <v>36.1342</v>
      </c>
      <c r="H40" s="135" t="n">
        <v>80</v>
      </c>
      <c r="I40" s="135" t="n">
        <v>81</v>
      </c>
      <c r="J40" s="138" t="n">
        <v>118.41</v>
      </c>
      <c r="K40" s="139" t="n">
        <f aca="false">IF(ISBLANK(E40),"",(0.000824493-(0.0000040899*E40)+(0.000000076438*E40^2)-(0.00000000082467*E40^3)+(0.0000000000053875*E40^4)))</f>
        <v>0.0007664393648735</v>
      </c>
      <c r="L40" s="139" t="n">
        <f aca="false">IF(ISBLANK(E40),"",(-0.00000572466+(0.00000010227*E40)-(0.0000000016546*E40^2)))</f>
        <v>-4.320044056E-006</v>
      </c>
      <c r="M40" s="139" t="n">
        <f aca="false">IF(ISBLANK(E40),"",IF(ISBLANK(G40),(O40+(K40*35)+(L40*35^1.5)+(0.00000048314*35^2)),(O40+(K40*G40)+(L40*G40^1.5)+(0.00000048314*G40^2))))</f>
        <v>1.0254678146052</v>
      </c>
      <c r="N40" s="140" t="n">
        <f aca="false">IF(ISBLANK(D40),"",IF(ISBLANK(G40),J40*(1+0.00001*(35-20)),J40*(1+0.00001*(G40-20))))</f>
        <v>118.42910450622</v>
      </c>
      <c r="O40" s="139" t="n">
        <f aca="false">IF(ISBLANK(E40),"",(0.999842594+(0.00006793952*E40)-(0.00000909529*E40^2)+(0.0000001001685*E40^3)-(0.000000001120083*E40^4)+(0.000000000006536332*E40^5)))</f>
        <v>0.998080666998819</v>
      </c>
      <c r="P40" s="141" t="n">
        <v>3.676</v>
      </c>
      <c r="Q40" s="142" t="n">
        <v>3.584</v>
      </c>
      <c r="R40" s="143" t="n">
        <v>164.2</v>
      </c>
      <c r="S40" s="143" t="n">
        <v>160.1</v>
      </c>
      <c r="T40" s="144" t="n">
        <v>0.1</v>
      </c>
      <c r="U40" s="144" t="n">
        <v>0.1</v>
      </c>
      <c r="V40" s="146" t="n">
        <v>9.3</v>
      </c>
      <c r="W40" s="146" t="n">
        <v>9.1</v>
      </c>
      <c r="X40" s="146" t="n">
        <v>9.2</v>
      </c>
      <c r="Y40" s="146" t="n">
        <v>9</v>
      </c>
      <c r="Z40" s="144" t="n">
        <v>0.65</v>
      </c>
      <c r="AA40" s="144" t="n">
        <v>0.63</v>
      </c>
      <c r="AB40" s="146" t="n">
        <v>3.1</v>
      </c>
      <c r="AC40" s="146" t="n">
        <v>3</v>
      </c>
      <c r="AD40" s="36" t="n">
        <v>0.074</v>
      </c>
      <c r="AE40" s="36" t="n">
        <v>0.0409</v>
      </c>
      <c r="AF40" s="36" t="n">
        <v>0.0088</v>
      </c>
      <c r="AG40" s="36" t="n">
        <v>0.0825</v>
      </c>
      <c r="AH40" s="36" t="n">
        <v>0.0312</v>
      </c>
      <c r="AI40" s="36" t="n">
        <v>0.0049</v>
      </c>
      <c r="AJ40" s="36" t="n">
        <v>0.0062</v>
      </c>
      <c r="AK40" s="36" t="n">
        <v>-99999</v>
      </c>
      <c r="AL40" s="36" t="n">
        <v>0.0821</v>
      </c>
      <c r="AM40" s="36" t="n">
        <v>0.0084</v>
      </c>
      <c r="AN40" s="36" t="n">
        <v>0.0094</v>
      </c>
      <c r="AO40" s="36" t="n">
        <v>-99999</v>
      </c>
      <c r="AP40" s="36" t="n">
        <v>0.0429</v>
      </c>
      <c r="AQ40" s="36"/>
      <c r="AR40" s="36" t="n">
        <v>0.1389</v>
      </c>
      <c r="AS40" s="36" t="n">
        <v>0.0737</v>
      </c>
      <c r="AT40" s="36"/>
      <c r="AU40" s="36" t="n">
        <v>0.0461</v>
      </c>
      <c r="AV40" s="36" t="n">
        <v>-99999</v>
      </c>
      <c r="AW40" s="36"/>
      <c r="AX40" s="36" t="n">
        <v>0.1208</v>
      </c>
      <c r="AY40" s="36" t="n">
        <v>0.2919</v>
      </c>
      <c r="AZ40" s="36"/>
      <c r="BA40" s="36" t="n">
        <v>0.0075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3206</v>
      </c>
      <c r="E41" s="135" t="n">
        <v>24.9</v>
      </c>
      <c r="F41" s="136" t="n">
        <v>4.569</v>
      </c>
      <c r="G41" s="137" t="n">
        <v>36.4997</v>
      </c>
      <c r="H41" s="135" t="n">
        <v>60</v>
      </c>
      <c r="I41" s="135" t="n">
        <v>60</v>
      </c>
      <c r="J41" s="138" t="n">
        <v>117.45</v>
      </c>
      <c r="K41" s="139" t="n">
        <f aca="false">IF(ISBLANK(E41),"",(0.000824493-(0.0000040899*E41)+(0.000000076438*E41^2)-(0.00000000082467*E41^3)+(0.0000000000053875*E41^4)))</f>
        <v>0.000759386375382709</v>
      </c>
      <c r="L41" s="139" t="n">
        <f aca="false">IF(ISBLANK(E41),"",(-0.00000572466+(0.00000010227*E41)-(0.0000000016546*E41^2)))</f>
        <v>-4.204005546E-006</v>
      </c>
      <c r="M41" s="139" t="n">
        <f aca="false">IF(ISBLANK(E41),"",IF(ISBLANK(G41),(O41+(K41*35)+(L41*35^1.5)+(0.00000048314*35^2)),(O41+(K41*G41)+(L41*G41^1.5)+(0.00000048314*G41^2))))</f>
        <v>1.02450752489777</v>
      </c>
      <c r="N41" s="140" t="n">
        <f aca="false">IF(ISBLANK(D41),"",IF(ISBLANK(G41),J41*(1+0.00001*(35-20)),J41*(1+0.00001*(G41-20))))</f>
        <v>117.46937889765</v>
      </c>
      <c r="O41" s="139" t="n">
        <f aca="false">IF(ISBLANK(E41),"",(0.999842594+(0.00006793952*E41)-(0.00000909529*E41^2)+(0.0000001001685*E41^3)-(0.000000001120083*E41^4)+(0.000000000006536332*E41^5)))</f>
        <v>0.997073534657807</v>
      </c>
      <c r="P41" s="141" t="n">
        <v>4.442</v>
      </c>
      <c r="Q41" s="142" t="n">
        <v>4.335</v>
      </c>
      <c r="R41" s="143" t="n">
        <v>198.4</v>
      </c>
      <c r="S41" s="143" t="n">
        <v>193.6</v>
      </c>
      <c r="T41" s="144" t="n">
        <v>0.01</v>
      </c>
      <c r="U41" s="144" t="n">
        <v>0.01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144" t="n">
        <v>0.09</v>
      </c>
      <c r="AA41" s="144" t="n">
        <v>0.09</v>
      </c>
      <c r="AB41" s="146" t="n">
        <v>1</v>
      </c>
      <c r="AC41" s="146" t="n">
        <v>1</v>
      </c>
      <c r="AD41" s="36" t="n">
        <v>0.0275</v>
      </c>
      <c r="AE41" s="36" t="n">
        <v>0.0314</v>
      </c>
      <c r="AF41" s="36" t="n">
        <v>0.0098</v>
      </c>
      <c r="AG41" s="36" t="n">
        <v>0.0399</v>
      </c>
      <c r="AH41" s="36" t="n">
        <v>0.0199</v>
      </c>
      <c r="AI41" s="36" t="n">
        <v>0.0056</v>
      </c>
      <c r="AJ41" s="36" t="n">
        <v>0.0078</v>
      </c>
      <c r="AK41" s="36" t="n">
        <v>-99999</v>
      </c>
      <c r="AL41" s="36" t="n">
        <v>0.0598</v>
      </c>
      <c r="AM41" s="36" t="n">
        <v>0.0088</v>
      </c>
      <c r="AN41" s="36" t="n">
        <v>0.0059</v>
      </c>
      <c r="AO41" s="36" t="n">
        <v>-99999</v>
      </c>
      <c r="AP41" s="36" t="n">
        <v>0.1353</v>
      </c>
      <c r="AQ41" s="36"/>
      <c r="AR41" s="36" t="n">
        <v>0.0879</v>
      </c>
      <c r="AS41" s="36" t="n">
        <v>0.1069</v>
      </c>
      <c r="AT41" s="36"/>
      <c r="AU41" s="36" t="n">
        <v>0.0605</v>
      </c>
      <c r="AV41" s="36" t="n">
        <v>-99999</v>
      </c>
      <c r="AW41" s="36"/>
      <c r="AX41" s="36" t="n">
        <v>0.2324</v>
      </c>
      <c r="AY41" s="36" t="n">
        <v>0.2494</v>
      </c>
      <c r="AZ41" s="36"/>
      <c r="BA41" s="36" t="n">
        <v>0.0078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3207</v>
      </c>
      <c r="E42" s="135" t="n">
        <v>26.5</v>
      </c>
      <c r="F42" s="136" t="n">
        <v>4.634</v>
      </c>
      <c r="G42" s="137" t="n">
        <v>36.0365</v>
      </c>
      <c r="H42" s="135" t="n">
        <v>40</v>
      </c>
      <c r="I42" s="135" t="n">
        <v>41</v>
      </c>
      <c r="J42" s="138" t="n">
        <v>116.98</v>
      </c>
      <c r="K42" s="139" t="n">
        <f aca="false">IF(ISBLANK(E42),"",(0.000824493-(0.0000040899*E42)+(0.000000076438*E42^2)-(0.00000000082467*E42^3)+(0.0000000000053875*E42^4)))</f>
        <v>0.000757099308950469</v>
      </c>
      <c r="L42" s="139" t="n">
        <f aca="false">IF(ISBLANK(E42),"",(-0.00000572466+(0.00000010227*E42)-(0.0000000016546*E42^2)))</f>
        <v>-4.17644785E-006</v>
      </c>
      <c r="M42" s="139" t="n">
        <f aca="false">IF(ISBLANK(E42),"",IF(ISBLANK(G42),(O42+(K42*35)+(L42*35^1.5)+(0.00000048314*35^2)),(O42+(K42*G42)+(L42*G42^1.5)+(0.00000048314*G42^2))))</f>
        <v>1.02366011224183</v>
      </c>
      <c r="N42" s="140" t="n">
        <f aca="false">IF(ISBLANK(D42),"",IF(ISBLANK(G42),J42*(1+0.00001*(35-20)),J42*(1+0.00001*(G42-20))))</f>
        <v>116.9987594977</v>
      </c>
      <c r="O42" s="139" t="n">
        <f aca="false">IF(ISBLANK(E42),"",(0.999842594+(0.00006793952*E42)-(0.00000909529*E42^2)+(0.0000001001685*E42^3)-(0.000000001120083*E42^4)+(0.000000000006536332*E42^5)))</f>
        <v>0.996652968265666</v>
      </c>
      <c r="P42" s="141" t="n">
        <v>4.524</v>
      </c>
      <c r="Q42" s="142" t="n">
        <v>4.419</v>
      </c>
      <c r="R42" s="143" t="n">
        <v>202</v>
      </c>
      <c r="S42" s="143" t="n">
        <v>197.4</v>
      </c>
      <c r="T42" s="144" t="n">
        <v>0</v>
      </c>
      <c r="U42" s="14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144" t="n">
        <v>0.03</v>
      </c>
      <c r="AA42" s="144" t="n">
        <v>0.03</v>
      </c>
      <c r="AB42" s="146" t="n">
        <v>0.8</v>
      </c>
      <c r="AC42" s="146" t="n">
        <v>0.8</v>
      </c>
      <c r="AD42" s="36" t="n">
        <v>0.0111</v>
      </c>
      <c r="AE42" s="36" t="n">
        <v>0.017</v>
      </c>
      <c r="AF42" s="36" t="n">
        <v>0.0125</v>
      </c>
      <c r="AG42" s="36" t="n">
        <v>0.0134</v>
      </c>
      <c r="AH42" s="36" t="n">
        <v>0.0098</v>
      </c>
      <c r="AI42" s="36" t="n">
        <v>0.0033</v>
      </c>
      <c r="AJ42" s="36" t="n">
        <v>0.0046</v>
      </c>
      <c r="AK42" s="36" t="n">
        <v>0.0016</v>
      </c>
      <c r="AL42" s="36" t="n">
        <v>0.0384</v>
      </c>
      <c r="AM42" s="36" t="n">
        <v>0.0079</v>
      </c>
      <c r="AN42" s="36" t="n">
        <v>0.0036</v>
      </c>
      <c r="AO42" s="36" t="n">
        <v>0.0013</v>
      </c>
      <c r="AP42" s="36" t="n">
        <v>0.1383</v>
      </c>
      <c r="AQ42" s="36"/>
      <c r="AR42" s="36" t="n">
        <v>0.0216</v>
      </c>
      <c r="AS42" s="36" t="n">
        <v>0.037</v>
      </c>
      <c r="AT42" s="36"/>
      <c r="AU42" s="36" t="n">
        <v>0.0295</v>
      </c>
      <c r="AV42" s="36" t="n">
        <v>-99999</v>
      </c>
      <c r="AW42" s="36"/>
      <c r="AX42" s="36" t="n">
        <v>0.1137</v>
      </c>
      <c r="AY42" s="36" t="n">
        <v>0.1695</v>
      </c>
      <c r="AZ42" s="36"/>
      <c r="BA42" s="36" t="n">
        <v>0.0049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3212</v>
      </c>
      <c r="E43" s="135" t="n">
        <v>28</v>
      </c>
      <c r="F43" s="136" t="n">
        <v>4.809</v>
      </c>
      <c r="G43" s="137" t="n">
        <v>36.1132</v>
      </c>
      <c r="H43" s="135" t="n">
        <v>20</v>
      </c>
      <c r="I43" s="135" t="n">
        <v>19</v>
      </c>
      <c r="J43" s="138" t="n">
        <v>119.26</v>
      </c>
      <c r="K43" s="139" t="n">
        <f aca="false">IF(ISBLANK(E43),"",(0.000824493-(0.0000040899*E43)+(0.000000076438*E43^2)-(0.00000000082467*E43^3)+(0.0000000000053875*E43^4)))</f>
        <v>0.00075511149536</v>
      </c>
      <c r="L43" s="139" t="n">
        <f aca="false">IF(ISBLANK(E43),"",(-0.00000572466+(0.00000010227*E43)-(0.0000000016546*E43^2)))</f>
        <v>-4.1583064E-006</v>
      </c>
      <c r="M43" s="139" t="n">
        <f aca="false">IF(ISBLANK(E43),"",IF(ISBLANK(G43),(O43+(K43*35)+(L43*35^1.5)+(0.00000048314*35^2)),(O43+(K43*G43)+(L43*G43^1.5)+(0.00000048314*G43^2))))</f>
        <v>1.02323427093064</v>
      </c>
      <c r="N43" s="140" t="n">
        <f aca="false">IF(ISBLANK(D43),"",IF(ISBLANK(G43),J43*(1+0.00001*(35-20)),J43*(1+0.00001*(G43-20))))</f>
        <v>119.27921660232</v>
      </c>
      <c r="O43" s="139" t="n">
        <f aca="false">IF(ISBLANK(E43),"",(0.999842594+(0.00006793952*E43)-(0.00000909529*E43^2)+(0.0000001001685*E43^3)-(0.000000001120083*E43^4)+(0.000000000006536332*E43^5)))</f>
        <v>0.996237119054642</v>
      </c>
      <c r="P43" s="141" t="n">
        <v>4.604</v>
      </c>
      <c r="Q43" s="142" t="n">
        <v>4.499</v>
      </c>
      <c r="R43" s="143" t="n">
        <v>205.6</v>
      </c>
      <c r="S43" s="143" t="n">
        <v>200.9</v>
      </c>
      <c r="T43" s="144" t="n">
        <v>0</v>
      </c>
      <c r="U43" s="14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144" t="n">
        <v>0</v>
      </c>
      <c r="AA43" s="144" t="n">
        <v>0</v>
      </c>
      <c r="AB43" s="146" t="n">
        <v>0.7</v>
      </c>
      <c r="AC43" s="146" t="n">
        <v>0.7</v>
      </c>
      <c r="AD43" s="36" t="n">
        <v>0.0068</v>
      </c>
      <c r="AE43" s="36" t="n">
        <v>0.0119</v>
      </c>
      <c r="AF43" s="36" t="n">
        <v>0.011</v>
      </c>
      <c r="AG43" s="36" t="n">
        <v>0.009</v>
      </c>
      <c r="AH43" s="36" t="n">
        <v>0.0078</v>
      </c>
      <c r="AI43" s="36" t="n">
        <v>0.0013</v>
      </c>
      <c r="AJ43" s="36" t="n">
        <v>0.0042</v>
      </c>
      <c r="AK43" s="36" t="n">
        <v>0.001</v>
      </c>
      <c r="AL43" s="36" t="n">
        <v>0.0245</v>
      </c>
      <c r="AM43" s="36" t="n">
        <v>0.0065</v>
      </c>
      <c r="AN43" s="36" t="n">
        <v>0.0023</v>
      </c>
      <c r="AO43" s="36" t="n">
        <v>0.0013</v>
      </c>
      <c r="AP43" s="36" t="n">
        <v>0.123</v>
      </c>
      <c r="AQ43" s="36"/>
      <c r="AR43" s="36" t="n">
        <v>0.01</v>
      </c>
      <c r="AS43" s="36" t="n">
        <v>0.0155</v>
      </c>
      <c r="AT43" s="36"/>
      <c r="AU43" s="36" t="n">
        <v>0.0194</v>
      </c>
      <c r="AV43" s="36" t="n">
        <v>-99999</v>
      </c>
      <c r="AW43" s="36"/>
      <c r="AX43" s="36" t="n">
        <v>0.0617</v>
      </c>
      <c r="AY43" s="36" t="n">
        <v>0.1176</v>
      </c>
      <c r="AZ43" s="36"/>
      <c r="BA43" s="36" t="n">
        <v>0.0036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3213</v>
      </c>
      <c r="E44" s="135" t="n">
        <v>28</v>
      </c>
      <c r="F44" s="136" t="n">
        <v>4.709</v>
      </c>
      <c r="G44" s="137" t="n">
        <v>36.0905</v>
      </c>
      <c r="H44" s="135" t="n">
        <v>10</v>
      </c>
      <c r="I44" s="135" t="n">
        <v>10</v>
      </c>
      <c r="J44" s="138" t="n">
        <v>117.2</v>
      </c>
      <c r="K44" s="139" t="n">
        <f aca="false">IF(ISBLANK(E44),"",(0.000824493-(0.0000040899*E44)+(0.000000076438*E44^2)-(0.00000000082467*E44^3)+(0.0000000000053875*E44^4)))</f>
        <v>0.00075511149536</v>
      </c>
      <c r="L44" s="139" t="n">
        <f aca="false">IF(ISBLANK(E44),"",(-0.00000572466+(0.00000010227*E44)-(0.0000000016546*E44^2)))</f>
        <v>-4.1583064E-006</v>
      </c>
      <c r="M44" s="139" t="n">
        <f aca="false">IF(ISBLANK(E44),"",IF(ISBLANK(G44),(O44+(K44*35)+(L44*35^1.5)+(0.00000048314*35^2)),(O44+(K44*G44)+(L44*G44^1.5)+(0.00000048314*G44^2))))</f>
        <v>1.02321718876454</v>
      </c>
      <c r="N44" s="140" t="n">
        <f aca="false">IF(ISBLANK(D44),"",IF(ISBLANK(G44),J44*(1+0.00001*(35-20)),J44*(1+0.00001*(G44-20))))</f>
        <v>117.218858066</v>
      </c>
      <c r="O44" s="139" t="n">
        <f aca="false">IF(ISBLANK(E44),"",(0.999842594+(0.00006793952*E44)-(0.00000909529*E44^2)+(0.0000001001685*E44^3)-(0.000000001120083*E44^4)+(0.000000000006536332*E44^5)))</f>
        <v>0.996237119054642</v>
      </c>
      <c r="P44" s="141" t="n">
        <v>4.588</v>
      </c>
      <c r="Q44" s="142" t="n">
        <v>4.484</v>
      </c>
      <c r="R44" s="143" t="n">
        <v>204.9</v>
      </c>
      <c r="S44" s="143" t="n">
        <v>200.3</v>
      </c>
      <c r="T44" s="144"/>
      <c r="U44" s="144"/>
      <c r="V44" s="146"/>
      <c r="W44" s="146"/>
      <c r="X44" s="146"/>
      <c r="Y44" s="146"/>
      <c r="Z44" s="144"/>
      <c r="AA44" s="144"/>
      <c r="AB44" s="146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3214</v>
      </c>
      <c r="E45" s="135" t="n">
        <v>28.3</v>
      </c>
      <c r="F45" s="136" t="n">
        <v>4.616</v>
      </c>
      <c r="G45" s="137" t="n">
        <v>36.0341</v>
      </c>
      <c r="H45" s="135" t="n">
        <v>0</v>
      </c>
      <c r="I45" s="135" t="n">
        <v>1.7</v>
      </c>
      <c r="J45" s="138" t="n">
        <v>115.99</v>
      </c>
      <c r="K45" s="139" t="n">
        <f aca="false">IF(ISBLANK(E45),"",(0.000824493-(0.0000040899*E45)+(0.000000076438*E45^2)-(0.00000000082467*E45^3)+(0.0000000000053875*E45^4)))</f>
        <v>0.000754731636124149</v>
      </c>
      <c r="L45" s="139" t="n">
        <f aca="false">IF(ISBLANK(E45),"",(-0.00000572466+(0.00000010227*E45)-(0.0000000016546*E45^2)))</f>
        <v>-4.155571594E-006</v>
      </c>
      <c r="M45" s="139" t="n">
        <f aca="false">IF(ISBLANK(E45),"",IF(ISBLANK(G45),(O45+(K45*35)+(L45*35^1.5)+(0.00000048314*35^2)),(O45+(K45*G45)+(L45*G45^1.5)+(0.00000048314*G45^2))))</f>
        <v>1.02307602633236</v>
      </c>
      <c r="N45" s="140" t="n">
        <f aca="false">IF(ISBLANK(D45),"",IF(ISBLANK(G45),J45*(1+0.00001*(35-20)),J45*(1+0.00001*(G45-20))))</f>
        <v>116.00859795259</v>
      </c>
      <c r="O45" s="139" t="n">
        <f aca="false">IF(ISBLANK(E45),"",(0.999842594+(0.00006793952*E45)-(0.00000909529*E45^2)+(0.0000001001685*E45^3)-(0.000000001120083*E45^4)+(0.000000000006536332*E45^5)))</f>
        <v>0.996151493987156</v>
      </c>
      <c r="P45" s="141" t="n">
        <v>4.545</v>
      </c>
      <c r="Q45" s="142" t="n">
        <v>4.443</v>
      </c>
      <c r="R45" s="143" t="n">
        <v>203</v>
      </c>
      <c r="S45" s="143" t="n">
        <v>198.4</v>
      </c>
      <c r="T45" s="144" t="n">
        <v>0</v>
      </c>
      <c r="U45" s="14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144" t="n">
        <v>0</v>
      </c>
      <c r="AA45" s="144" t="n">
        <v>0</v>
      </c>
      <c r="AB45" s="146" t="n">
        <v>0.7</v>
      </c>
      <c r="AC45" s="146" t="n">
        <v>0.7</v>
      </c>
      <c r="AD45" s="36" t="n">
        <v>0.0058</v>
      </c>
      <c r="AE45" s="36" t="n">
        <v>0.0109</v>
      </c>
      <c r="AF45" s="36" t="n">
        <v>0.0096</v>
      </c>
      <c r="AG45" s="36" t="n">
        <v>0.0074</v>
      </c>
      <c r="AH45" s="36" t="n">
        <v>0.0074</v>
      </c>
      <c r="AI45" s="36" t="n">
        <v>0.001</v>
      </c>
      <c r="AJ45" s="36" t="n">
        <v>0.0039</v>
      </c>
      <c r="AK45" s="36" t="n">
        <v>0.0013</v>
      </c>
      <c r="AL45" s="36" t="n">
        <v>0.0189</v>
      </c>
      <c r="AM45" s="36" t="n">
        <v>0.0055</v>
      </c>
      <c r="AN45" s="36" t="n">
        <v>0.0019</v>
      </c>
      <c r="AO45" s="36" t="n">
        <v>-99999</v>
      </c>
      <c r="AP45" s="36" t="n">
        <v>0.113</v>
      </c>
      <c r="AQ45" s="36"/>
      <c r="AR45" s="36" t="n">
        <v>0.0093</v>
      </c>
      <c r="AS45" s="36" t="n">
        <v>0.0135</v>
      </c>
      <c r="AT45" s="36"/>
      <c r="AU45" s="36" t="n">
        <v>0.018</v>
      </c>
      <c r="AV45" s="36" t="n">
        <v>-99999</v>
      </c>
      <c r="AW45" s="36"/>
      <c r="AX45" s="36" t="n">
        <v>0.0674</v>
      </c>
      <c r="AY45" s="36" t="n">
        <v>0.0921</v>
      </c>
      <c r="AZ45" s="36"/>
      <c r="BA45" s="36" t="n">
        <v>0.0035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40979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2016-03-12T12:10:00z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0.506944444444444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23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23.2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0.997541169617411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0.0199828626842581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5.00324008025963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4.97485075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0.00401360527954214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7</v>
      </c>
      <c r="F35" s="120" t="n">
        <v>5.803</v>
      </c>
      <c r="G35" s="121" t="n">
        <v>34.9665</v>
      </c>
      <c r="H35" s="119" t="n">
        <v>2000</v>
      </c>
      <c r="I35" s="119" t="n">
        <v>2019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0.0007993392355775</v>
      </c>
      <c r="L35" s="123" t="n">
        <f aca="false">IF(ISBLANK(E35),"",(-0.00000572466+(0.00000010227*E35)-(0.0000000016546*E35^2)))</f>
        <v>-5.0898454E-006</v>
      </c>
      <c r="M35" s="123" t="n">
        <f aca="false">IF(ISBLANK(E35),"",IF(ISBLANK(G35),(O35+(K35*35)+(L35*35^1.5)+(0.00000048314*35^2)),(O35+(K35*G35)+(L35*G35^1.5)+(0.00000048314*G35^2))))</f>
        <v>1.02739268438305</v>
      </c>
      <c r="N35" s="124" t="n">
        <f aca="false">IF(ISBLANK(D35),"",IF(ISBLANK(G35),J35*(1+0.00001*(35-20)),J35*(1+0.00001*(G35-20))))</f>
        <v>116.01736114</v>
      </c>
      <c r="O35" s="123" t="n">
        <f aca="false">IF(ISBLANK(E35),"",(0.999842594+(0.00006793952*E35)-(0.00000909529*E35^2)+(0.0000001001685*E35^3)-(0.000000001120083*E35^4)+(0.000000000006536332*E35^5)))</f>
        <v>0.999904279762349</v>
      </c>
      <c r="P35" s="125" t="n">
        <v>5.717</v>
      </c>
      <c r="Q35" s="126" t="n">
        <v>5.565</v>
      </c>
      <c r="R35" s="127" t="n">
        <v>255.3</v>
      </c>
      <c r="S35" s="127" t="n">
        <v>248.5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8.1</v>
      </c>
      <c r="F36" s="136" t="n">
        <v>3.673</v>
      </c>
      <c r="G36" s="137" t="n">
        <v>34.6097</v>
      </c>
      <c r="H36" s="135" t="n">
        <v>1000</v>
      </c>
      <c r="I36" s="135" t="n">
        <v>1008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0.000795964835151469</v>
      </c>
      <c r="L36" s="139" t="n">
        <f aca="false">IF(ISBLANK(E36),"",(-0.00000572466+(0.00000010227*E36)-(0.0000000016546*E36^2)))</f>
        <v>-5.004831306E-006</v>
      </c>
      <c r="M36" s="139" t="n">
        <f aca="false">IF(ISBLANK(E36),"",IF(ISBLANK(G36),(O36+(K36*35)+(L36*35^1.5)+(0.00000048314*35^2)),(O36+(K36*G36)+(L36*G36^1.5)+(0.00000048314*G36^2))))</f>
        <v>1.0269525983024</v>
      </c>
      <c r="N36" s="140" t="n">
        <f aca="false">IF(ISBLANK(D36),"",IF(ISBLANK(G36),J36*(1+0.00001*(35-20)),J36*(1+0.00001*(G36-20))))</f>
        <v>117.66718831205</v>
      </c>
      <c r="O36" s="139" t="n">
        <f aca="false">IF(ISBLANK(E36),"",(0.999842594+(0.00006793952*E36)-(0.00000909529*E36^2)+(0.0000001001685*E36^3)-(0.000000001120083*E36^4)+(0.000000000006536332*E36^5)))</f>
        <v>0.999844802100673</v>
      </c>
      <c r="P36" s="141" t="n">
        <v>3.562</v>
      </c>
      <c r="Q36" s="142" t="n">
        <v>3.468</v>
      </c>
      <c r="R36" s="143" t="n">
        <v>159.1</v>
      </c>
      <c r="S36" s="143" t="n">
        <v>154.9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10.7</v>
      </c>
      <c r="F37" s="136" t="n">
        <v>2.9</v>
      </c>
      <c r="G37" s="137" t="n">
        <v>34.6454</v>
      </c>
      <c r="H37" s="135" t="n">
        <v>500</v>
      </c>
      <c r="I37" s="135" t="n">
        <v>504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0.000788542819544229</v>
      </c>
      <c r="L37" s="139" t="n">
        <f aca="false">IF(ISBLANK(E37),"",(-0.00000572466+(0.00000010227*E37)-(0.0000000016546*E37^2)))</f>
        <v>-4.819806154E-006</v>
      </c>
      <c r="M37" s="139" t="n">
        <f aca="false">IF(ISBLANK(E37),"",IF(ISBLANK(G37),(O37+(K37*35)+(L37*35^1.5)+(0.00000048314*35^2)),(O37+(K37*G37)+(L37*G37^1.5)+(0.00000048314*G37^2))))</f>
        <v>1.02655359451784</v>
      </c>
      <c r="N37" s="140" t="n">
        <f aca="false">IF(ISBLANK(D37),"",IF(ISBLANK(G37),J37*(1+0.00001*(35-20)),J37*(1+0.00001*(G37-20))))</f>
        <v>117.33718198328</v>
      </c>
      <c r="O37" s="139" t="n">
        <f aca="false">IF(ISBLANK(E37),"",(0.999842594+(0.00006793952*E37)-(0.00000909529*E37^2)+(0.0000001001685*E37^3)-(0.000000001120083*E37^4)+(0.000000000006536332*E37^5)))</f>
        <v>0.999637172582749</v>
      </c>
      <c r="P37" s="141" t="n">
        <v>2.817</v>
      </c>
      <c r="Q37" s="142" t="n">
        <v>2.744</v>
      </c>
      <c r="R37" s="143" t="n">
        <v>125.8</v>
      </c>
      <c r="S37" s="143" t="n">
        <v>122.6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3011</v>
      </c>
      <c r="E38" s="135" t="n">
        <v>18.6</v>
      </c>
      <c r="F38" s="136" t="n">
        <v>3.97</v>
      </c>
      <c r="G38" s="137" t="n">
        <v>35.8892</v>
      </c>
      <c r="H38" s="135" t="n">
        <v>100</v>
      </c>
      <c r="I38" s="135" t="n">
        <v>100.1</v>
      </c>
      <c r="J38" s="138" t="n">
        <v>116.23</v>
      </c>
      <c r="K38" s="139" t="n">
        <f aca="false">IF(ISBLANK(E38),"",(0.000824493-(0.0000040899*E38)+(0.000000076438*E38^2)-(0.00000000082467*E38^3)+(0.0000000000053875*E38^4)))</f>
        <v>0.0007702035386151</v>
      </c>
      <c r="L38" s="139" t="n">
        <f aca="false">IF(ISBLANK(E38),"",(-0.00000572466+(0.00000010227*E38)-(0.0000000016546*E38^2)))</f>
        <v>-4.394863416E-006</v>
      </c>
      <c r="M38" s="139" t="n">
        <f aca="false">IF(ISBLANK(E38),"",IF(ISBLANK(G38),(O38+(K38*35)+(L38*35^1.5)+(0.00000048314*35^2)),(O38+(K38*G38)+(L38*G38^1.5)+(0.00000048314*G38^2))))</f>
        <v>1.02580410136081</v>
      </c>
      <c r="N38" s="140" t="n">
        <f aca="false">IF(ISBLANK(D38),"",IF(ISBLANK(G38),J38*(1+0.00001*(35-20)),J38*(1+0.00001*(G38-20))))</f>
        <v>116.24846801716</v>
      </c>
      <c r="O38" s="139" t="n">
        <f aca="false">IF(ISBLANK(E38),"",(0.999842594+(0.00006793952*E38)-(0.00000909529*E38^2)+(0.0000001001685*E38^3)-(0.000000001120083*E38^4)+(0.000000000006536332*E38^5)))</f>
        <v>0.998484722762994</v>
      </c>
      <c r="P38" s="141" t="n">
        <v>3.899</v>
      </c>
      <c r="Q38" s="142" t="n">
        <v>3.801</v>
      </c>
      <c r="R38" s="143" t="n">
        <v>174.1</v>
      </c>
      <c r="S38" s="143" t="n">
        <v>169.7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3013</v>
      </c>
      <c r="E39" s="135" t="n">
        <v>18.9</v>
      </c>
      <c r="F39" s="136" t="n">
        <v>4.01</v>
      </c>
      <c r="G39" s="137" t="n">
        <v>35.8949</v>
      </c>
      <c r="H39" s="135" t="n">
        <v>100</v>
      </c>
      <c r="I39" s="135" t="n">
        <v>99.2</v>
      </c>
      <c r="J39" s="138" t="n">
        <v>117.17</v>
      </c>
      <c r="K39" s="139" t="n">
        <f aca="false">IF(ISBLANK(E39),"",(0.000824493-(0.0000040899*E39)+(0.000000076438*E39^2)-(0.00000000082467*E39^3)+(0.0000000000053875*E39^4)))</f>
        <v>0.000769618178500609</v>
      </c>
      <c r="L39" s="139" t="n">
        <f aca="false">IF(ISBLANK(E39),"",(-0.00000572466+(0.00000010227*E39)-(0.0000000016546*E39^2)))</f>
        <v>-4.382796666E-006</v>
      </c>
      <c r="M39" s="139" t="n">
        <f aca="false">IF(ISBLANK(E39),"",IF(ISBLANK(G39),(O39+(K39*35)+(L39*35^1.5)+(0.00000048314*35^2)),(O39+(K39*G39)+(L39*G39^1.5)+(0.00000048314*G39^2))))</f>
        <v>1.02573215347271</v>
      </c>
      <c r="N39" s="140" t="n">
        <f aca="false">IF(ISBLANK(D39),"",IF(ISBLANK(G39),J39*(1+0.00001*(35-20)),J39*(1+0.00001*(G39-20))))</f>
        <v>117.18862405433</v>
      </c>
      <c r="O39" s="139" t="n">
        <f aca="false">IF(ISBLANK(E39),"",(0.999842594+(0.00006793952*E39)-(0.00000909529*E39^2)+(0.0000001001685*E39^3)-(0.000000001120083*E39^4)+(0.000000000006536332*E39^5)))</f>
        <v>0.998426828577223</v>
      </c>
      <c r="P39" s="141" t="n">
        <v>3.906</v>
      </c>
      <c r="Q39" s="142" t="n">
        <v>3.808</v>
      </c>
      <c r="R39" s="143" t="n">
        <v>174.4</v>
      </c>
      <c r="S39" s="143" t="n">
        <v>170.1</v>
      </c>
      <c r="T39" s="144" t="n">
        <v>0.02</v>
      </c>
      <c r="U39" s="144" t="n">
        <v>0.02</v>
      </c>
      <c r="V39" s="146" t="n">
        <v>9.7</v>
      </c>
      <c r="W39" s="146" t="n">
        <v>9.5</v>
      </c>
      <c r="X39" s="146" t="n">
        <v>9.7</v>
      </c>
      <c r="Y39" s="146" t="n">
        <v>9.5</v>
      </c>
      <c r="Z39" s="144" t="n">
        <v>0.78</v>
      </c>
      <c r="AA39" s="144" t="n">
        <v>0.76</v>
      </c>
      <c r="AB39" s="146" t="n">
        <v>3.1</v>
      </c>
      <c r="AC39" s="146" t="n">
        <v>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3021</v>
      </c>
      <c r="E40" s="135" t="n">
        <v>24.1</v>
      </c>
      <c r="F40" s="136" t="n">
        <v>4.293</v>
      </c>
      <c r="G40" s="137" t="n">
        <v>36.5764</v>
      </c>
      <c r="H40" s="135" t="n">
        <v>80</v>
      </c>
      <c r="I40" s="135" t="n">
        <v>72.1</v>
      </c>
      <c r="J40" s="138" t="n">
        <v>112.649</v>
      </c>
      <c r="K40" s="139" t="n">
        <f aca="false">IF(ISBLANK(E40),"",(0.000824493-(0.0000040899*E40)+(0.000000076438*E40^2)-(0.00000000082467*E40^3)+(0.0000000000053875*E40^4)))</f>
        <v>0.000760596449766669</v>
      </c>
      <c r="L40" s="139" t="n">
        <f aca="false">IF(ISBLANK(E40),"",(-0.00000572466+(0.00000010227*E40)-(0.0000000016546*E40^2)))</f>
        <v>-4.220961226E-006</v>
      </c>
      <c r="M40" s="139" t="n">
        <f aca="false">IF(ISBLANK(E40),"",IF(ISBLANK(G40),(O40+(K40*35)+(L40*35^1.5)+(0.00000048314*35^2)),(O40+(K40*G40)+(L40*G40^1.5)+(0.00000048314*G40^2))))</f>
        <v>1.02480723131045</v>
      </c>
      <c r="N40" s="140" t="n">
        <f aca="false">IF(ISBLANK(D40),"",IF(ISBLANK(G40),J40*(1+0.00001*(35-20)),J40*(1+0.00001*(G40-20))))</f>
        <v>112.667673148836</v>
      </c>
      <c r="O40" s="139" t="n">
        <f aca="false">IF(ISBLANK(E40),"",(0.999842594+(0.00006793952*E40)-(0.00000909529*E40^2)+(0.0000001001685*E40^3)-(0.000000001120083*E40^4)+(0.000000000006536332*E40^5)))</f>
        <v>0.997274702369966</v>
      </c>
      <c r="P40" s="141" t="n">
        <v>4.354</v>
      </c>
      <c r="Q40" s="142" t="n">
        <v>4.248</v>
      </c>
      <c r="R40" s="143" t="n">
        <v>194.4</v>
      </c>
      <c r="S40" s="143" t="n">
        <v>189.7</v>
      </c>
      <c r="T40" s="144" t="n">
        <v>0.11</v>
      </c>
      <c r="U40" s="144" t="n">
        <v>0.11</v>
      </c>
      <c r="V40" s="146" t="n">
        <v>1.5</v>
      </c>
      <c r="W40" s="146" t="n">
        <v>1.5</v>
      </c>
      <c r="X40" s="146" t="n">
        <v>1.4</v>
      </c>
      <c r="Y40" s="146" t="n">
        <v>1.4</v>
      </c>
      <c r="Z40" s="144" t="n">
        <v>0.23</v>
      </c>
      <c r="AA40" s="144" t="n">
        <v>0.22</v>
      </c>
      <c r="AB40" s="146" t="n">
        <v>1.1</v>
      </c>
      <c r="AC40" s="146" t="n">
        <v>1.1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3024</v>
      </c>
      <c r="E41" s="135" t="n">
        <v>24.6</v>
      </c>
      <c r="F41" s="136" t="n">
        <v>4.459</v>
      </c>
      <c r="G41" s="137" t="n">
        <v>36.6217</v>
      </c>
      <c r="H41" s="135" t="n">
        <v>60</v>
      </c>
      <c r="I41" s="135" t="n">
        <v>64.4</v>
      </c>
      <c r="J41" s="138" t="n">
        <v>114.028</v>
      </c>
      <c r="K41" s="139" t="n">
        <f aca="false">IF(ISBLANK(E41),"",(0.000824493-(0.0000040899*E41)+(0.000000076438*E41^2)-(0.00000000082467*E41^3)+(0.0000000000053875*E41^4)))</f>
        <v>0.0007598348734143</v>
      </c>
      <c r="L41" s="139" t="n">
        <f aca="false">IF(ISBLANK(E41),"",(-0.00000572466+(0.00000010227*E41)-(0.0000000016546*E41^2)))</f>
        <v>-4.210115736E-006</v>
      </c>
      <c r="M41" s="139" t="n">
        <f aca="false">IF(ISBLANK(E41),"",IF(ISBLANK(G41),(O41+(K41*35)+(L41*35^1.5)+(0.00000048314*35^2)),(O41+(K41*G41)+(L41*G41^1.5)+(0.00000048314*G41^2))))</f>
        <v>1.02469105715627</v>
      </c>
      <c r="N41" s="140" t="n">
        <f aca="false">IF(ISBLANK(D41),"",IF(ISBLANK(G41),J41*(1+0.00001*(35-20)),J41*(1+0.00001*(G41-20))))</f>
        <v>114.046953392076</v>
      </c>
      <c r="O41" s="139" t="n">
        <f aca="false">IF(ISBLANK(E41),"",(0.999842594+(0.00006793952*E41)-(0.00000909529*E41^2)+(0.0000001001685*E41^3)-(0.000000001120083*E41^4)+(0.000000000006536332*E41^5)))</f>
        <v>0.997149692959927</v>
      </c>
      <c r="P41" s="141" t="n">
        <v>4.467</v>
      </c>
      <c r="Q41" s="142" t="n">
        <v>4.359</v>
      </c>
      <c r="R41" s="143" t="n">
        <v>199.5</v>
      </c>
      <c r="S41" s="143" t="n">
        <v>194.7</v>
      </c>
      <c r="T41" s="144" t="n">
        <v>0.07</v>
      </c>
      <c r="U41" s="144" t="n">
        <v>0.07</v>
      </c>
      <c r="V41" s="146" t="n">
        <v>0.7</v>
      </c>
      <c r="W41" s="146" t="n">
        <v>0.7</v>
      </c>
      <c r="X41" s="146" t="n">
        <v>0.7</v>
      </c>
      <c r="Y41" s="146" t="n">
        <v>0.7</v>
      </c>
      <c r="Z41" s="144" t="n">
        <v>0.2</v>
      </c>
      <c r="AA41" s="144" t="n">
        <v>0.2</v>
      </c>
      <c r="AB41" s="146" t="n">
        <v>1</v>
      </c>
      <c r="AC41" s="146" t="n">
        <v>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3026</v>
      </c>
      <c r="E42" s="135" t="n">
        <v>26.6</v>
      </c>
      <c r="F42" s="136" t="n">
        <v>4.705</v>
      </c>
      <c r="G42" s="137" t="n">
        <v>36.4257</v>
      </c>
      <c r="H42" s="135" t="n">
        <v>40</v>
      </c>
      <c r="I42" s="135" t="n">
        <v>41.5</v>
      </c>
      <c r="J42" s="138" t="n">
        <v>117.7</v>
      </c>
      <c r="K42" s="139" t="n">
        <f aca="false">IF(ISBLANK(E42),"",(0.000824493-(0.0000040899*E42)+(0.000000076438*E42^2)-(0.00000000082467*E42^3)+(0.0000000000053875*E42^4)))</f>
        <v>0.0007569621422567</v>
      </c>
      <c r="L42" s="139" t="n">
        <f aca="false">IF(ISBLANK(E42),"",(-0.00000572466+(0.00000010227*E42)-(0.0000000016546*E42^2)))</f>
        <v>-4.175006776E-006</v>
      </c>
      <c r="M42" s="139" t="n">
        <f aca="false">IF(ISBLANK(E42),"",IF(ISBLANK(G42),(O42+(K42*35)+(L42*35^1.5)+(0.00000048314*35^2)),(O42+(K42*G42)+(L42*G42^1.5)+(0.00000048314*G42^2))))</f>
        <v>1.02392196481245</v>
      </c>
      <c r="N42" s="140" t="n">
        <f aca="false">IF(ISBLANK(D42),"",IF(ISBLANK(G42),J42*(1+0.00001*(35-20)),J42*(1+0.00001*(G42-20))))</f>
        <v>117.7193330489</v>
      </c>
      <c r="O42" s="139" t="n">
        <f aca="false">IF(ISBLANK(E42),"",(0.999842594+(0.00006793952*E42)-(0.00000909529*E42^2)+(0.0000001001685*E42^3)-(0.000000001120083*E42^4)+(0.000000000006536332*E42^5)))</f>
        <v>0.996625887839717</v>
      </c>
      <c r="P42" s="141" t="n">
        <v>4.564</v>
      </c>
      <c r="Q42" s="142" t="n">
        <v>4.458</v>
      </c>
      <c r="R42" s="143" t="n">
        <v>203.8</v>
      </c>
      <c r="S42" s="143" t="n">
        <v>199.1</v>
      </c>
      <c r="T42" s="144" t="n">
        <v>0</v>
      </c>
      <c r="U42" s="14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144" t="n">
        <v>0.07</v>
      </c>
      <c r="AA42" s="144" t="n">
        <v>0.07</v>
      </c>
      <c r="AB42" s="146" t="n">
        <v>0.6</v>
      </c>
      <c r="AC42" s="146" t="n">
        <v>0.6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3027</v>
      </c>
      <c r="E43" s="135" t="n">
        <v>28.1</v>
      </c>
      <c r="F43" s="136" t="n">
        <v>4.731</v>
      </c>
      <c r="G43" s="137" t="n">
        <v>36.1406</v>
      </c>
      <c r="H43" s="135" t="n">
        <v>20</v>
      </c>
      <c r="I43" s="135" t="n">
        <v>19.9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0.000754984227200469</v>
      </c>
      <c r="L43" s="139" t="n">
        <f aca="false">IF(ISBLANK(E43),"",(-0.00000572466+(0.00000010227*E43)-(0.0000000016546*E43^2)))</f>
        <v>-4.157361706E-006</v>
      </c>
      <c r="M43" s="139" t="n">
        <f aca="false">IF(ISBLANK(E43),"",IF(ISBLANK(G43),(O43+(K43*35)+(L43*35^1.5)+(0.00000048314*35^2)),(O43+(K43*G43)+(L43*G43^1.5)+(0.00000048314*G43^2))))</f>
        <v>1.02322204434943</v>
      </c>
      <c r="N43" s="140" t="n">
        <f aca="false">IF(ISBLANK(D43),"",IF(ISBLANK(G43),J43*(1+0.00001*(35-20)),J43*(1+0.00001*(G43-20))))</f>
        <v>116.4687957287</v>
      </c>
      <c r="O43" s="139" t="n">
        <f aca="false">IF(ISBLANK(E43),"",(0.999842594+(0.00006793952*E43)-(0.00000909529*E43^2)+(0.0000001001685*E43^3)-(0.000000001120083*E43^4)+(0.000000000006536332*E43^5)))</f>
        <v>0.996208667461312</v>
      </c>
      <c r="P43" s="141" t="n">
        <v>4.64</v>
      </c>
      <c r="Q43" s="142" t="n">
        <v>4.535</v>
      </c>
      <c r="R43" s="143" t="n">
        <v>207.2</v>
      </c>
      <c r="S43" s="143" t="n">
        <v>202.5</v>
      </c>
      <c r="T43" s="144" t="n">
        <v>0</v>
      </c>
      <c r="U43" s="14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144" t="n">
        <v>0.05</v>
      </c>
      <c r="AA43" s="144" t="n">
        <v>0.05</v>
      </c>
      <c r="AB43" s="146" t="n">
        <v>0.6</v>
      </c>
      <c r="AC43" s="146" t="n">
        <v>0.6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3028</v>
      </c>
      <c r="E44" s="135" t="n">
        <v>28.2</v>
      </c>
      <c r="F44" s="136" t="n">
        <v>4.678</v>
      </c>
      <c r="G44" s="137" t="n">
        <v>36.0615</v>
      </c>
      <c r="H44" s="135" t="n">
        <v>10</v>
      </c>
      <c r="I44" s="135" t="n">
        <v>10.2</v>
      </c>
      <c r="J44" s="138" t="n">
        <v>115.96</v>
      </c>
      <c r="K44" s="139" t="n">
        <f aca="false">IF(ISBLANK(E44),"",(0.000824493-(0.0000040899*E44)+(0.000000076438*E44^2)-(0.00000000082467*E44^3)+(0.0000000000053875*E44^4)))</f>
        <v>0.00075485760789126</v>
      </c>
      <c r="L44" s="139" t="n">
        <f aca="false">IF(ISBLANK(E44),"",(-0.00000572466+(0.00000010227*E44)-(0.0000000016546*E44^2)))</f>
        <v>-4.156450104E-006</v>
      </c>
      <c r="M44" s="139" t="n">
        <f aca="false">IF(ISBLANK(E44),"",IF(ISBLANK(G44),(O44+(K44*35)+(L44*35^1.5)+(0.00000048314*35^2)),(O44+(K44*G44)+(L44*G44^1.5)+(0.00000048314*G44^2))))</f>
        <v>1.02312961915885</v>
      </c>
      <c r="N44" s="140" t="n">
        <f aca="false">IF(ISBLANK(D44),"",IF(ISBLANK(G44),J44*(1+0.00001*(35-20)),J44*(1+0.00001*(G44-20))))</f>
        <v>115.9786249154</v>
      </c>
      <c r="O44" s="139" t="n">
        <f aca="false">IF(ISBLANK(E44),"",(0.999842594+(0.00006793952*E44)-(0.00000909529*E44^2)+(0.0000001001685*E44^3)-(0.000000001120083*E44^4)+(0.000000000006536332*E44^5)))</f>
        <v>0.996180125720464</v>
      </c>
      <c r="P44" s="141" t="n">
        <v>4.608</v>
      </c>
      <c r="Q44" s="142" t="n">
        <v>4.503</v>
      </c>
      <c r="R44" s="143" t="n">
        <v>205.8</v>
      </c>
      <c r="S44" s="143" t="n">
        <v>201.1</v>
      </c>
      <c r="T44" s="144"/>
      <c r="U44" s="144"/>
      <c r="V44" s="146"/>
      <c r="W44" s="146"/>
      <c r="X44" s="146"/>
      <c r="Y44" s="146"/>
      <c r="Z44" s="144"/>
      <c r="AA44" s="144"/>
      <c r="AB44" s="146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3031</v>
      </c>
      <c r="E45" s="135" t="n">
        <v>28.5</v>
      </c>
      <c r="F45" s="136" t="n">
        <v>4.708</v>
      </c>
      <c r="G45" s="137" t="n">
        <v>36.05</v>
      </c>
      <c r="H45" s="135" t="n">
        <v>0</v>
      </c>
      <c r="I45" s="135" t="n">
        <v>2.3</v>
      </c>
      <c r="J45" s="138" t="n">
        <v>117.56</v>
      </c>
      <c r="K45" s="139" t="n">
        <f aca="false">IF(ISBLANK(E45),"",(0.000824493-(0.0000040899*E45)+(0.000000076438*E45^2)-(0.00000000082467*E45^3)+(0.0000000000053875*E45^4)))</f>
        <v>0.000754481630047969</v>
      </c>
      <c r="L45" s="139" t="n">
        <f aca="false">IF(ISBLANK(E45),"",(-0.00000572466+(0.00000010227*E45)-(0.0000000016546*E45^2)))</f>
        <v>-4.15391385E-006</v>
      </c>
      <c r="M45" s="139" t="n">
        <f aca="false">IF(ISBLANK(E45),"",IF(ISBLANK(G45),(O45+(K45*35)+(L45*35^1.5)+(0.00000048314*35^2)),(O45+(K45*G45)+(L45*G45^1.5)+(0.00000048314*G45^2))))</f>
        <v>1.02302179857435</v>
      </c>
      <c r="N45" s="140" t="n">
        <f aca="false">IF(ISBLANK(D45),"",IF(ISBLANK(G45),J45*(1+0.00001*(35-20)),J45*(1+0.00001*(G45-20))))</f>
        <v>117.57886838</v>
      </c>
      <c r="O45" s="139" t="n">
        <f aca="false">IF(ISBLANK(E45),"",(0.999842594+(0.00006793952*E45)-(0.00000909529*E45^2)+(0.0000001001685*E45^3)-(0.000000001120083*E45^4)+(0.000000000006536332*E45^5)))</f>
        <v>0.996093961161005</v>
      </c>
      <c r="P45" s="141" t="n">
        <v>4.573</v>
      </c>
      <c r="Q45" s="142" t="n">
        <v>4.47</v>
      </c>
      <c r="R45" s="143" t="n">
        <v>204.2</v>
      </c>
      <c r="S45" s="143" t="n">
        <v>199.6</v>
      </c>
      <c r="T45" s="144" t="n">
        <v>0</v>
      </c>
      <c r="U45" s="14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144" t="n">
        <v>0.05</v>
      </c>
      <c r="AA45" s="144" t="n">
        <v>0.05</v>
      </c>
      <c r="AB45" s="146" t="n">
        <v>0.6</v>
      </c>
      <c r="AC45" s="146" t="n">
        <v>0.6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Q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40980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2016-03-13T03:06:00z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0.129166666666667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0.997681488815979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0.0199856735750388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5.0032100617197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4.963880864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0.00499988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0.00402304990260632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2110</v>
      </c>
      <c r="E35" s="119" t="n">
        <v>7.1</v>
      </c>
      <c r="F35" s="120" t="n">
        <v>5.526</v>
      </c>
      <c r="G35" s="121" t="n">
        <v>34.9678</v>
      </c>
      <c r="H35" s="119" t="n">
        <v>2000</v>
      </c>
      <c r="I35" s="119" t="n">
        <v>2020.6</v>
      </c>
      <c r="J35" s="122" t="n">
        <v>110.588</v>
      </c>
      <c r="K35" s="123" t="n">
        <f aca="false">IF(ISBLANK(E35),"",(0.000824493-(0.0000040899*E35)+(0.000000076438*E35^2)-(0.00000000082467*E35^3)+(0.0000000000053875*E35^4)))</f>
        <v>0.000799026481658769</v>
      </c>
      <c r="L35" s="123" t="n">
        <f aca="false">IF(ISBLANK(E35),"",(-0.00000572466+(0.00000010227*E35)-(0.0000000016546*E35^2)))</f>
        <v>-5.081951386E-006</v>
      </c>
      <c r="M35" s="123" t="n">
        <f aca="false">IF(ISBLANK(E35),"",IF(ISBLANK(G35),(O35+(K35*35)+(L35*35^1.5)+(0.00000048314*35^2)),(O35+(K35*G35)+(L35*G35^1.5)+(0.00000048314*G35^2))))</f>
        <v>1.02737971902275</v>
      </c>
      <c r="N35" s="124" t="n">
        <f aca="false">IF(ISBLANK(D35),"",IF(ISBLANK(G35),J35*(1+0.00001*(35-20)),J35*(1+0.00001*(G35-20))))</f>
        <v>110.604552590664</v>
      </c>
      <c r="O35" s="123" t="n">
        <f aca="false">IF(ISBLANK(E35),"",(0.999842594+(0.00006793952*E35)-(0.00000909529*E35^2)+(0.0000001001685*E35^3)-(0.000000001120083*E35^4)+(0.000000000006536332*E35^5)))</f>
        <v>0.999899594042335</v>
      </c>
      <c r="P35" s="125" t="n">
        <v>5.728</v>
      </c>
      <c r="Q35" s="126" t="n">
        <v>5.576</v>
      </c>
      <c r="R35" s="127" t="n">
        <v>255.8</v>
      </c>
      <c r="S35" s="127" t="n">
        <v>249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2111</v>
      </c>
      <c r="E36" s="135" t="n">
        <v>8.1</v>
      </c>
      <c r="F36" s="136" t="n">
        <v>3.456</v>
      </c>
      <c r="G36" s="137" t="n">
        <v>34.6211</v>
      </c>
      <c r="H36" s="135" t="n">
        <v>1000</v>
      </c>
      <c r="I36" s="135" t="n">
        <v>1009.1</v>
      </c>
      <c r="J36" s="138" t="n">
        <v>109.815</v>
      </c>
      <c r="K36" s="139" t="n">
        <f aca="false">IF(ISBLANK(E36),"",(0.000824493-(0.0000040899*E36)+(0.000000076438*E36^2)-(0.00000000082467*E36^3)+(0.0000000000053875*E36^4)))</f>
        <v>0.000795964835151469</v>
      </c>
      <c r="L36" s="139" t="n">
        <f aca="false">IF(ISBLANK(E36),"",(-0.00000572466+(0.00000010227*E36)-(0.0000000016546*E36^2)))</f>
        <v>-5.004831306E-006</v>
      </c>
      <c r="M36" s="139" t="n">
        <f aca="false">IF(ISBLANK(E36),"",IF(ISBLANK(G36),(O36+(K36*35)+(L36*35^1.5)+(0.00000048314*35^2)),(O36+(K36*G36)+(L36*G36^1.5)+(0.00000048314*G36^2))))</f>
        <v>1.02696155008658</v>
      </c>
      <c r="N36" s="140" t="n">
        <f aca="false">IF(ISBLANK(D36),"",IF(ISBLANK(G36),J36*(1+0.00001*(35-20)),J36*(1+0.00001*(G36-20))))</f>
        <v>109.831056160965</v>
      </c>
      <c r="O36" s="139" t="n">
        <f aca="false">IF(ISBLANK(E36),"",(0.999842594+(0.00006793952*E36)-(0.00000909529*E36^2)+(0.0000001001685*E36^3)-(0.000000001120083*E36^4)+(0.000000000006536332*E36^5)))</f>
        <v>0.999844802100673</v>
      </c>
      <c r="P36" s="141" t="n">
        <v>3.602</v>
      </c>
      <c r="Q36" s="142" t="n">
        <v>3.508</v>
      </c>
      <c r="R36" s="143" t="n">
        <v>160.9</v>
      </c>
      <c r="S36" s="143" t="n">
        <v>156.7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2112</v>
      </c>
      <c r="E37" s="135" t="n">
        <v>10.2</v>
      </c>
      <c r="F37" s="136" t="n">
        <v>2.827</v>
      </c>
      <c r="G37" s="137" t="n">
        <v>34.6175</v>
      </c>
      <c r="H37" s="135" t="n">
        <v>500</v>
      </c>
      <c r="I37" s="135" t="n">
        <v>503.8</v>
      </c>
      <c r="J37" s="138" t="n">
        <v>110.8</v>
      </c>
      <c r="K37" s="139" t="n">
        <f aca="false">IF(ISBLANK(E37),"",(0.000824493-(0.0000040899*E37)+(0.000000076438*E37^2)-(0.00000000082467*E37^3)+(0.0000000000053875*E37^4)))</f>
        <v>0.00078991179915126</v>
      </c>
      <c r="L37" s="139" t="n">
        <f aca="false">IF(ISBLANK(E37),"",(-0.00000572466+(0.00000010227*E37)-(0.0000000016546*E37^2)))</f>
        <v>-4.853650584E-006</v>
      </c>
      <c r="M37" s="139" t="n">
        <f aca="false">IF(ISBLANK(E37),"",IF(ISBLANK(G37),(O37+(K37*35)+(L37*35^1.5)+(0.00000048314*35^2)),(O37+(K37*G37)+(L37*G37^1.5)+(0.00000048314*G37^2))))</f>
        <v>1.02661937254619</v>
      </c>
      <c r="N37" s="140" t="n">
        <f aca="false">IF(ISBLANK(D37),"",IF(ISBLANK(G37),J37*(1+0.00001*(35-20)),J37*(1+0.00001*(G37-20))))</f>
        <v>110.81619619</v>
      </c>
      <c r="O37" s="139" t="n">
        <f aca="false">IF(ISBLANK(E37),"",(0.999842594+(0.00006793952*E37)-(0.00000909529*E37^2)+(0.0000001001685*E37^3)-(0.000000001120083*E37^4)+(0.000000000006536332*E37^5)))</f>
        <v>0.999684200271206</v>
      </c>
      <c r="P37" s="141" t="n">
        <v>2.917</v>
      </c>
      <c r="Q37" s="142" t="n">
        <v>2.842</v>
      </c>
      <c r="R37" s="143" t="n">
        <v>130.3</v>
      </c>
      <c r="S37" s="143" t="n">
        <v>126.9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2113</v>
      </c>
      <c r="E38" s="135" t="n">
        <v>19.3</v>
      </c>
      <c r="F38" s="136" t="n">
        <v>3.731</v>
      </c>
      <c r="G38" s="137" t="n">
        <v>36.047</v>
      </c>
      <c r="H38" s="135" t="n">
        <v>100</v>
      </c>
      <c r="I38" s="135" t="n">
        <v>101.5</v>
      </c>
      <c r="J38" s="138" t="n">
        <v>109.468</v>
      </c>
      <c r="K38" s="139" t="n">
        <f aca="false">IF(ISBLANK(E38),"",(0.000824493-(0.0000040899*E38)+(0.000000076438*E38^2)-(0.00000000082467*E38^3)+(0.0000000000053875*E38^4)))</f>
        <v>0.000768849230144349</v>
      </c>
      <c r="L38" s="139" t="n">
        <f aca="false">IF(ISBLANK(E38),"",(-0.00000572466+(0.00000010227*E38)-(0.0000000016546*E38^2)))</f>
        <v>-4.367170954E-006</v>
      </c>
      <c r="M38" s="139" t="n">
        <f aca="false">IF(ISBLANK(E38),"",IF(ISBLANK(G38),(O38+(K38*35)+(L38*35^1.5)+(0.00000048314*35^2)),(O38+(K38*G38)+(L38*G38^1.5)+(0.00000048314*G38^2))))</f>
        <v>1.02574546918627</v>
      </c>
      <c r="N38" s="140" t="n">
        <f aca="false">IF(ISBLANK(D38),"",IF(ISBLANK(G38),J38*(1+0.00001*(35-20)),J38*(1+0.00001*(G38-20))))</f>
        <v>109.48556632996</v>
      </c>
      <c r="O38" s="139" t="n">
        <f aca="false">IF(ISBLANK(E38),"",(0.999842594+(0.00006793952*E38)-(0.00000909529*E38^2)+(0.0000001001685*E38^3)-(0.000000001120083*E38^4)+(0.000000000006536332*E38^5)))</f>
        <v>0.998348132376428</v>
      </c>
      <c r="P38" s="141" t="n">
        <v>3.903</v>
      </c>
      <c r="Q38" s="142" t="n">
        <v>3.805</v>
      </c>
      <c r="R38" s="143" t="n">
        <v>174.3</v>
      </c>
      <c r="S38" s="143" t="n">
        <v>169.9</v>
      </c>
      <c r="T38" s="34" t="n">
        <v>0.08</v>
      </c>
      <c r="U38" s="144" t="n">
        <v>0.08</v>
      </c>
      <c r="V38" s="145" t="n">
        <v>8.2</v>
      </c>
      <c r="W38" s="146" t="n">
        <v>8</v>
      </c>
      <c r="X38" s="145" t="n">
        <v>8.2</v>
      </c>
      <c r="Y38" s="146" t="n">
        <v>8</v>
      </c>
      <c r="Z38" s="34" t="n">
        <v>0.7</v>
      </c>
      <c r="AA38" s="144" t="n">
        <v>0.68</v>
      </c>
      <c r="AB38" s="145" t="n">
        <v>2.9</v>
      </c>
      <c r="AC38" s="146" t="n">
        <v>2.8</v>
      </c>
      <c r="AD38" s="36" t="n">
        <v>0.0438</v>
      </c>
      <c r="AE38" s="36" t="n">
        <v>0.0265</v>
      </c>
      <c r="AF38" s="36" t="n">
        <v>0.0041</v>
      </c>
      <c r="AG38" s="36" t="n">
        <v>0.0598</v>
      </c>
      <c r="AH38" s="36" t="n">
        <v>0.0132</v>
      </c>
      <c r="AI38" s="36" t="n">
        <v>0.0028</v>
      </c>
      <c r="AJ38" s="36" t="n">
        <v>0.0016</v>
      </c>
      <c r="AK38" s="36" t="n">
        <v>0.0013</v>
      </c>
      <c r="AL38" s="36" t="n">
        <v>0.0649</v>
      </c>
      <c r="AM38" s="36" t="n">
        <v>0.0057</v>
      </c>
      <c r="AN38" s="36" t="n">
        <v>0.0038</v>
      </c>
      <c r="AO38" s="36" t="n">
        <v>-99999</v>
      </c>
      <c r="AP38" s="36" t="n">
        <v>0.0312</v>
      </c>
      <c r="AQ38" s="36"/>
      <c r="AR38" s="36" t="n">
        <v>0.0822</v>
      </c>
      <c r="AS38" s="36" t="n">
        <v>0.0501</v>
      </c>
      <c r="AT38" s="36"/>
      <c r="AU38" s="36" t="n">
        <v>0.0244</v>
      </c>
      <c r="AV38" s="36" t="n">
        <v>-99999</v>
      </c>
      <c r="AW38" s="36"/>
      <c r="AX38" s="36" t="n">
        <v>0.0702</v>
      </c>
      <c r="AY38" s="36" t="n">
        <v>0.1722</v>
      </c>
      <c r="AZ38" s="36"/>
      <c r="BA38" s="36" t="n">
        <v>0.0047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2114</v>
      </c>
      <c r="E39" s="135" t="n">
        <v>22.2</v>
      </c>
      <c r="F39" s="136" t="n">
        <v>3.968</v>
      </c>
      <c r="G39" s="137" t="n">
        <v>36.4602</v>
      </c>
      <c r="H39" s="135" t="n">
        <v>80</v>
      </c>
      <c r="I39" s="135" t="n">
        <v>79.6</v>
      </c>
      <c r="J39" s="138" t="n">
        <v>108.911</v>
      </c>
      <c r="K39" s="139" t="n">
        <f aca="false">IF(ISBLANK(E39),"",(0.000824493-(0.0000040899*E39)+(0.000000076438*E39^2)-(0.00000000082467*E39^3)+(0.0000000000053875*E39^4)))</f>
        <v>0.00076365474655926</v>
      </c>
      <c r="L39" s="139" t="n">
        <f aca="false">IF(ISBLANK(E39),"",(-0.00000572466+(0.00000010227*E39)-(0.0000000016546*E39^2)))</f>
        <v>-4.269719064E-006</v>
      </c>
      <c r="M39" s="139" t="n">
        <f aca="false">IF(ISBLANK(E39),"",IF(ISBLANK(G39),(O39+(K39*35)+(L39*35^1.5)+(0.00000048314*35^2)),(O39+(K39*G39)+(L39*G39^1.5)+(0.00000048314*G39^2))))</f>
        <v>1.02527272879738</v>
      </c>
      <c r="N39" s="140" t="n">
        <f aca="false">IF(ISBLANK(D39),"",IF(ISBLANK(G39),J39*(1+0.00001*(35-20)),J39*(1+0.00001*(G39-20))))</f>
        <v>108.928926968422</v>
      </c>
      <c r="O39" s="139" t="n">
        <f aca="false">IF(ISBLANK(E39),"",(0.999842594+(0.00006793952*E39)-(0.00000909529*E39^2)+(0.0000001001685*E39^3)-(0.000000001120083*E39^4)+(0.000000000006536332*E39^5)))</f>
        <v>0.997727463728073</v>
      </c>
      <c r="P39" s="141" t="n">
        <v>4.173</v>
      </c>
      <c r="Q39" s="142" t="n">
        <v>4.07</v>
      </c>
      <c r="R39" s="143" t="n">
        <v>186.4</v>
      </c>
      <c r="S39" s="143" t="n">
        <v>181.8</v>
      </c>
      <c r="T39" s="34"/>
      <c r="U39" s="144"/>
      <c r="V39" s="145"/>
      <c r="W39" s="146"/>
      <c r="X39" s="145"/>
      <c r="Y39" s="146"/>
      <c r="Z39" s="34"/>
      <c r="AA39" s="144"/>
      <c r="AB39" s="145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2115</v>
      </c>
      <c r="E40" s="135" t="n">
        <v>22.4</v>
      </c>
      <c r="F40" s="136" t="n">
        <v>4.075</v>
      </c>
      <c r="G40" s="137" t="n">
        <v>36.4623</v>
      </c>
      <c r="H40" s="135" t="n">
        <v>80</v>
      </c>
      <c r="I40" s="135" t="n">
        <v>79.4</v>
      </c>
      <c r="J40" s="138" t="n">
        <v>111.74</v>
      </c>
      <c r="K40" s="139" t="n">
        <f aca="false">IF(ISBLANK(E40),"",(0.000824493-(0.0000040899*E40)+(0.000000076438*E40^2)-(0.00000000082467*E40^3)+(0.0000000000053875*E40^4)))</f>
        <v>0.00076332032877824</v>
      </c>
      <c r="L40" s="139" t="n">
        <f aca="false">IF(ISBLANK(E40),"",(-0.00000572466+(0.00000010227*E40)-(0.0000000016546*E40^2)))</f>
        <v>-4.264024096E-006</v>
      </c>
      <c r="M40" s="139" t="n">
        <f aca="false">IF(ISBLANK(E40),"",IF(ISBLANK(G40),(O40+(K40*35)+(L40*35^1.5)+(0.00000048314*35^2)),(O40+(K40*G40)+(L40*G40^1.5)+(0.00000048314*G40^2))))</f>
        <v>1.02521741057656</v>
      </c>
      <c r="N40" s="140" t="n">
        <f aca="false">IF(ISBLANK(D40),"",IF(ISBLANK(G40),J40*(1+0.00001*(35-20)),J40*(1+0.00001*(G40-20))))</f>
        <v>111.75839497402</v>
      </c>
      <c r="O40" s="139" t="n">
        <f aca="false">IF(ISBLANK(E40),"",(0.999842594+(0.00006793952*E40)-(0.00000909529*E40^2)+(0.0000001001685*E40^3)-(0.000000001120083*E40^4)+(0.000000000006536332*E40^5)))</f>
        <v>0.997681488815979</v>
      </c>
      <c r="P40" s="141" t="n">
        <v>4.176</v>
      </c>
      <c r="Q40" s="142" t="n">
        <v>4.073</v>
      </c>
      <c r="R40" s="143" t="n">
        <v>186.5</v>
      </c>
      <c r="S40" s="143" t="n">
        <v>181.9</v>
      </c>
      <c r="T40" s="34" t="n">
        <v>0.18</v>
      </c>
      <c r="U40" s="144" t="n">
        <v>0.18</v>
      </c>
      <c r="V40" s="145" t="n">
        <v>4</v>
      </c>
      <c r="W40" s="146" t="n">
        <v>3.9</v>
      </c>
      <c r="X40" s="145" t="n">
        <v>3.8</v>
      </c>
      <c r="Y40" s="146" t="n">
        <v>3.7</v>
      </c>
      <c r="Z40" s="34" t="n">
        <v>0.4</v>
      </c>
      <c r="AA40" s="144" t="n">
        <v>0.39</v>
      </c>
      <c r="AB40" s="145" t="n">
        <v>1.7</v>
      </c>
      <c r="AC40" s="146" t="n">
        <v>1.7</v>
      </c>
      <c r="AD40" s="36" t="n">
        <v>0.0496</v>
      </c>
      <c r="AE40" s="36" t="n">
        <v>0.0459</v>
      </c>
      <c r="AF40" s="36" t="n">
        <v>0.0078</v>
      </c>
      <c r="AG40" s="36" t="n">
        <v>0.0658</v>
      </c>
      <c r="AH40" s="36" t="n">
        <v>0.0184</v>
      </c>
      <c r="AI40" s="36" t="n">
        <v>0.0053</v>
      </c>
      <c r="AJ40" s="36" t="n">
        <v>0.0047</v>
      </c>
      <c r="AK40" s="36" t="n">
        <v>0.0012</v>
      </c>
      <c r="AL40" s="36" t="n">
        <v>0.0942</v>
      </c>
      <c r="AM40" s="36" t="n">
        <v>0.0087</v>
      </c>
      <c r="AN40" s="36" t="n">
        <v>0.0109</v>
      </c>
      <c r="AO40" s="36" t="n">
        <v>0.073</v>
      </c>
      <c r="AP40" s="36" t="n">
        <v>0.073</v>
      </c>
      <c r="AQ40" s="36"/>
      <c r="AR40" s="36" t="n">
        <v>0.0624</v>
      </c>
      <c r="AS40" s="36" t="n">
        <v>0.0896</v>
      </c>
      <c r="AT40" s="36"/>
      <c r="AU40" s="36" t="n">
        <v>0.0446</v>
      </c>
      <c r="AV40" s="36" t="n">
        <v>-99999</v>
      </c>
      <c r="AW40" s="36"/>
      <c r="AX40" s="36" t="n">
        <v>0.1242</v>
      </c>
      <c r="AY40" s="36" t="n">
        <v>0.2942</v>
      </c>
      <c r="AZ40" s="36"/>
      <c r="BA40" s="36" t="n">
        <v>0.0072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2116</v>
      </c>
      <c r="E41" s="135" t="n">
        <v>25.2</v>
      </c>
      <c r="F41" s="136" t="n">
        <v>4.352</v>
      </c>
      <c r="G41" s="137" t="n">
        <v>36.676</v>
      </c>
      <c r="H41" s="135" t="n">
        <v>60</v>
      </c>
      <c r="I41" s="135" t="n">
        <v>59.5</v>
      </c>
      <c r="J41" s="138" t="n">
        <v>111.101</v>
      </c>
      <c r="K41" s="139" t="n">
        <f aca="false">IF(ISBLANK(E41),"",(0.000824493-(0.0000040899*E41)+(0.000000076438*E41^2)-(0.00000000082467*E41^3)+(0.0000000000053875*E41^4)))</f>
        <v>0.00075894415529376</v>
      </c>
      <c r="L41" s="139" t="n">
        <f aca="false">IF(ISBLANK(E41),"",(-0.00000572466+(0.00000010227*E41)-(0.0000000016546*E41^2)))</f>
        <v>-4.198193184E-006</v>
      </c>
      <c r="M41" s="139" t="n">
        <f aca="false">IF(ISBLANK(E41),"",IF(ISBLANK(G41),(O41+(K41*35)+(L41*35^1.5)+(0.00000048314*35^2)),(O41+(K41*G41)+(L41*G41^1.5)+(0.00000048314*G41^2))))</f>
        <v>1.02454896806763</v>
      </c>
      <c r="N41" s="140" t="n">
        <f aca="false">IF(ISBLANK(D41),"",IF(ISBLANK(G41),J41*(1+0.00001*(35-20)),J41*(1+0.00001*(G41-20))))</f>
        <v>111.11952720276</v>
      </c>
      <c r="O41" s="139" t="n">
        <f aca="false">IF(ISBLANK(E41),"",(0.999842594+(0.00006793952*E41)-(0.00000909529*E41^2)+(0.0000001001685*E41^3)-(0.000000001120083*E41^4)+(0.000000000006536332*E41^5)))</f>
        <v>0.996996517681641</v>
      </c>
      <c r="P41" s="141" t="n">
        <v>4.487</v>
      </c>
      <c r="Q41" s="142" t="n">
        <v>4.379</v>
      </c>
      <c r="R41" s="143" t="n">
        <v>200.4</v>
      </c>
      <c r="S41" s="143" t="n">
        <v>195.6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</v>
      </c>
      <c r="AA41" s="144" t="n">
        <v>0.1</v>
      </c>
      <c r="AB41" s="145" t="n">
        <v>0.7</v>
      </c>
      <c r="AC41" s="146" t="n">
        <v>0.7</v>
      </c>
      <c r="AD41" s="36" t="n">
        <v>0.0161</v>
      </c>
      <c r="AE41" s="36" t="n">
        <v>0.0152</v>
      </c>
      <c r="AF41" s="36" t="n">
        <v>0.0044</v>
      </c>
      <c r="AG41" s="36" t="n">
        <v>0.0287</v>
      </c>
      <c r="AH41" s="36" t="n">
        <v>0.0073</v>
      </c>
      <c r="AI41" s="36" t="n">
        <v>0.0019</v>
      </c>
      <c r="AJ41" s="36" t="n">
        <v>0.0022</v>
      </c>
      <c r="AK41" s="36" t="n">
        <v>0.0009</v>
      </c>
      <c r="AL41" s="36" t="n">
        <v>0.0433</v>
      </c>
      <c r="AM41" s="36" t="n">
        <v>0.0069</v>
      </c>
      <c r="AN41" s="36" t="n">
        <v>0.0013</v>
      </c>
      <c r="AO41" s="36" t="n">
        <v>0.0701</v>
      </c>
      <c r="AP41" s="36" t="n">
        <v>0.0701</v>
      </c>
      <c r="AQ41" s="36"/>
      <c r="AR41" s="36" t="n">
        <v>0.0205</v>
      </c>
      <c r="AS41" s="36" t="n">
        <v>0.0477</v>
      </c>
      <c r="AT41" s="36"/>
      <c r="AU41" s="36" t="n">
        <v>0.0224</v>
      </c>
      <c r="AV41" s="36" t="n">
        <v>-99999</v>
      </c>
      <c r="AW41" s="36"/>
      <c r="AX41" s="36" t="n">
        <v>0.0799</v>
      </c>
      <c r="AY41" s="36" t="n">
        <v>0.1203</v>
      </c>
      <c r="AZ41" s="36"/>
      <c r="BA41" s="36" t="n">
        <v>0.0038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2117</v>
      </c>
      <c r="E42" s="135" t="n">
        <v>26.7</v>
      </c>
      <c r="F42" s="136" t="n">
        <v>4.414</v>
      </c>
      <c r="G42" s="137" t="n">
        <v>36.3727</v>
      </c>
      <c r="H42" s="135" t="n">
        <v>40</v>
      </c>
      <c r="I42" s="135" t="n">
        <v>40.6</v>
      </c>
      <c r="J42" s="138" t="n">
        <v>109.782</v>
      </c>
      <c r="K42" s="139" t="n">
        <f aca="false">IF(ISBLANK(E42),"",(0.000824493-(0.0000040899*E42)+(0.000000076438*E42^2)-(0.00000000082467*E42^3)+(0.0000000000053875*E42^4)))</f>
        <v>0.000756825645588229</v>
      </c>
      <c r="L42" s="139" t="n">
        <f aca="false">IF(ISBLANK(E42),"",(-0.00000572466+(0.00000010227*E42)-(0.0000000016546*E42^2)))</f>
        <v>-4.173598794E-006</v>
      </c>
      <c r="M42" s="139" t="n">
        <f aca="false">IF(ISBLANK(E42),"",IF(ISBLANK(G42),(O42+(K42*35)+(L42*35^1.5)+(0.00000048314*35^2)),(O42+(K42*G42)+(L42*G42^1.5)+(0.00000048314*G42^2))))</f>
        <v>1.02385015534683</v>
      </c>
      <c r="N42" s="140" t="n">
        <f aca="false">IF(ISBLANK(D42),"",IF(ISBLANK(G42),J42*(1+0.00001*(35-20)),J42*(1+0.00001*(G42-20))))</f>
        <v>109.799974277514</v>
      </c>
      <c r="O42" s="139" t="n">
        <f aca="false">IF(ISBLANK(E42),"",(0.999842594+(0.00006793952*E42)-(0.00000909529*E42^2)+(0.0000001001685*E42^3)-(0.000000001120083*E42^4)+(0.000000000006536332*E42^5)))</f>
        <v>0.996598714877918</v>
      </c>
      <c r="P42" s="141" t="n">
        <v>4.607</v>
      </c>
      <c r="Q42" s="142" t="n">
        <v>4.499</v>
      </c>
      <c r="R42" s="143" t="n">
        <v>205.7</v>
      </c>
      <c r="S42" s="143" t="n">
        <v>200.9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0.06</v>
      </c>
      <c r="AA42" s="144" t="n">
        <v>0.06</v>
      </c>
      <c r="AB42" s="145" t="n">
        <v>0.6</v>
      </c>
      <c r="AC42" s="146" t="n">
        <v>0.6</v>
      </c>
      <c r="AD42" s="36" t="n">
        <v>0.0066</v>
      </c>
      <c r="AE42" s="36" t="n">
        <v>0.0075</v>
      </c>
      <c r="AF42" s="36" t="n">
        <v>0.0063</v>
      </c>
      <c r="AG42" s="36" t="n">
        <v>0.0075</v>
      </c>
      <c r="AH42" s="36" t="n">
        <v>0.0053</v>
      </c>
      <c r="AI42" s="36" t="n">
        <v>0.0013</v>
      </c>
      <c r="AJ42" s="36" t="n">
        <v>-99999</v>
      </c>
      <c r="AK42" s="36" t="n">
        <v>0.0006</v>
      </c>
      <c r="AL42" s="36" t="n">
        <v>0.0226</v>
      </c>
      <c r="AM42" s="36" t="n">
        <v>0.0057</v>
      </c>
      <c r="AN42" s="36" t="n">
        <v>-99999</v>
      </c>
      <c r="AO42" s="36" t="n">
        <v>0.0893</v>
      </c>
      <c r="AP42" s="36" t="n">
        <v>0.0893</v>
      </c>
      <c r="AQ42" s="36"/>
      <c r="AR42" s="36" t="n">
        <v>0.0069</v>
      </c>
      <c r="AS42" s="36" t="n">
        <v>0.0132</v>
      </c>
      <c r="AT42" s="36"/>
      <c r="AU42" s="36" t="n">
        <v>0.016</v>
      </c>
      <c r="AV42" s="36" t="n">
        <v>-99999</v>
      </c>
      <c r="AW42" s="36"/>
      <c r="AX42" s="36" t="n">
        <v>0.0707</v>
      </c>
      <c r="AY42" s="36" t="n">
        <v>0.0751</v>
      </c>
      <c r="AZ42" s="36"/>
      <c r="BA42" s="36" t="n">
        <v>0.0031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2118</v>
      </c>
      <c r="E43" s="135" t="n">
        <v>27.7</v>
      </c>
      <c r="F43" s="136" t="n">
        <v>4.421</v>
      </c>
      <c r="G43" s="137" t="n">
        <v>36.1953</v>
      </c>
      <c r="H43" s="135" t="n">
        <v>20</v>
      </c>
      <c r="I43" s="135" t="n">
        <v>19.2</v>
      </c>
      <c r="J43" s="138" t="n">
        <v>110.017</v>
      </c>
      <c r="K43" s="139" t="n">
        <f aca="false">IF(ISBLANK(E43),"",(0.000824493-(0.0000040899*E43)+(0.000000076438*E43^2)-(0.00000000082467*E43^3)+(0.0000000000053875*E43^4)))</f>
        <v>0.000755497206216729</v>
      </c>
      <c r="L43" s="139" t="n">
        <f aca="false">IF(ISBLANK(E43),"",(-0.00000572466+(0.00000010227*E43)-(0.0000000016546*E43^2)))</f>
        <v>-4.161339034E-006</v>
      </c>
      <c r="M43" s="139" t="n">
        <f aca="false">IF(ISBLANK(E43),"",IF(ISBLANK(G43),(O43+(K43*35)+(L43*35^1.5)+(0.00000048314*35^2)),(O43+(K43*G43)+(L43*G43^1.5)+(0.00000048314*G43^2))))</f>
        <v>1.02339416748108</v>
      </c>
      <c r="N43" s="140" t="n">
        <f aca="false">IF(ISBLANK(D43),"",IF(ISBLANK(G43),J43*(1+0.00001*(35-20)),J43*(1+0.00001*(G43-20))))</f>
        <v>110.034817583201</v>
      </c>
      <c r="O43" s="139" t="n">
        <f aca="false">IF(ISBLANK(E43),"",(0.999842594+(0.00006793952*E43)-(0.00000909529*E43^2)+(0.0000001001685*E43^3)-(0.000000001120083*E43^4)+(0.000000000006536332*E43^5)))</f>
        <v>0.996321931391658</v>
      </c>
      <c r="P43" s="141" t="n">
        <v>4.604</v>
      </c>
      <c r="Q43" s="142" t="n">
        <v>4.499</v>
      </c>
      <c r="R43" s="143" t="n">
        <v>205.6</v>
      </c>
      <c r="S43" s="143" t="n">
        <v>200.9</v>
      </c>
      <c r="T43" s="34" t="n">
        <v>0</v>
      </c>
      <c r="U43" s="144" t="n">
        <v>0</v>
      </c>
      <c r="V43" s="145" t="n">
        <v>0.1</v>
      </c>
      <c r="W43" s="146" t="n">
        <v>0.1</v>
      </c>
      <c r="X43" s="145" t="n">
        <v>0.1</v>
      </c>
      <c r="Y43" s="146" t="n">
        <v>0.1</v>
      </c>
      <c r="Z43" s="34" t="n">
        <v>0.04</v>
      </c>
      <c r="AA43" s="144" t="n">
        <v>0.04</v>
      </c>
      <c r="AB43" s="145" t="n">
        <v>0.6</v>
      </c>
      <c r="AC43" s="146" t="n">
        <v>0.6</v>
      </c>
      <c r="AD43" s="36" t="n">
        <v>0.0037</v>
      </c>
      <c r="AE43" s="36" t="n">
        <v>0.004</v>
      </c>
      <c r="AF43" s="36" t="n">
        <v>0.0017</v>
      </c>
      <c r="AG43" s="36" t="n">
        <v>0.006</v>
      </c>
      <c r="AH43" s="36" t="n">
        <v>0.006</v>
      </c>
      <c r="AI43" s="36" t="n">
        <v>-99999</v>
      </c>
      <c r="AJ43" s="36" t="n">
        <v>-99999</v>
      </c>
      <c r="AK43" s="36" t="n">
        <v>-99999</v>
      </c>
      <c r="AL43" s="36" t="n">
        <v>0.0154</v>
      </c>
      <c r="AM43" s="36" t="n">
        <v>0.0047</v>
      </c>
      <c r="AN43" s="36" t="n">
        <v>-99999</v>
      </c>
      <c r="AO43" s="36" t="n">
        <v>-99999</v>
      </c>
      <c r="AP43" s="36" t="n">
        <v>0.0873</v>
      </c>
      <c r="AQ43" s="36"/>
      <c r="AR43" s="36" t="n">
        <v>0.003</v>
      </c>
      <c r="AS43" s="36" t="n">
        <v>0.004</v>
      </c>
      <c r="AT43" s="36"/>
      <c r="AU43" s="36" t="n">
        <v>0.0121</v>
      </c>
      <c r="AV43" s="36" t="n">
        <v>-99999</v>
      </c>
      <c r="AW43" s="36"/>
      <c r="AX43" s="36" t="n">
        <v>0.0373</v>
      </c>
      <c r="AY43" s="36" t="n">
        <v>0.0497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2119</v>
      </c>
      <c r="E44" s="135" t="n">
        <v>28</v>
      </c>
      <c r="F44" s="136" t="n">
        <v>4.417</v>
      </c>
      <c r="G44" s="137" t="n">
        <v>36.2004</v>
      </c>
      <c r="H44" s="135" t="n">
        <v>10</v>
      </c>
      <c r="I44" s="135" t="n">
        <v>9.8</v>
      </c>
      <c r="J44" s="138" t="n">
        <v>110.936</v>
      </c>
      <c r="K44" s="139" t="n">
        <f aca="false">IF(ISBLANK(E44),"",(0.000824493-(0.0000040899*E44)+(0.000000076438*E44^2)-(0.00000000082467*E44^3)+(0.0000000000053875*E44^4)))</f>
        <v>0.00075511149536</v>
      </c>
      <c r="L44" s="139" t="n">
        <f aca="false">IF(ISBLANK(E44),"",(-0.00000572466+(0.00000010227*E44)-(0.0000000016546*E44^2)))</f>
        <v>-4.1583064E-006</v>
      </c>
      <c r="M44" s="139" t="n">
        <f aca="false">IF(ISBLANK(E44),"",IF(ISBLANK(G44),(O44+(K44*35)+(L44*35^1.5)+(0.00000048314*35^2)),(O44+(K44*G44)+(L44*G44^1.5)+(0.00000048314*G44^2))))</f>
        <v>1.02329989267313</v>
      </c>
      <c r="N44" s="140" t="n">
        <f aca="false">IF(ISBLANK(D44),"",IF(ISBLANK(G44),J44*(1+0.00001*(35-20)),J44*(1+0.00001*(G44-20))))</f>
        <v>110.953972075744</v>
      </c>
      <c r="O44" s="139" t="n">
        <f aca="false">IF(ISBLANK(E44),"",(0.999842594+(0.00006793952*E44)-(0.00000909529*E44^2)+(0.0000001001685*E44^3)-(0.000000001120083*E44^4)+(0.000000000006536332*E44^5)))</f>
        <v>0.996237119054642</v>
      </c>
      <c r="P44" s="141" t="n">
        <v>4.561</v>
      </c>
      <c r="Q44" s="142" t="n">
        <v>4.457</v>
      </c>
      <c r="R44" s="143" t="n">
        <v>203.7</v>
      </c>
      <c r="S44" s="143" t="n">
        <v>199.1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175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2120</v>
      </c>
      <c r="E45" s="135" t="n">
        <v>28.1</v>
      </c>
      <c r="F45" s="136" t="n">
        <v>4.39</v>
      </c>
      <c r="G45" s="137" t="n">
        <v>36.201</v>
      </c>
      <c r="H45" s="135" t="n">
        <v>0</v>
      </c>
      <c r="I45" s="135" t="n">
        <v>2.5</v>
      </c>
      <c r="J45" s="138" t="n">
        <v>110.474</v>
      </c>
      <c r="K45" s="139" t="n">
        <f aca="false">IF(ISBLANK(E45),"",(0.000824493-(0.0000040899*E45)+(0.000000076438*E45^2)-(0.00000000082467*E45^3)+(0.0000000000053875*E45^4)))</f>
        <v>0.000754984227200469</v>
      </c>
      <c r="L45" s="139" t="n">
        <f aca="false">IF(ISBLANK(E45),"",(-0.00000572466+(0.00000010227*E45)-(0.0000000016546*E45^2)))</f>
        <v>-4.157361706E-006</v>
      </c>
      <c r="M45" s="139" t="n">
        <f aca="false">IF(ISBLANK(E45),"",IF(ISBLANK(G45),(O45+(K45*35)+(L45*35^1.5)+(0.00000048314*35^2)),(O45+(K45*G45)+(L45*G45^1.5)+(0.00000048314*G45^2))))</f>
        <v>1.02326749114794</v>
      </c>
      <c r="N45" s="140" t="n">
        <f aca="false">IF(ISBLANK(D45),"",IF(ISBLANK(G45),J45*(1+0.00001*(35-20)),J45*(1+0.00001*(G45-20))))</f>
        <v>110.49189789274</v>
      </c>
      <c r="O45" s="139" t="n">
        <f aca="false">IF(ISBLANK(E45),"",(0.999842594+(0.00006793952*E45)-(0.00000909529*E45^2)+(0.0000001001685*E45^3)-(0.000000001120083*E45^4)+(0.000000000006536332*E45^5)))</f>
        <v>0.996208667461312</v>
      </c>
      <c r="P45" s="141" t="n">
        <v>4.552</v>
      </c>
      <c r="Q45" s="142" t="n">
        <v>4.449</v>
      </c>
      <c r="R45" s="143" t="n">
        <v>203.3</v>
      </c>
      <c r="S45" s="143" t="n">
        <v>198.7</v>
      </c>
      <c r="T45" s="34" t="n">
        <v>0</v>
      </c>
      <c r="U45" s="144" t="n">
        <v>0</v>
      </c>
      <c r="V45" s="145" t="n">
        <v>0.1</v>
      </c>
      <c r="W45" s="146" t="n">
        <v>0.1</v>
      </c>
      <c r="X45" s="145" t="n">
        <v>0.1</v>
      </c>
      <c r="Y45" s="146" t="n">
        <v>0.1</v>
      </c>
      <c r="Z45" s="34" t="n">
        <v>0.04</v>
      </c>
      <c r="AA45" s="144" t="n">
        <v>0.04</v>
      </c>
      <c r="AB45" s="145" t="n">
        <v>0.6</v>
      </c>
      <c r="AC45" s="146" t="n">
        <v>0.6</v>
      </c>
      <c r="AD45" s="36" t="n">
        <v>0.005</v>
      </c>
      <c r="AE45" s="36" t="n">
        <v>0.0072</v>
      </c>
      <c r="AF45" s="36" t="n">
        <v>0.0053</v>
      </c>
      <c r="AG45" s="36" t="n">
        <v>0.0066</v>
      </c>
      <c r="AH45" s="36" t="n">
        <v>0.0072</v>
      </c>
      <c r="AI45" s="36" t="n">
        <v>0.0006</v>
      </c>
      <c r="AJ45" s="36" t="n">
        <v>0.0031</v>
      </c>
      <c r="AK45" s="36" t="n">
        <v>0.0009</v>
      </c>
      <c r="AL45" s="36" t="n">
        <v>0.0172</v>
      </c>
      <c r="AM45" s="36" t="n">
        <v>0.0066</v>
      </c>
      <c r="AN45" s="36" t="n">
        <v>0.0019</v>
      </c>
      <c r="AO45" s="36" t="n">
        <v>0.0009</v>
      </c>
      <c r="AP45" s="36" t="n">
        <v>0.088</v>
      </c>
      <c r="AQ45" s="36"/>
      <c r="AR45" s="36" t="n">
        <v>0.005</v>
      </c>
      <c r="AS45" s="36" t="n">
        <v>0.015</v>
      </c>
      <c r="AT45" s="36"/>
      <c r="AU45" s="36" t="n">
        <v>-99999</v>
      </c>
      <c r="AV45" s="36" t="n">
        <v>0.017</v>
      </c>
      <c r="AW45" s="36"/>
      <c r="AX45" s="36" t="n">
        <v>0.0473</v>
      </c>
      <c r="AY45" s="36" t="n">
        <v>0.1137</v>
      </c>
      <c r="AZ45" s="36"/>
      <c r="BA45" s="36" t="n">
        <v>0.0034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175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175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175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175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175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175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175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175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175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175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175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175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9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40980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2016-03-13T08:10:00z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0.340277777777778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0.997681488815979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0.0199856735750388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5.0032100617197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4.963880864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0.00499988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0.00402304990260632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3174</v>
      </c>
      <c r="E35" s="119" t="n">
        <v>6.8</v>
      </c>
      <c r="F35" s="120" t="n">
        <v>5.903</v>
      </c>
      <c r="G35" s="121" t="n">
        <v>34.9668</v>
      </c>
      <c r="H35" s="119" t="n">
        <v>2000</v>
      </c>
      <c r="I35" s="119" t="n">
        <v>2001</v>
      </c>
      <c r="J35" s="122" t="n">
        <v>117.44</v>
      </c>
      <c r="K35" s="123" t="n">
        <f aca="false">IF(ISBLANK(E35),"",(0.000824493-(0.0000040899*E35)+(0.000000076438*E35^2)-(0.00000000082467*E35^3)+(0.0000000000053875*E35^4)))</f>
        <v>0.00079996838969888</v>
      </c>
      <c r="L35" s="123" t="n">
        <f aca="false">IF(ISBLANK(E35),"",(-0.00000572466+(0.00000010227*E35)-(0.0000000016546*E35^2)))</f>
        <v>-5.105732704E-006</v>
      </c>
      <c r="M35" s="123" t="n">
        <f aca="false">IF(ISBLANK(E35),"",IF(ISBLANK(G35),(O35+(K35*35)+(L35*35^1.5)+(0.00000048314*35^2)),(O35+(K35*G35)+(L35*G35^1.5)+(0.00000048314*G35^2))))</f>
        <v>1.02742056838179</v>
      </c>
      <c r="N35" s="124" t="n">
        <f aca="false">IF(ISBLANK(D35),"",IF(ISBLANK(G35),J35*(1+0.00001*(35-20)),J35*(1+0.00001*(G35-20))))</f>
        <v>117.45757700992</v>
      </c>
      <c r="O35" s="123" t="n">
        <f aca="false">IF(ISBLANK(E35),"",(0.999842594+(0.00006793952*E35)-(0.00000909529*E35^2)+(0.0000001001685*E35^3)-(0.000000001120083*E35^4)+(0.000000000006536332*E35^5)))</f>
        <v>0.99991321285054</v>
      </c>
      <c r="P35" s="125" t="n">
        <v>5.757</v>
      </c>
      <c r="Q35" s="126" t="n">
        <v>5.603</v>
      </c>
      <c r="R35" s="127" t="n">
        <v>257.1</v>
      </c>
      <c r="S35" s="127" t="n">
        <v>250.2</v>
      </c>
      <c r="T35" s="129"/>
      <c r="U35" s="129"/>
      <c r="V35" s="131"/>
      <c r="W35" s="131"/>
      <c r="X35" s="131"/>
      <c r="Y35" s="131"/>
      <c r="Z35" s="180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3177</v>
      </c>
      <c r="E36" s="135" t="n">
        <v>8</v>
      </c>
      <c r="F36" s="136" t="n">
        <v>3.638</v>
      </c>
      <c r="G36" s="137" t="n">
        <v>34.6066</v>
      </c>
      <c r="H36" s="135" t="n">
        <v>1000</v>
      </c>
      <c r="I36" s="135" t="n">
        <v>1009</v>
      </c>
      <c r="J36" s="138" t="n">
        <v>116.16</v>
      </c>
      <c r="K36" s="139" t="n">
        <f aca="false">IF(ISBLANK(E36),"",(0.000824493-(0.0000040899*E36)+(0.000000076438*E36^2)-(0.00000000082467*E36^3)+(0.0000000000053875*E36^4)))</f>
        <v>0.00079626566816</v>
      </c>
      <c r="L36" s="139" t="n">
        <f aca="false">IF(ISBLANK(E36),"",(-0.00000572466+(0.00000010227*E36)-(0.0000000016546*E36^2)))</f>
        <v>-5.0123944E-006</v>
      </c>
      <c r="M36" s="139" t="n">
        <f aca="false">IF(ISBLANK(E36),"",IF(ISBLANK(G36),(O36+(K36*35)+(L36*35^1.5)+(0.00000048314*35^2)),(O36+(K36*G36)+(L36*G36^1.5)+(0.00000048314*G36^2))))</f>
        <v>1.02696515724781</v>
      </c>
      <c r="N36" s="140" t="n">
        <f aca="false">IF(ISBLANK(D36),"",IF(ISBLANK(G36),J36*(1+0.00001*(35-20)),J36*(1+0.00001*(G36-20))))</f>
        <v>116.17696702656</v>
      </c>
      <c r="O36" s="139" t="n">
        <f aca="false">IF(ISBLANK(E36),"",(0.999842594+(0.00006793952*E36)-(0.00000909529*E36^2)+(0.0000001001685*E36^3)-(0.000000001120083*E36^4)+(0.000000000006536332*E36^5)))</f>
        <v>0.999850924194559</v>
      </c>
      <c r="P36" s="141" t="n">
        <v>3.582</v>
      </c>
      <c r="Q36" s="142" t="n">
        <v>3.488</v>
      </c>
      <c r="R36" s="143" t="n">
        <v>160</v>
      </c>
      <c r="S36" s="143" t="n">
        <v>155.8</v>
      </c>
      <c r="T36" s="144"/>
      <c r="U36" s="144"/>
      <c r="V36" s="146"/>
      <c r="W36" s="146"/>
      <c r="X36" s="146"/>
      <c r="Y36" s="146"/>
      <c r="Z36" s="181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3181</v>
      </c>
      <c r="E37" s="135" t="n">
        <v>10.2</v>
      </c>
      <c r="F37" s="136" t="n">
        <v>3.172</v>
      </c>
      <c r="G37" s="137" t="n">
        <v>34.5797</v>
      </c>
      <c r="H37" s="135" t="n">
        <v>500</v>
      </c>
      <c r="I37" s="135" t="n">
        <v>504</v>
      </c>
      <c r="J37" s="138" t="n">
        <v>117.51</v>
      </c>
      <c r="K37" s="139" t="n">
        <f aca="false">IF(ISBLANK(E37),"",(0.000824493-(0.0000040899*E37)+(0.000000076438*E37^2)-(0.00000000082467*E37^3)+(0.0000000000053875*E37^4)))</f>
        <v>0.00078991179915126</v>
      </c>
      <c r="L37" s="139" t="n">
        <f aca="false">IF(ISBLANK(E37),"",(-0.00000572466+(0.00000010227*E37)-(0.0000000016546*E37^2)))</f>
        <v>-4.853650584E-006</v>
      </c>
      <c r="M37" s="139" t="n">
        <f aca="false">IF(ISBLANK(E37),"",IF(ISBLANK(G37),(O37+(K37*35)+(L37*35^1.5)+(0.00000048314*35^2)),(O37+(K37*G37)+(L37*G37^1.5)+(0.00000048314*G37^2))))</f>
        <v>1.02658986890692</v>
      </c>
      <c r="N37" s="140" t="n">
        <f aca="false">IF(ISBLANK(D37),"",IF(ISBLANK(G37),J37*(1+0.00001*(35-20)),J37*(1+0.00001*(G37-20))))</f>
        <v>117.52713260547</v>
      </c>
      <c r="O37" s="139" t="n">
        <f aca="false">IF(ISBLANK(E37),"",(0.999842594+(0.00006793952*E37)-(0.00000909529*E37^2)+(0.0000001001685*E37^3)-(0.000000001120083*E37^4)+(0.000000000006536332*E37^5)))</f>
        <v>0.999684200271206</v>
      </c>
      <c r="P37" s="141" t="n">
        <v>3.085</v>
      </c>
      <c r="Q37" s="142" t="n">
        <v>3.005</v>
      </c>
      <c r="R37" s="143" t="n">
        <v>137.8</v>
      </c>
      <c r="S37" s="143" t="n">
        <v>134.2</v>
      </c>
      <c r="T37" s="144"/>
      <c r="U37" s="144"/>
      <c r="V37" s="146"/>
      <c r="W37" s="146"/>
      <c r="X37" s="146"/>
      <c r="Y37" s="146"/>
      <c r="Z37" s="181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3182</v>
      </c>
      <c r="E38" s="135" t="n">
        <v>18.4</v>
      </c>
      <c r="F38" s="136" t="n">
        <v>3.381</v>
      </c>
      <c r="G38" s="137" t="n">
        <v>35.8147</v>
      </c>
      <c r="H38" s="135" t="n">
        <v>100</v>
      </c>
      <c r="I38" s="135" t="n">
        <v>101</v>
      </c>
      <c r="J38" s="138" t="n">
        <v>115.86</v>
      </c>
      <c r="K38" s="139" t="n">
        <f aca="false">IF(ISBLANK(E38),"",(0.000824493-(0.0000040899*E38)+(0.000000076438*E38^2)-(0.00000000082467*E38^3)+(0.0000000000053875*E38^4)))</f>
        <v>0.00077059793494784</v>
      </c>
      <c r="L38" s="139" t="n">
        <f aca="false">IF(ISBLANK(E38),"",(-0.00000572466+(0.00000010227*E38)-(0.0000000016546*E38^2)))</f>
        <v>-4.403073376E-006</v>
      </c>
      <c r="M38" s="139" t="n">
        <f aca="false">IF(ISBLANK(E38),"",IF(ISBLANK(G38),(O38+(K38*35)+(L38*35^1.5)+(0.00000048314*35^2)),(O38+(K38*G38)+(L38*G38^1.5)+(0.00000048314*G38^2))))</f>
        <v>1.02579750197538</v>
      </c>
      <c r="N38" s="140" t="n">
        <f aca="false">IF(ISBLANK(D38),"",IF(ISBLANK(G38),J38*(1+0.00001*(35-20)),J38*(1+0.00001*(G38-20))))</f>
        <v>115.87832291142</v>
      </c>
      <c r="O38" s="139" t="n">
        <f aca="false">IF(ISBLANK(E38),"",(0.999842594+(0.00006793952*E38)-(0.00000909529*E38^2)+(0.0000001001685*E38^3)-(0.000000001120083*E38^4)+(0.000000000006536332*E38^5)))</f>
        <v>0.998522778246976</v>
      </c>
      <c r="P38" s="141" t="n">
        <v>3.337</v>
      </c>
      <c r="Q38" s="142" t="n">
        <v>3.253</v>
      </c>
      <c r="R38" s="143" t="n">
        <v>149</v>
      </c>
      <c r="S38" s="143" t="n">
        <v>145.3</v>
      </c>
      <c r="T38" s="34" t="n">
        <v>0.09</v>
      </c>
      <c r="U38" s="144" t="n">
        <f aca="false">T38/M38</f>
        <v>0.0877366145137681</v>
      </c>
      <c r="V38" s="145" t="n">
        <v>12.8</v>
      </c>
      <c r="W38" s="146" t="n">
        <f aca="false">V38/M38</f>
        <v>12.4780962864026</v>
      </c>
      <c r="X38" s="145" t="n">
        <v>12.7</v>
      </c>
      <c r="Y38" s="146" t="n">
        <f aca="false">X38/M38</f>
        <v>12.3806111591651</v>
      </c>
      <c r="Z38" s="34" t="n">
        <v>0.99</v>
      </c>
      <c r="AA38" s="144" t="n">
        <f aca="false">Z38/M38</f>
        <v>0.965102759651449</v>
      </c>
      <c r="AB38" s="145" t="n">
        <v>4.1</v>
      </c>
      <c r="AC38" s="146" t="n">
        <f aca="false">AB38/M38</f>
        <v>3.99689021673832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3183</v>
      </c>
      <c r="E39" s="135" t="n">
        <v>21.3</v>
      </c>
      <c r="F39" s="136" t="n">
        <v>3.991</v>
      </c>
      <c r="G39" s="137" t="n">
        <v>36.3023</v>
      </c>
      <c r="H39" s="135" t="n">
        <v>80</v>
      </c>
      <c r="I39" s="135" t="n">
        <v>81</v>
      </c>
      <c r="J39" s="138" t="n">
        <v>116.33</v>
      </c>
      <c r="K39" s="139" t="n">
        <f aca="false">IF(ISBLANK(E39),"",(0.000824493-(0.0000040899*E39)+(0.000000076438*E39^2)-(0.00000000082467*E39^3)+(0.0000000000053875*E39^4)))</f>
        <v>0.000765196941676249</v>
      </c>
      <c r="L39" s="139" t="n">
        <f aca="false">IF(ISBLANK(E39),"",(-0.00000572466+(0.00000010227*E39)-(0.0000000016546*E39^2)))</f>
        <v>-4.296984474E-006</v>
      </c>
      <c r="M39" s="139" t="n">
        <f aca="false">IF(ISBLANK(E39),"",IF(ISBLANK(G39),(O39+(K39*35)+(L39*35^1.5)+(0.00000048314*35^2)),(O39+(K39*G39)+(L39*G39^1.5)+(0.00000048314*G39^2))))</f>
        <v>1.02540461130916</v>
      </c>
      <c r="N39" s="140" t="n">
        <f aca="false">IF(ISBLANK(D39),"",IF(ISBLANK(G39),J39*(1+0.00001*(35-20)),J39*(1+0.00001*(G39-20))))</f>
        <v>116.34896446559</v>
      </c>
      <c r="O39" s="139" t="n">
        <f aca="false">IF(ISBLANK(E39),"",(0.999842594+(0.00006793952*E39)-(0.00000909529*E39^2)+(0.0000001001685*E39^3)-(0.000000001120083*E39^4)+(0.000000000006536332*E39^5)))</f>
        <v>0.997929356909852</v>
      </c>
      <c r="P39" s="141" t="n">
        <v>3.925</v>
      </c>
      <c r="Q39" s="142" t="n">
        <v>3.828</v>
      </c>
      <c r="R39" s="143" t="n">
        <v>175.3</v>
      </c>
      <c r="S39" s="143" t="n">
        <v>171</v>
      </c>
      <c r="T39" s="34" t="n">
        <v>0.19</v>
      </c>
      <c r="U39" s="144" t="n">
        <f aca="false">T39/M39</f>
        <v>0.18529271070609</v>
      </c>
      <c r="V39" s="145" t="n">
        <v>5.8</v>
      </c>
      <c r="W39" s="146" t="n">
        <f aca="false">V39/M39</f>
        <v>5.65630380050171</v>
      </c>
      <c r="X39" s="145" t="n">
        <v>5.6</v>
      </c>
      <c r="Y39" s="146" t="n">
        <f aca="false">X39/M39</f>
        <v>5.46125884186372</v>
      </c>
      <c r="Z39" s="34" t="n">
        <v>0.57</v>
      </c>
      <c r="AA39" s="144" t="n">
        <f aca="false">Z39/M39</f>
        <v>0.555878132118271</v>
      </c>
      <c r="AB39" s="145" t="n">
        <v>2.1</v>
      </c>
      <c r="AC39" s="146" t="n">
        <f aca="false">AB39/M39</f>
        <v>2.04797206569889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3187</v>
      </c>
      <c r="E40" s="135" t="n">
        <v>24.2</v>
      </c>
      <c r="F40" s="136" t="n">
        <v>4.366</v>
      </c>
      <c r="G40" s="137" t="n">
        <v>36.4522</v>
      </c>
      <c r="H40" s="135" t="n">
        <v>60</v>
      </c>
      <c r="I40" s="135" t="n">
        <v>59</v>
      </c>
      <c r="J40" s="138" t="n">
        <v>115.62</v>
      </c>
      <c r="K40" s="139" t="n">
        <f aca="false">IF(ISBLANK(E40),"",(0.000824493-(0.0000040899*E40)+(0.000000076438*E40^2)-(0.00000000082467*E40^3)+(0.0000000000053875*E40^4)))</f>
        <v>0.00076044271819526</v>
      </c>
      <c r="L40" s="139" t="n">
        <f aca="false">IF(ISBLANK(E40),"",(-0.00000572466+(0.00000010227*E40)-(0.0000000016546*E40^2)))</f>
        <v>-4.218725944E-006</v>
      </c>
      <c r="M40" s="139" t="n">
        <f aca="false">IF(ISBLANK(E40),"",IF(ISBLANK(G40),(O40+(K40*35)+(L40*35^1.5)+(0.00000048314*35^2)),(O40+(K40*G40)+(L40*G40^1.5)+(0.00000048314*G40^2))))</f>
        <v>1.02468321400229</v>
      </c>
      <c r="N40" s="140" t="n">
        <f aca="false">IF(ISBLANK(D40),"",IF(ISBLANK(G40),J40*(1+0.00001*(35-20)),J40*(1+0.00001*(G40-20))))</f>
        <v>115.63902203364</v>
      </c>
      <c r="O40" s="139" t="n">
        <f aca="false">IF(ISBLANK(E40),"",(0.999842594+(0.00006793952*E40)-(0.00000909529*E40^2)+(0.0000001001685*E40^3)-(0.000000001120083*E40^4)+(0.000000000006536332*E40^5)))</f>
        <v>0.99724989342891</v>
      </c>
      <c r="P40" s="141" t="n">
        <v>4.322</v>
      </c>
      <c r="Q40" s="142" t="n">
        <v>4.218</v>
      </c>
      <c r="R40" s="143" t="n">
        <v>193</v>
      </c>
      <c r="S40" s="143" t="n">
        <v>188.4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3188</v>
      </c>
      <c r="E41" s="135" t="n">
        <v>24.4</v>
      </c>
      <c r="F41" s="136" t="n">
        <v>4.509</v>
      </c>
      <c r="G41" s="137" t="n">
        <v>36.4447</v>
      </c>
      <c r="H41" s="135" t="n">
        <v>60</v>
      </c>
      <c r="I41" s="135" t="n">
        <v>59</v>
      </c>
      <c r="J41" s="138" t="n">
        <v>119.19</v>
      </c>
      <c r="K41" s="139" t="n">
        <f aca="false">IF(ISBLANK(E41),"",(0.000824493-(0.0000040899*E41)+(0.000000076438*E41^2)-(0.00000000082467*E41^3)+(0.0000000000053875*E41^4)))</f>
        <v>0.00076013738310944</v>
      </c>
      <c r="L41" s="139" t="n">
        <f aca="false">IF(ISBLANK(E41),"",(-0.00000572466+(0.00000010227*E41)-(0.0000000016546*E41^2)))</f>
        <v>-4.214354656E-006</v>
      </c>
      <c r="M41" s="139" t="n">
        <f aca="false">IF(ISBLANK(E41),"",IF(ISBLANK(G41),(O41+(K41*35)+(L41*35^1.5)+(0.00000048314*35^2)),(O41+(K41*G41)+(L41*G41^1.5)+(0.00000048314*G41^2))))</f>
        <v>1.02461745931836</v>
      </c>
      <c r="N41" s="140" t="n">
        <f aca="false">IF(ISBLANK(D41),"",IF(ISBLANK(G41),J41*(1+0.00001*(35-20)),J41*(1+0.00001*(G41-20))))</f>
        <v>119.20960043793</v>
      </c>
      <c r="O41" s="139" t="n">
        <f aca="false">IF(ISBLANK(E41),"",(0.999842594+(0.00006793952*E41)-(0.00000909529*E41^2)+(0.0000001001685*E41^3)-(0.000000001120083*E41^4)+(0.000000000006536332*E41^5)))</f>
        <v>0.997199985777041</v>
      </c>
      <c r="P41" s="141" t="n">
        <v>4.328</v>
      </c>
      <c r="Q41" s="142" t="n">
        <v>4.224</v>
      </c>
      <c r="R41" s="143" t="n">
        <v>193.3</v>
      </c>
      <c r="S41" s="143" t="n">
        <v>188.7</v>
      </c>
      <c r="T41" s="34" t="n">
        <v>0.07</v>
      </c>
      <c r="U41" s="144" t="n">
        <f aca="false">T41/M41</f>
        <v>0.0683181799835506</v>
      </c>
      <c r="V41" s="145" t="n">
        <v>0.4</v>
      </c>
      <c r="W41" s="146" t="n">
        <f aca="false">V41/M41</f>
        <v>0.390389599906003</v>
      </c>
      <c r="X41" s="145" t="n">
        <v>0.3</v>
      </c>
      <c r="Y41" s="146" t="n">
        <f aca="false">X41/M41</f>
        <v>0.292792199929502</v>
      </c>
      <c r="Z41" s="34" t="n">
        <v>0.23</v>
      </c>
      <c r="AA41" s="144" t="n">
        <f aca="false">Z41/M41</f>
        <v>0.224474019945952</v>
      </c>
      <c r="AB41" s="145" t="n">
        <v>1.1</v>
      </c>
      <c r="AC41" s="146" t="n">
        <f aca="false">AB41/M41</f>
        <v>1.07357139974151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3189</v>
      </c>
      <c r="E42" s="135" t="n">
        <v>26.9</v>
      </c>
      <c r="F42" s="136" t="n">
        <v>4.655</v>
      </c>
      <c r="G42" s="137" t="n">
        <v>36.3702</v>
      </c>
      <c r="H42" s="135" t="n">
        <v>40</v>
      </c>
      <c r="I42" s="135" t="n">
        <v>40</v>
      </c>
      <c r="J42" s="138" t="n">
        <v>115.7</v>
      </c>
      <c r="K42" s="139" t="n">
        <f aca="false">IF(ISBLANK(E42),"",(0.000824493-(0.0000040899*E42)+(0.000000076438*E42^2)-(0.00000000082467*E42^3)+(0.0000000000053875*E42^4)))</f>
        <v>0.000756554656331409</v>
      </c>
      <c r="L42" s="139" t="n">
        <f aca="false">IF(ISBLANK(E42),"",(-0.00000572466+(0.00000010227*E42)-(0.0000000016546*E42^2)))</f>
        <v>-4.170882106E-006</v>
      </c>
      <c r="M42" s="139" t="n">
        <f aca="false">IF(ISBLANK(E42),"",IF(ISBLANK(G42),(O42+(K42*35)+(L42*35^1.5)+(0.00000048314*35^2)),(O42+(K42*G42)+(L42*G42^1.5)+(0.00000048314*G42^2))))</f>
        <v>1.02378438687606</v>
      </c>
      <c r="N42" s="140" t="n">
        <f aca="false">IF(ISBLANK(D42),"",IF(ISBLANK(G42),J42*(1+0.00001*(35-20)),J42*(1+0.00001*(G42-20))))</f>
        <v>115.7189403214</v>
      </c>
      <c r="O42" s="139" t="n">
        <f aca="false">IF(ISBLANK(E42),"",(0.999842594+(0.00006793952*E42)-(0.00000909529*E42^2)+(0.0000001001685*E42^3)-(0.000000001120083*E42^4)+(0.000000000006536332*E42^5)))</f>
        <v>0.996544091998748</v>
      </c>
      <c r="P42" s="141" t="n">
        <v>4.606</v>
      </c>
      <c r="Q42" s="142" t="n">
        <v>4.499</v>
      </c>
      <c r="R42" s="143" t="n">
        <v>205.7</v>
      </c>
      <c r="S42" s="143" t="n">
        <v>200.9</v>
      </c>
      <c r="T42" s="34" t="n">
        <v>0</v>
      </c>
      <c r="U42" s="144" t="n">
        <f aca="false">T42/M42</f>
        <v>0</v>
      </c>
      <c r="V42" s="145" t="n">
        <v>0</v>
      </c>
      <c r="W42" s="146" t="n">
        <f aca="false">V42/M42</f>
        <v>0</v>
      </c>
      <c r="X42" s="145" t="n">
        <v>0</v>
      </c>
      <c r="Y42" s="146" t="n">
        <f aca="false">X42/M42</f>
        <v>0</v>
      </c>
      <c r="Z42" s="34" t="n">
        <v>0.05</v>
      </c>
      <c r="AA42" s="144" t="n">
        <f aca="false">Z42/M42</f>
        <v>0.0488384084001989</v>
      </c>
      <c r="AB42" s="145" t="n">
        <v>0.6</v>
      </c>
      <c r="AC42" s="146" t="n">
        <f aca="false">AB42/M42</f>
        <v>0.586060900802386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3191</v>
      </c>
      <c r="E43" s="135" t="n">
        <v>27.7</v>
      </c>
      <c r="F43" s="136" t="n">
        <v>4.746</v>
      </c>
      <c r="G43" s="137" t="n">
        <v>36.2045</v>
      </c>
      <c r="H43" s="135" t="n">
        <v>20</v>
      </c>
      <c r="I43" s="135" t="n">
        <v>20</v>
      </c>
      <c r="J43" s="138" t="n">
        <v>118.23</v>
      </c>
      <c r="K43" s="139" t="n">
        <f aca="false">IF(ISBLANK(E43),"",(0.000824493-(0.0000040899*E43)+(0.000000076438*E43^2)-(0.00000000082467*E43^3)+(0.0000000000053875*E43^4)))</f>
        <v>0.000755497206216729</v>
      </c>
      <c r="L43" s="139" t="n">
        <f aca="false">IF(ISBLANK(E43),"",(-0.00000572466+(0.00000010227*E43)-(0.0000000016546*E43^2)))</f>
        <v>-4.161339034E-006</v>
      </c>
      <c r="M43" s="139" t="n">
        <f aca="false">IF(ISBLANK(E43),"",IF(ISBLANK(G43),(O43+(K43*35)+(L43*35^1.5)+(0.00000048314*35^2)),(O43+(K43*G43)+(L43*G43^1.5)+(0.00000048314*G43^2))))</f>
        <v>1.0234010943502</v>
      </c>
      <c r="N43" s="140" t="n">
        <f aca="false">IF(ISBLANK(D43),"",IF(ISBLANK(G43),J43*(1+0.00001*(35-20)),J43*(1+0.00001*(G43-20))))</f>
        <v>118.24915858035</v>
      </c>
      <c r="O43" s="139" t="n">
        <f aca="false">IF(ISBLANK(E43),"",(0.999842594+(0.00006793952*E43)-(0.00000909529*E43^2)+(0.0000001001685*E43^3)-(0.000000001120083*E43^4)+(0.000000000006536332*E43^5)))</f>
        <v>0.996321931391658</v>
      </c>
      <c r="P43" s="141" t="n">
        <v>4.594</v>
      </c>
      <c r="Q43" s="142" t="n">
        <v>4.489</v>
      </c>
      <c r="R43" s="143" t="n">
        <v>205.2</v>
      </c>
      <c r="S43" s="143" t="n">
        <v>200.5</v>
      </c>
      <c r="T43" s="34" t="n">
        <v>0</v>
      </c>
      <c r="U43" s="144" t="n">
        <f aca="false">T43/M43</f>
        <v>0</v>
      </c>
      <c r="V43" s="145" t="n">
        <v>0</v>
      </c>
      <c r="W43" s="146" t="n">
        <f aca="false">V43/M43</f>
        <v>0</v>
      </c>
      <c r="X43" s="145" t="n">
        <v>0</v>
      </c>
      <c r="Y43" s="146" t="n">
        <f aca="false">X43/M43</f>
        <v>0</v>
      </c>
      <c r="Z43" s="34" t="n">
        <v>0.04</v>
      </c>
      <c r="AA43" s="144" t="n">
        <f aca="false">Z43/M43</f>
        <v>0.0390853598074346</v>
      </c>
      <c r="AB43" s="145" t="n">
        <v>0.6</v>
      </c>
      <c r="AC43" s="146" t="n">
        <f aca="false">AB43/M43</f>
        <v>0.586280397111519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3193</v>
      </c>
      <c r="E44" s="135" t="n">
        <v>28</v>
      </c>
      <c r="F44" s="136" t="n">
        <v>4.691</v>
      </c>
      <c r="G44" s="137" t="n">
        <v>36.1854</v>
      </c>
      <c r="H44" s="135" t="n">
        <v>10</v>
      </c>
      <c r="I44" s="135" t="n">
        <v>10</v>
      </c>
      <c r="J44" s="138" t="n">
        <v>117.79</v>
      </c>
      <c r="K44" s="139" t="n">
        <f aca="false">IF(ISBLANK(E44),"",(0.000824493-(0.0000040899*E44)+(0.000000076438*E44^2)-(0.00000000082467*E44^3)+(0.0000000000053875*E44^4)))</f>
        <v>0.00075511149536</v>
      </c>
      <c r="L44" s="139" t="n">
        <f aca="false">IF(ISBLANK(E44),"",(-0.00000572466+(0.00000010227*E44)-(0.0000000016546*E44^2)))</f>
        <v>-4.1583064E-006</v>
      </c>
      <c r="M44" s="139" t="n">
        <f aca="false">IF(ISBLANK(E44),"",IF(ISBLANK(G44),(O44+(K44*35)+(L44*35^1.5)+(0.00000048314*35^2)),(O44+(K44*G44)+(L44*G44^1.5)+(0.00000048314*G44^2))))</f>
        <v>1.02328860428693</v>
      </c>
      <c r="N44" s="140" t="n">
        <f aca="false">IF(ISBLANK(D44),"",IF(ISBLANK(G44),J44*(1+0.00001*(35-20)),J44*(1+0.00001*(G44-20))))</f>
        <v>117.80906478266</v>
      </c>
      <c r="O44" s="139" t="n">
        <f aca="false">IF(ISBLANK(E44),"",(0.999842594+(0.00006793952*E44)-(0.00000909529*E44^2)+(0.0000001001685*E44^3)-(0.000000001120083*E44^4)+(0.000000000006536332*E44^5)))</f>
        <v>0.996237119054642</v>
      </c>
      <c r="P44" s="141" t="n">
        <v>4.558</v>
      </c>
      <c r="Q44" s="142" t="n">
        <v>4.454</v>
      </c>
      <c r="R44" s="143" t="n">
        <v>203.6</v>
      </c>
      <c r="S44" s="143" t="n">
        <v>198.9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3194</v>
      </c>
      <c r="E45" s="135" t="n">
        <v>27.9</v>
      </c>
      <c r="F45" s="136" t="n">
        <v>4.628</v>
      </c>
      <c r="G45" s="137" t="n">
        <v>36.1115</v>
      </c>
      <c r="H45" s="135" t="n">
        <v>0</v>
      </c>
      <c r="I45" s="135" t="n">
        <v>2.5</v>
      </c>
      <c r="J45" s="138" t="n">
        <v>116.46</v>
      </c>
      <c r="K45" s="139" t="n">
        <f aca="false">IF(ISBLANK(E45),"",(0.000824493-(0.0000040899*E45)+(0.000000076438*E45^2)-(0.00000000082467*E45^3)+(0.0000000000053875*E45^4)))</f>
        <v>0.000755239413691009</v>
      </c>
      <c r="L45" s="139" t="n">
        <f aca="false">IF(ISBLANK(E45),"",(-0.00000572466+(0.00000010227*E45)-(0.0000000016546*E45^2)))</f>
        <v>-4.159284186E-006</v>
      </c>
      <c r="M45" s="139" t="n">
        <f aca="false">IF(ISBLANK(E45),"",IF(ISBLANK(G45),(O45+(K45*35)+(L45*35^1.5)+(0.00000048314*35^2)),(O45+(K45*G45)+(L45*G45^1.5)+(0.00000048314*G45^2))))</f>
        <v>1.02326576007084</v>
      </c>
      <c r="N45" s="140" t="n">
        <f aca="false">IF(ISBLANK(D45),"",IF(ISBLANK(G45),J45*(1+0.00001*(35-20)),J45*(1+0.00001*(G45-20))))</f>
        <v>116.4787634529</v>
      </c>
      <c r="O45" s="139" t="n">
        <f aca="false">IF(ISBLANK(E45),"",(0.999842594+(0.00006793952*E45)-(0.00000909529*E45^2)+(0.0000001001685*E45^3)-(0.000000001120083*E45^4)+(0.000000000006536332*E45^5)))</f>
        <v>0.996265480344915</v>
      </c>
      <c r="P45" s="141" t="n">
        <v>4.549</v>
      </c>
      <c r="Q45" s="142" t="n">
        <v>4.445</v>
      </c>
      <c r="R45" s="143" t="n">
        <v>203.2</v>
      </c>
      <c r="S45" s="143" t="n">
        <v>198.5</v>
      </c>
      <c r="T45" s="34" t="n">
        <v>0</v>
      </c>
      <c r="U45" s="144" t="n">
        <f aca="false">T45/M45</f>
        <v>0</v>
      </c>
      <c r="V45" s="145" t="n">
        <v>0</v>
      </c>
      <c r="W45" s="146" t="n">
        <f aca="false">V45/M45</f>
        <v>0</v>
      </c>
      <c r="X45" s="145" t="n">
        <v>0</v>
      </c>
      <c r="Y45" s="146" t="n">
        <f aca="false">X45/M45</f>
        <v>0</v>
      </c>
      <c r="Z45" s="34" t="n">
        <v>0.03</v>
      </c>
      <c r="AA45" s="144" t="n">
        <f aca="false">Z45/M45</f>
        <v>0.0293178968461949</v>
      </c>
      <c r="AB45" s="145" t="n">
        <v>0.6</v>
      </c>
      <c r="AC45" s="146" t="n">
        <f aca="false">AB45/M45</f>
        <v>0.586357936923899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1.4615384615385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40980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2016-03-13T12:40:00z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0.527777777777778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0.997681488815979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0.0199856735750388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5.0032100617197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4.963880864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0.00499988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0.00402304990260632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7.2</v>
      </c>
      <c r="F35" s="120" t="n">
        <v>5.789</v>
      </c>
      <c r="G35" s="121" t="n">
        <v>34.9696</v>
      </c>
      <c r="H35" s="119" t="n">
        <v>2000</v>
      </c>
      <c r="I35" s="119" t="n">
        <v>2021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0.00079871493778176</v>
      </c>
      <c r="L35" s="123" t="n">
        <f aca="false">IF(ISBLANK(E35),"",(-0.00000572466+(0.00000010227*E35)-(0.0000000016546*E35^2)))</f>
        <v>-5.074090464E-006</v>
      </c>
      <c r="M35" s="123" t="n">
        <f aca="false">IF(ISBLANK(E35),"",IF(ISBLANK(G35),(O35+(K35*35)+(L35*35^1.5)+(0.00000048314*35^2)),(O35+(K35*G35)+(L35*G35^1.5)+(0.00000048314*G35^2))))</f>
        <v>1.02736703670936</v>
      </c>
      <c r="N35" s="124" t="n">
        <f aca="false">IF(ISBLANK(D35),"",IF(ISBLANK(G35),J35*(1+0.00001*(35-20)),J35*(1+0.00001*(G35-20))))</f>
        <v>116.017364736</v>
      </c>
      <c r="O35" s="123" t="n">
        <f aca="false">IF(ISBLANK(E35),"",(0.999842594+(0.00006793952*E35)-(0.00000909529*E35^2)+(0.0000001001685*E35^3)-(0.000000001120083*E35^4)+(0.000000000006536332*E35^5)))</f>
        <v>0.999894762780403</v>
      </c>
      <c r="P35" s="125" t="n">
        <v>5.717</v>
      </c>
      <c r="Q35" s="126" t="n">
        <v>5.565</v>
      </c>
      <c r="R35" s="127" t="n">
        <v>255.3</v>
      </c>
      <c r="S35" s="127" t="n">
        <v>248.5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8.1</v>
      </c>
      <c r="F36" s="136" t="n">
        <v>3.731</v>
      </c>
      <c r="G36" s="137" t="n">
        <v>34.6382</v>
      </c>
      <c r="H36" s="135" t="n">
        <v>1000</v>
      </c>
      <c r="I36" s="135" t="n">
        <v>1008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0.000795964835151469</v>
      </c>
      <c r="L36" s="139" t="n">
        <f aca="false">IF(ISBLANK(E36),"",(-0.00000572466+(0.00000010227*E36)-(0.0000000016546*E36^2)))</f>
        <v>-5.004831306E-006</v>
      </c>
      <c r="M36" s="139" t="n">
        <f aca="false">IF(ISBLANK(E36),"",IF(ISBLANK(G36),(O36+(K36*35)+(L36*35^1.5)+(0.00000048314*35^2)),(O36+(K36*G36)+(L36*G36^1.5)+(0.00000048314*G36^2))))</f>
        <v>1.02697497784286</v>
      </c>
      <c r="N36" s="140" t="n">
        <f aca="false">IF(ISBLANK(D36),"",IF(ISBLANK(G36),J36*(1+0.00001*(35-20)),J36*(1+0.00001*(G36-20))))</f>
        <v>117.6672218423</v>
      </c>
      <c r="O36" s="139" t="n">
        <f aca="false">IF(ISBLANK(E36),"",(0.999842594+(0.00006793952*E36)-(0.00000909529*E36^2)+(0.0000001001685*E36^3)-(0.000000001120083*E36^4)+(0.000000000006536332*E36^5)))</f>
        <v>0.999844802100673</v>
      </c>
      <c r="P36" s="141" t="n">
        <v>3.627</v>
      </c>
      <c r="Q36" s="142" t="n">
        <v>3.531</v>
      </c>
      <c r="R36" s="143" t="n">
        <v>162</v>
      </c>
      <c r="S36" s="143" t="n">
        <v>157.7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10.2</v>
      </c>
      <c r="F37" s="136" t="n">
        <v>3.128</v>
      </c>
      <c r="G37" s="137" t="n">
        <v>34.5932</v>
      </c>
      <c r="H37" s="135" t="n">
        <v>500</v>
      </c>
      <c r="I37" s="135" t="n">
        <v>500.3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0.00078991179915126</v>
      </c>
      <c r="L37" s="139" t="n">
        <f aca="false">IF(ISBLANK(E37),"",(-0.00000572466+(0.00000010227*E37)-(0.0000000016546*E37^2)))</f>
        <v>-4.853650584E-006</v>
      </c>
      <c r="M37" s="139" t="n">
        <f aca="false">IF(ISBLANK(E37),"",IF(ISBLANK(G37),(O37+(K37*35)+(L37*35^1.5)+(0.00000048314*35^2)),(O37+(K37*G37)+(L37*G37^1.5)+(0.00000048314*G37^2))))</f>
        <v>1.02660040586397</v>
      </c>
      <c r="N37" s="140" t="n">
        <f aca="false">IF(ISBLANK(D37),"",IF(ISBLANK(G37),J37*(1+0.00001*(35-20)),J37*(1+0.00001*(G37-20))))</f>
        <v>117.33712074224</v>
      </c>
      <c r="O37" s="139" t="n">
        <f aca="false">IF(ISBLANK(E37),"",(0.999842594+(0.00006793952*E37)-(0.00000909529*E37^2)+(0.0000001001685*E37^3)-(0.000000001120083*E37^4)+(0.000000000006536332*E37^5)))</f>
        <v>0.999684200271206</v>
      </c>
      <c r="P37" s="141" t="n">
        <v>3.047</v>
      </c>
      <c r="Q37" s="142" t="n">
        <v>2.968</v>
      </c>
      <c r="R37" s="143" t="n">
        <v>136.1</v>
      </c>
      <c r="S37" s="143" t="n">
        <v>132.5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3011</v>
      </c>
      <c r="E38" s="135" t="n">
        <v>16.2</v>
      </c>
      <c r="F38" s="136" t="n">
        <v>3.781</v>
      </c>
      <c r="G38" s="137" t="n">
        <v>35.448</v>
      </c>
      <c r="H38" s="135" t="n">
        <v>100</v>
      </c>
      <c r="I38" s="135" t="n">
        <v>101.2</v>
      </c>
      <c r="J38" s="138" t="n">
        <v>116.23</v>
      </c>
      <c r="K38" s="139" t="n">
        <f aca="false">IF(ISBLANK(E38),"",(0.000824493-(0.0000040899*E38)+(0.000000076438*E38^2)-(0.00000000082467*E38^3)+(0.0000000000053875*E38^4)))</f>
        <v>0.00077516196385926</v>
      </c>
      <c r="L38" s="139" t="n">
        <f aca="false">IF(ISBLANK(E38),"",(-0.00000572466+(0.00000010227*E38)-(0.0000000016546*E38^2)))</f>
        <v>-4.502119224E-006</v>
      </c>
      <c r="M38" s="139" t="n">
        <f aca="false">IF(ISBLANK(E38),"",IF(ISBLANK(G38),(O38+(K38*35)+(L38*35^1.5)+(0.00000048314*35^2)),(O38+(K38*G38)+(L38*G38^1.5)+(0.00000048314*G38^2))))</f>
        <v>1.02604712195858</v>
      </c>
      <c r="N38" s="140" t="n">
        <f aca="false">IF(ISBLANK(D38),"",IF(ISBLANK(G38),J38*(1+0.00001*(35-20)),J38*(1+0.00001*(G38-20))))</f>
        <v>116.2479552104</v>
      </c>
      <c r="O38" s="139" t="n">
        <f aca="false">IF(ISBLANK(E38),"",(0.999842594+(0.00006793952*E38)-(0.00000909529*E38^2)+(0.0000001001685*E38^3)-(0.000000001120083*E38^4)+(0.000000000006536332*E38^5)))</f>
        <v>0.998912263107978</v>
      </c>
      <c r="P38" s="141" t="n">
        <v>3.721</v>
      </c>
      <c r="Q38" s="142" t="n">
        <v>3.627</v>
      </c>
      <c r="R38" s="143" t="n">
        <v>166.2</v>
      </c>
      <c r="S38" s="143" t="n">
        <v>162</v>
      </c>
      <c r="T38" s="34" t="n">
        <v>0.01</v>
      </c>
      <c r="U38" s="144" t="n">
        <f aca="false">T38/M38</f>
        <v>0.00974614107479923</v>
      </c>
      <c r="V38" s="145" t="n">
        <v>14.3</v>
      </c>
      <c r="W38" s="146" t="n">
        <f aca="false">V38/M38</f>
        <v>13.9369817369629</v>
      </c>
      <c r="X38" s="145" t="n">
        <v>14.3</v>
      </c>
      <c r="Y38" s="146" t="n">
        <f aca="false">X38/M38</f>
        <v>13.9369817369629</v>
      </c>
      <c r="Z38" s="34" t="n">
        <v>1.1</v>
      </c>
      <c r="AA38" s="144" t="n">
        <f aca="false">Z38/M38</f>
        <v>1.07207551822792</v>
      </c>
      <c r="AB38" s="145" t="n">
        <v>5.6</v>
      </c>
      <c r="AC38" s="146" t="n">
        <f aca="false">AB38/M38</f>
        <v>5.45783900188757</v>
      </c>
      <c r="AD38" s="36" t="n">
        <v>0.0063</v>
      </c>
      <c r="AE38" s="36" t="n">
        <v>0.0025</v>
      </c>
      <c r="AF38" s="36" t="n">
        <v>-99999</v>
      </c>
      <c r="AG38" s="36" t="n">
        <v>0.0066</v>
      </c>
      <c r="AH38" s="36" t="n">
        <v>0.0022</v>
      </c>
      <c r="AI38" s="36" t="n">
        <v>-99999</v>
      </c>
      <c r="AJ38" s="36" t="n">
        <v>-99999</v>
      </c>
      <c r="AK38" s="36" t="n">
        <v>-99999</v>
      </c>
      <c r="AL38" s="36" t="n">
        <v>0.0175</v>
      </c>
      <c r="AM38" s="36" t="n">
        <v>-99999</v>
      </c>
      <c r="AN38" s="36" t="n">
        <v>-99999</v>
      </c>
      <c r="AO38" s="36" t="n">
        <v>-99999</v>
      </c>
      <c r="AP38" s="36" t="n">
        <v>0.0009</v>
      </c>
      <c r="AQ38" s="36"/>
      <c r="AR38" s="36" t="n">
        <v>0.006</v>
      </c>
      <c r="AS38" s="36" t="n">
        <v>0.0056</v>
      </c>
      <c r="AT38" s="36"/>
      <c r="AU38" s="36" t="n">
        <v>0.0028</v>
      </c>
      <c r="AV38" s="36" t="n">
        <v>-99999</v>
      </c>
      <c r="AW38" s="36"/>
      <c r="AX38" s="36" t="n">
        <v>0.0053</v>
      </c>
      <c r="AY38" s="36" t="n">
        <v>0.0226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3013</v>
      </c>
      <c r="E39" s="135" t="n">
        <v>17.1</v>
      </c>
      <c r="F39" s="136" t="n">
        <v>3.238</v>
      </c>
      <c r="G39" s="137" t="n">
        <v>35.5763</v>
      </c>
      <c r="H39" s="135" t="n">
        <v>80</v>
      </c>
      <c r="I39" s="135" t="n">
        <v>80.7</v>
      </c>
      <c r="J39" s="138" t="n">
        <v>117.17</v>
      </c>
      <c r="K39" s="139" t="n">
        <f aca="false">IF(ISBLANK(E39),"",(0.000824493-(0.0000040899*E39)+(0.000000076438*E39^2)-(0.00000000082467*E39^3)+(0.0000000000053875*E39^4)))</f>
        <v>0.000773244072263269</v>
      </c>
      <c r="L39" s="139" t="n">
        <f aca="false">IF(ISBLANK(E39),"",(-0.00000572466+(0.00000010227*E39)-(0.0000000016546*E39^2)))</f>
        <v>-4.459664586E-006</v>
      </c>
      <c r="M39" s="139" t="n">
        <f aca="false">IF(ISBLANK(E39),"",IF(ISBLANK(G39),(O39+(K39*35)+(L39*35^1.5)+(0.00000048314*35^2)),(O39+(K39*G39)+(L39*G39^1.5)+(0.00000048314*G39^2))))</f>
        <v>1.02593378414023</v>
      </c>
      <c r="N39" s="140" t="n">
        <f aca="false">IF(ISBLANK(D39),"",IF(ISBLANK(G39),J39*(1+0.00001*(35-20)),J39*(1+0.00001*(G39-20))))</f>
        <v>117.18825075071</v>
      </c>
      <c r="O39" s="139" t="n">
        <f aca="false">IF(ISBLANK(E39),"",(0.999842594+(0.00006793952*E39)-(0.00000909529*E39^2)+(0.0000001001685*E39^3)-(0.000000001120083*E39^4)+(0.000000000006536332*E39^5)))</f>
        <v>0.998759455388264</v>
      </c>
      <c r="P39" s="141" t="n">
        <v>3.159</v>
      </c>
      <c r="Q39" s="142" t="n">
        <v>3.079</v>
      </c>
      <c r="R39" s="143" t="n">
        <v>141.1</v>
      </c>
      <c r="S39" s="143" t="n">
        <v>137.5</v>
      </c>
      <c r="T39" s="34" t="n">
        <v>0.04</v>
      </c>
      <c r="U39" s="144" t="n">
        <f aca="false">T39/M39</f>
        <v>0.0389888710347144</v>
      </c>
      <c r="V39" s="145" t="n">
        <v>15.9</v>
      </c>
      <c r="W39" s="146" t="n">
        <f aca="false">V39/M39</f>
        <v>15.498076236299</v>
      </c>
      <c r="X39" s="145" t="n">
        <v>15.9</v>
      </c>
      <c r="Y39" s="146" t="n">
        <f aca="false">X39/M39</f>
        <v>15.498076236299</v>
      </c>
      <c r="Z39" s="34" t="n">
        <v>1.15</v>
      </c>
      <c r="AA39" s="144" t="n">
        <f aca="false">Z39/M39</f>
        <v>1.12093004224804</v>
      </c>
      <c r="AB39" s="145" t="n">
        <v>5.4</v>
      </c>
      <c r="AC39" s="146" t="n">
        <f aca="false">AB39/M39</f>
        <v>5.26349758968645</v>
      </c>
      <c r="AD39" s="36" t="n">
        <v>0.0259</v>
      </c>
      <c r="AE39" s="36" t="n">
        <v>0.0131</v>
      </c>
      <c r="AF39" s="36" t="n">
        <v>0.0025</v>
      </c>
      <c r="AG39" s="36" t="n">
        <v>0.0377</v>
      </c>
      <c r="AH39" s="36" t="n">
        <v>0.0112</v>
      </c>
      <c r="AI39" s="36" t="n">
        <v>-99999</v>
      </c>
      <c r="AJ39" s="36" t="n">
        <v>-99999</v>
      </c>
      <c r="AK39" s="36" t="n">
        <v>-99999</v>
      </c>
      <c r="AL39" s="36" t="n">
        <v>0.0408</v>
      </c>
      <c r="AM39" s="36" t="n">
        <v>0.0034</v>
      </c>
      <c r="AN39" s="36" t="n">
        <v>0.0009</v>
      </c>
      <c r="AO39" s="36" t="n">
        <v>-99999</v>
      </c>
      <c r="AP39" s="36" t="n">
        <v>0.0112</v>
      </c>
      <c r="AQ39" s="36"/>
      <c r="AR39" s="36" t="n">
        <v>0.0411</v>
      </c>
      <c r="AS39" s="36" t="n">
        <v>0.0218</v>
      </c>
      <c r="AT39" s="36"/>
      <c r="AU39" s="36" t="n">
        <v>0.0137</v>
      </c>
      <c r="AV39" s="36" t="n">
        <v>-99999</v>
      </c>
      <c r="AW39" s="36"/>
      <c r="AX39" s="36" t="n">
        <v>0.034</v>
      </c>
      <c r="AY39" s="36" t="n">
        <v>0.0901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3021</v>
      </c>
      <c r="E40" s="135" t="n">
        <v>21.6</v>
      </c>
      <c r="F40" s="136" t="n">
        <v>3.541</v>
      </c>
      <c r="G40" s="137" t="n">
        <v>36.1061</v>
      </c>
      <c r="H40" s="135" t="n">
        <v>60</v>
      </c>
      <c r="I40" s="135" t="n">
        <v>60.8</v>
      </c>
      <c r="J40" s="138" t="n">
        <v>112.649</v>
      </c>
      <c r="K40" s="139" t="n">
        <f aca="false">IF(ISBLANK(E40),"",(0.000824493-(0.0000040899*E40)+(0.000000076438*E40^2)-(0.00000000082467*E40^3)+(0.0000000000053875*E40^4)))</f>
        <v>0.0007646760412032</v>
      </c>
      <c r="L40" s="139" t="n">
        <f aca="false">IF(ISBLANK(E40),"",(-0.00000572466+(0.00000010227*E40)-(0.0000000016546*E40^2)))</f>
        <v>-4.287598176E-006</v>
      </c>
      <c r="M40" s="139" t="n">
        <f aca="false">IF(ISBLANK(E40),"",IF(ISBLANK(G40),(O40+(K40*35)+(L40*35^1.5)+(0.00000048314*35^2)),(O40+(K40*G40)+(L40*G40^1.5)+(0.00000048314*G40^2))))</f>
        <v>1.02517206882856</v>
      </c>
      <c r="N40" s="140" t="n">
        <f aca="false">IF(ISBLANK(D40),"",IF(ISBLANK(G40),J40*(1+0.00001*(35-20)),J40*(1+0.00001*(G40-20))))</f>
        <v>112.667143360589</v>
      </c>
      <c r="O40" s="139" t="n">
        <f aca="false">IF(ISBLANK(E40),"",(0.999842594+(0.00006793952*E40)-(0.00000909529*E40^2)+(0.0000001001685*E40^3)-(0.000000001120083*E40^4)+(0.000000000006536332*E40^5)))</f>
        <v>0.997862971984057</v>
      </c>
      <c r="P40" s="141" t="n">
        <v>3.597</v>
      </c>
      <c r="Q40" s="142" t="n">
        <v>3.508</v>
      </c>
      <c r="R40" s="143" t="n">
        <v>160.6</v>
      </c>
      <c r="S40" s="143" t="n">
        <v>156.7</v>
      </c>
      <c r="T40" s="34" t="n">
        <v>0.38</v>
      </c>
      <c r="U40" s="144" t="n">
        <f aca="false">T40/M40</f>
        <v>0.370669482279417</v>
      </c>
      <c r="V40" s="145" t="n">
        <v>7.2</v>
      </c>
      <c r="W40" s="146" t="n">
        <f aca="false">V40/M40</f>
        <v>7.02321124318896</v>
      </c>
      <c r="X40" s="145" t="n">
        <v>6.8</v>
      </c>
      <c r="Y40" s="146" t="n">
        <f aca="false">X40/M40</f>
        <v>6.63303284078957</v>
      </c>
      <c r="Z40" s="34" t="n">
        <v>0.67</v>
      </c>
      <c r="AA40" s="144" t="n">
        <f aca="false">Z40/M40</f>
        <v>0.653548824018972</v>
      </c>
      <c r="AB40" s="145" t="n">
        <v>2.6</v>
      </c>
      <c r="AC40" s="146" t="n">
        <f aca="false">AB40/M40</f>
        <v>2.53615961559601</v>
      </c>
      <c r="AD40" s="36" t="n">
        <v>0.093</v>
      </c>
      <c r="AE40" s="36" t="n">
        <v>0.06</v>
      </c>
      <c r="AF40" s="36" t="n">
        <v>0.0063</v>
      </c>
      <c r="AG40" s="36" t="n">
        <v>0.1165</v>
      </c>
      <c r="AH40" s="36" t="n">
        <v>0.0371</v>
      </c>
      <c r="AI40" s="36" t="n">
        <v>0.0113</v>
      </c>
      <c r="AJ40" s="36" t="n">
        <v>0.0094</v>
      </c>
      <c r="AK40" s="36" t="n">
        <v>0.0053</v>
      </c>
      <c r="AL40" s="36" t="n">
        <v>0.1658</v>
      </c>
      <c r="AM40" s="36" t="n">
        <v>0.0113</v>
      </c>
      <c r="AN40" s="36" t="n">
        <v>0.0028</v>
      </c>
      <c r="AO40" s="36" t="n">
        <v>-99999</v>
      </c>
      <c r="AP40" s="36" t="n">
        <v>0.0656</v>
      </c>
      <c r="AQ40" s="36"/>
      <c r="AR40" s="36" t="n">
        <v>0.0961</v>
      </c>
      <c r="AS40" s="36" t="n">
        <v>0.1238</v>
      </c>
      <c r="AT40" s="36"/>
      <c r="AU40" s="36" t="n">
        <v>0.0471</v>
      </c>
      <c r="AV40" s="36" t="n">
        <v>-99999</v>
      </c>
      <c r="AW40" s="36"/>
      <c r="AX40" s="36" t="n">
        <v>0.1385</v>
      </c>
      <c r="AY40" s="36" t="n">
        <v>0.3895</v>
      </c>
      <c r="AZ40" s="36"/>
      <c r="BA40" s="36" t="n">
        <v>-99999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3024</v>
      </c>
      <c r="E41" s="135" t="n">
        <v>26.5</v>
      </c>
      <c r="F41" s="136" t="n">
        <v>4.694</v>
      </c>
      <c r="G41" s="137" t="n">
        <v>36.3644</v>
      </c>
      <c r="H41" s="135" t="n">
        <v>40</v>
      </c>
      <c r="I41" s="135" t="n">
        <v>40.4</v>
      </c>
      <c r="J41" s="138" t="n">
        <v>114.028</v>
      </c>
      <c r="K41" s="139" t="n">
        <f aca="false">IF(ISBLANK(E41),"",(0.000824493-(0.0000040899*E41)+(0.000000076438*E41^2)-(0.00000000082467*E41^3)+(0.0000000000053875*E41^4)))</f>
        <v>0.000757099308950469</v>
      </c>
      <c r="L41" s="139" t="n">
        <f aca="false">IF(ISBLANK(E41),"",(-0.00000572466+(0.00000010227*E41)-(0.0000000016546*E41^2)))</f>
        <v>-4.17644785E-006</v>
      </c>
      <c r="M41" s="139" t="n">
        <f aca="false">IF(ISBLANK(E41),"",IF(ISBLANK(G41),(O41+(K41*35)+(L41*35^1.5)+(0.00000048314*35^2)),(O41+(K41*G41)+(L41*G41^1.5)+(0.00000048314*G41^2))))</f>
        <v>1.02390747560157</v>
      </c>
      <c r="N41" s="140" t="n">
        <f aca="false">IF(ISBLANK(D41),"",IF(ISBLANK(G41),J41*(1+0.00001*(35-20)),J41*(1+0.00001*(G41-20))))</f>
        <v>114.046659998032</v>
      </c>
      <c r="O41" s="139" t="n">
        <f aca="false">IF(ISBLANK(E41),"",(0.999842594+(0.00006793952*E41)-(0.00000909529*E41^2)+(0.0000001001685*E41^3)-(0.000000001120083*E41^4)+(0.000000000006536332*E41^5)))</f>
        <v>0.996652968265666</v>
      </c>
      <c r="P41" s="141" t="n">
        <v>4.714</v>
      </c>
      <c r="Q41" s="142" t="n">
        <v>4.604</v>
      </c>
      <c r="R41" s="143" t="n">
        <v>210.5</v>
      </c>
      <c r="S41" s="143" t="n">
        <v>205.6</v>
      </c>
      <c r="T41" s="34"/>
      <c r="U41" s="144"/>
      <c r="V41" s="145"/>
      <c r="W41" s="146"/>
      <c r="X41" s="145"/>
      <c r="Y41" s="146"/>
      <c r="Z41" s="34"/>
      <c r="AA41" s="144"/>
      <c r="AB41" s="145"/>
      <c r="AC41" s="14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3026</v>
      </c>
      <c r="E42" s="135" t="n">
        <v>26.6</v>
      </c>
      <c r="F42" s="136" t="n">
        <v>4.737</v>
      </c>
      <c r="G42" s="137" t="n">
        <v>36.3648</v>
      </c>
      <c r="H42" s="135" t="n">
        <v>40</v>
      </c>
      <c r="I42" s="135" t="n">
        <v>40.4</v>
      </c>
      <c r="J42" s="138" t="n">
        <v>117.7</v>
      </c>
      <c r="K42" s="139" t="n">
        <f aca="false">IF(ISBLANK(E42),"",(0.000824493-(0.0000040899*E42)+(0.000000076438*E42^2)-(0.00000000082467*E42^3)+(0.0000000000053875*E42^4)))</f>
        <v>0.0007569621422567</v>
      </c>
      <c r="L42" s="139" t="n">
        <f aca="false">IF(ISBLANK(E42),"",(-0.00000572466+(0.00000010227*E42)-(0.0000000016546*E42^2)))</f>
        <v>-4.175006776E-006</v>
      </c>
      <c r="M42" s="139" t="n">
        <f aca="false">IF(ISBLANK(E42),"",IF(ISBLANK(G42),(O42+(K42*35)+(L42*35^1.5)+(0.00000048314*35^2)),(O42+(K42*G42)+(L42*G42^1.5)+(0.00000048314*G42^2))))</f>
        <v>1.02387602493544</v>
      </c>
      <c r="N42" s="140" t="n">
        <f aca="false">IF(ISBLANK(D42),"",IF(ISBLANK(G42),J42*(1+0.00001*(35-20)),J42*(1+0.00001*(G42-20))))</f>
        <v>117.7192613696</v>
      </c>
      <c r="O42" s="139" t="n">
        <f aca="false">IF(ISBLANK(E42),"",(0.999842594+(0.00006793952*E42)-(0.00000909529*E42^2)+(0.0000001001685*E42^3)-(0.000000001120083*E42^4)+(0.000000000006536332*E42^5)))</f>
        <v>0.996625887839717</v>
      </c>
      <c r="P42" s="141" t="n">
        <v>4.606</v>
      </c>
      <c r="Q42" s="142" t="n">
        <v>4.499</v>
      </c>
      <c r="R42" s="143" t="n">
        <v>205.7</v>
      </c>
      <c r="S42" s="143" t="n">
        <v>200.9</v>
      </c>
      <c r="T42" s="34" t="n">
        <v>0</v>
      </c>
      <c r="U42" s="144" t="n">
        <f aca="false">T42/M42</f>
        <v>0</v>
      </c>
      <c r="V42" s="145" t="n">
        <v>0.1</v>
      </c>
      <c r="W42" s="146" t="n">
        <f aca="false">V42/M42</f>
        <v>0.0976680746150938</v>
      </c>
      <c r="X42" s="145" t="n">
        <v>0.1</v>
      </c>
      <c r="Y42" s="146" t="n">
        <f aca="false">X42/M42</f>
        <v>0.0976680746150938</v>
      </c>
      <c r="Z42" s="34" t="n">
        <v>0.09</v>
      </c>
      <c r="AA42" s="144" t="n">
        <f aca="false">Z42/M42</f>
        <v>0.0879012671535844</v>
      </c>
      <c r="AB42" s="145" t="n">
        <v>0.7</v>
      </c>
      <c r="AC42" s="146" t="n">
        <f aca="false">AB42/M42</f>
        <v>0.683676522305656</v>
      </c>
      <c r="AD42" s="36" t="n">
        <v>0.018</v>
      </c>
      <c r="AE42" s="36" t="n">
        <v>0.0215</v>
      </c>
      <c r="AF42" s="36" t="n">
        <v>0.0082</v>
      </c>
      <c r="AG42" s="36" t="n">
        <v>0.0177</v>
      </c>
      <c r="AH42" s="36" t="n">
        <v>0.0104</v>
      </c>
      <c r="AI42" s="36" t="n">
        <v>-99999</v>
      </c>
      <c r="AJ42" s="36" t="n">
        <v>-99999</v>
      </c>
      <c r="AK42" s="36" t="n">
        <v>0.0016</v>
      </c>
      <c r="AL42" s="36" t="n">
        <v>0.0698</v>
      </c>
      <c r="AM42" s="36" t="n">
        <v>0.0085</v>
      </c>
      <c r="AN42" s="36" t="n">
        <v>-99999</v>
      </c>
      <c r="AO42" s="36" t="n">
        <v>-99999</v>
      </c>
      <c r="AP42" s="36" t="n">
        <v>0.09</v>
      </c>
      <c r="AQ42" s="36"/>
      <c r="AR42" s="36" t="n">
        <v>0.0111</v>
      </c>
      <c r="AS42" s="36" t="n">
        <v>0.0221</v>
      </c>
      <c r="AT42" s="36"/>
      <c r="AU42" s="36" t="n">
        <v>0.0221</v>
      </c>
      <c r="AV42" s="36" t="n">
        <v>-99999</v>
      </c>
      <c r="AW42" s="36"/>
      <c r="AX42" s="36" t="n">
        <v>0.0868</v>
      </c>
      <c r="AY42" s="36" t="n">
        <v>0.1566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3027</v>
      </c>
      <c r="E43" s="135" t="n">
        <v>27.8</v>
      </c>
      <c r="F43" s="136" t="n">
        <v>4.668</v>
      </c>
      <c r="G43" s="137" t="n">
        <v>36.1617</v>
      </c>
      <c r="H43" s="135" t="n">
        <v>20</v>
      </c>
      <c r="I43" s="135" t="n">
        <v>20.1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0.00075536798352758</v>
      </c>
      <c r="L43" s="139" t="n">
        <f aca="false">IF(ISBLANK(E43),"",(-0.00000572466+(0.00000010227*E43)-(0.0000000016546*E43^2)))</f>
        <v>-4.160295064E-006</v>
      </c>
      <c r="M43" s="139" t="n">
        <f aca="false">IF(ISBLANK(E43),"",IF(ISBLANK(G43),(O43+(K43*35)+(L43*35^1.5)+(0.00000048314*35^2)),(O43+(K43*G43)+(L43*G43^1.5)+(0.00000048314*G43^2))))</f>
        <v>1.02333624356295</v>
      </c>
      <c r="N43" s="140" t="n">
        <f aca="false">IF(ISBLANK(D43),"",IF(ISBLANK(G43),J43*(1+0.00001*(35-20)),J43*(1+0.00001*(G43-20))))</f>
        <v>116.46882029965</v>
      </c>
      <c r="O43" s="139" t="n">
        <f aca="false">IF(ISBLANK(E43),"",(0.999842594+(0.00006793952*E43)-(0.00000909529*E43^2)+(0.0000001001685*E43^3)-(0.000000001120083*E43^4)+(0.000000000006536332*E43^5)))</f>
        <v>0.996293751176098</v>
      </c>
      <c r="P43" s="141" t="n">
        <v>4.589</v>
      </c>
      <c r="Q43" s="142" t="n">
        <v>4.484</v>
      </c>
      <c r="R43" s="143" t="n">
        <v>204.9</v>
      </c>
      <c r="S43" s="143" t="n">
        <v>200.3</v>
      </c>
      <c r="T43" s="34" t="n">
        <v>0</v>
      </c>
      <c r="U43" s="144" t="n">
        <f aca="false">T43/M43</f>
        <v>0</v>
      </c>
      <c r="V43" s="145" t="n">
        <v>0.1</v>
      </c>
      <c r="W43" s="146" t="n">
        <f aca="false">V43/M43</f>
        <v>0.097719591804772</v>
      </c>
      <c r="X43" s="145" t="n">
        <v>0.1</v>
      </c>
      <c r="Y43" s="146" t="n">
        <f aca="false">X43/M43</f>
        <v>0.097719591804772</v>
      </c>
      <c r="Z43" s="34" t="n">
        <v>0.04</v>
      </c>
      <c r="AA43" s="144" t="n">
        <f aca="false">Z43/M43</f>
        <v>0.0390878367219088</v>
      </c>
      <c r="AB43" s="145" t="n">
        <v>0.6</v>
      </c>
      <c r="AC43" s="146" t="n">
        <f aca="false">AB43/M43</f>
        <v>0.586317550828632</v>
      </c>
      <c r="AD43" s="36" t="n">
        <v>0.0091</v>
      </c>
      <c r="AE43" s="36" t="n">
        <v>0.0122</v>
      </c>
      <c r="AF43" s="36" t="n">
        <v>0.005</v>
      </c>
      <c r="AG43" s="36" t="n">
        <v>0.0091</v>
      </c>
      <c r="AH43" s="36" t="n">
        <v>0.0109</v>
      </c>
      <c r="AI43" s="36" t="n">
        <v>-99999</v>
      </c>
      <c r="AJ43" s="36" t="n">
        <v>-99999</v>
      </c>
      <c r="AK43" s="36" t="n">
        <v>0.0019</v>
      </c>
      <c r="AL43" s="36" t="n">
        <v>0.0328</v>
      </c>
      <c r="AM43" s="36" t="n">
        <v>0.0078</v>
      </c>
      <c r="AN43" s="36" t="n">
        <v>-99999</v>
      </c>
      <c r="AO43" s="36" t="n">
        <v>-99999</v>
      </c>
      <c r="AP43" s="36" t="n">
        <v>0.1047</v>
      </c>
      <c r="AQ43" s="36"/>
      <c r="AR43" s="36" t="n">
        <v>0.0059</v>
      </c>
      <c r="AS43" s="36" t="n">
        <v>0.005</v>
      </c>
      <c r="AT43" s="36"/>
      <c r="AU43" s="36" t="n">
        <v>0.0222</v>
      </c>
      <c r="AV43" s="36" t="n">
        <v>-99999</v>
      </c>
      <c r="AW43" s="36"/>
      <c r="AX43" s="36" t="n">
        <v>0.0719</v>
      </c>
      <c r="AY43" s="36" t="n">
        <v>0.1256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3028</v>
      </c>
      <c r="E44" s="135" t="n">
        <v>28.1</v>
      </c>
      <c r="F44" s="136" t="n">
        <v>4.625</v>
      </c>
      <c r="G44" s="137" t="n">
        <v>36.0902</v>
      </c>
      <c r="H44" s="135" t="n">
        <v>10</v>
      </c>
      <c r="I44" s="135" t="n">
        <v>10.2</v>
      </c>
      <c r="J44" s="138" t="n">
        <v>115.96</v>
      </c>
      <c r="K44" s="139" t="n">
        <f aca="false">IF(ISBLANK(E44),"",(0.000824493-(0.0000040899*E44)+(0.000000076438*E44^2)-(0.00000000082467*E44^3)+(0.0000000000053875*E44^4)))</f>
        <v>0.000754984227200469</v>
      </c>
      <c r="L44" s="139" t="n">
        <f aca="false">IF(ISBLANK(E44),"",(-0.00000572466+(0.00000010227*E44)-(0.0000000016546*E44^2)))</f>
        <v>-4.157361706E-006</v>
      </c>
      <c r="M44" s="139" t="n">
        <f aca="false">IF(ISBLANK(E44),"",IF(ISBLANK(G44),(O44+(K44*35)+(L44*35^1.5)+(0.00000048314*35^2)),(O44+(K44*G44)+(L44*G44^1.5)+(0.00000048314*G44^2))))</f>
        <v>1.02318412310521</v>
      </c>
      <c r="N44" s="140" t="n">
        <f aca="false">IF(ISBLANK(D44),"",IF(ISBLANK(G44),J44*(1+0.00001*(35-20)),J44*(1+0.00001*(G44-20))))</f>
        <v>115.97865819592</v>
      </c>
      <c r="O44" s="139" t="n">
        <f aca="false">IF(ISBLANK(E44),"",(0.999842594+(0.00006793952*E44)-(0.00000909529*E44^2)+(0.0000001001685*E44^3)-(0.000000001120083*E44^4)+(0.000000000006536332*E44^5)))</f>
        <v>0.996208667461312</v>
      </c>
      <c r="P44" s="141" t="n">
        <v>4.566</v>
      </c>
      <c r="Q44" s="142" t="n">
        <v>4.462</v>
      </c>
      <c r="R44" s="143" t="n">
        <v>203.9</v>
      </c>
      <c r="S44" s="143" t="n">
        <v>199.3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175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3031</v>
      </c>
      <c r="E45" s="135" t="n">
        <v>28.1</v>
      </c>
      <c r="F45" s="136" t="n">
        <v>4.672</v>
      </c>
      <c r="G45" s="137" t="n">
        <v>36.022</v>
      </c>
      <c r="H45" s="135" t="n">
        <v>0</v>
      </c>
      <c r="I45" s="135" t="n">
        <v>2</v>
      </c>
      <c r="J45" s="138" t="n">
        <v>117.56</v>
      </c>
      <c r="K45" s="139" t="n">
        <f aca="false">IF(ISBLANK(E45),"",(0.000824493-(0.0000040899*E45)+(0.000000076438*E45^2)-(0.00000000082467*E45^3)+(0.0000000000053875*E45^4)))</f>
        <v>0.000754984227200469</v>
      </c>
      <c r="L45" s="139" t="n">
        <f aca="false">IF(ISBLANK(E45),"",(-0.00000572466+(0.00000010227*E45)-(0.0000000016546*E45^2)))</f>
        <v>-4.157361706E-006</v>
      </c>
      <c r="M45" s="139" t="n">
        <f aca="false">IF(ISBLANK(E45),"",IF(ISBLANK(G45),(O45+(K45*35)+(L45*35^1.5)+(0.00000048314*35^2)),(O45+(K45*G45)+(L45*G45^1.5)+(0.00000048314*G45^2))))</f>
        <v>1.02313281084927</v>
      </c>
      <c r="N45" s="140" t="n">
        <f aca="false">IF(ISBLANK(D45),"",IF(ISBLANK(G45),J45*(1+0.00001*(35-20)),J45*(1+0.00001*(G45-20))))</f>
        <v>117.5788354632</v>
      </c>
      <c r="O45" s="139" t="n">
        <f aca="false">IF(ISBLANK(E45),"",(0.999842594+(0.00006793952*E45)-(0.00000909529*E45^2)+(0.0000001001685*E45^3)-(0.000000001120083*E45^4)+(0.000000000006536332*E45^5)))</f>
        <v>0.996208667461312</v>
      </c>
      <c r="P45" s="141" t="n">
        <v>4.549</v>
      </c>
      <c r="Q45" s="142" t="n">
        <v>4.446</v>
      </c>
      <c r="R45" s="143" t="n">
        <v>203.1</v>
      </c>
      <c r="S45" s="143" t="n">
        <v>198.5</v>
      </c>
      <c r="T45" s="34" t="n">
        <v>0</v>
      </c>
      <c r="U45" s="144" t="n">
        <f aca="false">T45/M45</f>
        <v>0</v>
      </c>
      <c r="V45" s="145" t="n">
        <v>0</v>
      </c>
      <c r="W45" s="146" t="n">
        <f aca="false">V45/M45</f>
        <v>0</v>
      </c>
      <c r="X45" s="145" t="n">
        <v>0</v>
      </c>
      <c r="Y45" s="146" t="n">
        <f aca="false">X45/M45</f>
        <v>0</v>
      </c>
      <c r="Z45" s="34" t="n">
        <v>0.04</v>
      </c>
      <c r="AA45" s="144" t="n">
        <f aca="false">Z45/M45</f>
        <v>0.0390956086793829</v>
      </c>
      <c r="AB45" s="145" t="n">
        <v>0.6</v>
      </c>
      <c r="AC45" s="146" t="n">
        <f aca="false">AB45/M45</f>
        <v>0.586434130190744</v>
      </c>
      <c r="AD45" s="36" t="n">
        <v>0.0053</v>
      </c>
      <c r="AE45" s="36" t="n">
        <v>0.0088</v>
      </c>
      <c r="AF45" s="36" t="n">
        <v>0.0047</v>
      </c>
      <c r="AG45" s="36" t="n">
        <v>0.006</v>
      </c>
      <c r="AH45" s="36" t="n">
        <v>0.0088</v>
      </c>
      <c r="AI45" s="36" t="n">
        <v>-99999</v>
      </c>
      <c r="AJ45" s="36" t="n">
        <v>-99999</v>
      </c>
      <c r="AK45" s="36" t="n">
        <v>0.0019</v>
      </c>
      <c r="AL45" s="36" t="n">
        <v>0.0207</v>
      </c>
      <c r="AM45" s="36" t="n">
        <v>0.0103</v>
      </c>
      <c r="AN45" s="36" t="n">
        <v>-99999</v>
      </c>
      <c r="AO45" s="36" t="n">
        <v>-99999</v>
      </c>
      <c r="AP45" s="36" t="n">
        <v>0.1166</v>
      </c>
      <c r="AQ45" s="36"/>
      <c r="AR45" s="36" t="n">
        <v>0.0038</v>
      </c>
      <c r="AS45" s="36" t="n">
        <v>0.0028</v>
      </c>
      <c r="AT45" s="36"/>
      <c r="AU45" s="36" t="n">
        <v>-99999</v>
      </c>
      <c r="AV45" s="36" t="n">
        <v>0.0267</v>
      </c>
      <c r="AW45" s="36"/>
      <c r="AX45" s="36" t="n">
        <v>0.0643</v>
      </c>
      <c r="AY45" s="36" t="n">
        <v>0.1323</v>
      </c>
      <c r="AZ45" s="36"/>
      <c r="BA45" s="36" t="n">
        <v>0.0034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4"/>
      <c r="U46" s="36"/>
      <c r="V46" s="145"/>
      <c r="W46" s="145"/>
      <c r="X46" s="34"/>
      <c r="Y46" s="36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6"/>
      <c r="V47" s="145"/>
      <c r="W47" s="145"/>
      <c r="X47" s="34"/>
      <c r="Y47" s="36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6"/>
      <c r="V48" s="145"/>
      <c r="W48" s="145"/>
      <c r="X48" s="34"/>
      <c r="Y48" s="36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6"/>
      <c r="V49" s="145"/>
      <c r="W49" s="145"/>
      <c r="X49" s="34"/>
      <c r="Y49" s="36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6"/>
      <c r="V50" s="145"/>
      <c r="W50" s="145"/>
      <c r="X50" s="34"/>
      <c r="Y50" s="36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6"/>
      <c r="V51" s="145"/>
      <c r="W51" s="145"/>
      <c r="X51" s="34"/>
      <c r="Y51" s="36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6"/>
      <c r="V52" s="145"/>
      <c r="W52" s="145"/>
      <c r="X52" s="34"/>
      <c r="Y52" s="36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6"/>
      <c r="V53" s="145"/>
      <c r="W53" s="145"/>
      <c r="X53" s="34"/>
      <c r="Y53" s="36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40980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2016-03-13T17:00:00z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0.708333333333333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0.997681488815979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0.0199856735750388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5.0032100617197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4.963880864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0.00499988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0.00402304990260632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6</v>
      </c>
      <c r="F35" s="120" t="n">
        <v>5.603</v>
      </c>
      <c r="G35" s="121" t="n">
        <v>34.9698</v>
      </c>
      <c r="H35" s="119" t="n">
        <v>2000</v>
      </c>
      <c r="I35" s="119" t="n">
        <v>2022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0.00080253422148</v>
      </c>
      <c r="L35" s="123" t="n">
        <f aca="false">IF(ISBLANK(E35),"",(-0.00000572466+(0.00000010227*E35)-(0.0000000016546*E35^2)))</f>
        <v>-5.1706056E-006</v>
      </c>
      <c r="M35" s="123" t="n">
        <f aca="false">IF(ISBLANK(E35),"",IF(ISBLANK(G35),(O35+(K35*35)+(L35*35^1.5)+(0.00000048314*35^2)),(O35+(K35*G35)+(L35*G35^1.5)+(0.00000048314*G35^2))))</f>
        <v>1.0275290684571</v>
      </c>
      <c r="N35" s="124" t="n">
        <f aca="false">IF(ISBLANK(D35),"",IF(ISBLANK(G35),J35*(1+0.00001*(35-20)),J35*(1+0.00001*(G35-20))))</f>
        <v>111.21164566911</v>
      </c>
      <c r="O35" s="123" t="n">
        <f aca="false">IF(ISBLANK(E35),"",(0.999842594+(0.00006793952*E35)-(0.00000909529*E35^2)+(0.0000001001685*E35^3)-(0.000000001120083*E35^4)+(0.000000000006536332*E35^5)))</f>
        <v>0.999943036274949</v>
      </c>
      <c r="P35" s="125" t="n">
        <v>5.776</v>
      </c>
      <c r="Q35" s="126" t="n">
        <v>5.621</v>
      </c>
      <c r="R35" s="127" t="n">
        <v>258</v>
      </c>
      <c r="S35" s="127" t="n">
        <v>251.1</v>
      </c>
      <c r="T35" s="129"/>
      <c r="U35" s="129" t="n">
        <f aca="false">T35/M35</f>
        <v>0</v>
      </c>
      <c r="V35" s="131"/>
      <c r="W35" s="131" t="n">
        <f aca="false">V35/M35</f>
        <v>0</v>
      </c>
      <c r="X35" s="131"/>
      <c r="Y35" s="131" t="n">
        <f aca="false">X35/M35</f>
        <v>0</v>
      </c>
      <c r="Z35" s="129"/>
      <c r="AA35" s="129" t="n">
        <f aca="false">Z35/M35</f>
        <v>0</v>
      </c>
      <c r="AB35" s="131"/>
      <c r="AC35" s="131" t="n">
        <f aca="false">AB35/M35</f>
        <v>0</v>
      </c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7.1</v>
      </c>
      <c r="F36" s="136" t="n">
        <v>3.382</v>
      </c>
      <c r="G36" s="137" t="n">
        <v>34.6467</v>
      </c>
      <c r="H36" s="135" t="n">
        <v>1000</v>
      </c>
      <c r="I36" s="135" t="n">
        <v>1009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0.000799026481658769</v>
      </c>
      <c r="L36" s="139" t="n">
        <f aca="false">IF(ISBLANK(E36),"",(-0.00000572466+(0.00000010227*E36)-(0.0000000016546*E36^2)))</f>
        <v>-5.081951386E-006</v>
      </c>
      <c r="M36" s="139" t="n">
        <f aca="false">IF(ISBLANK(E36),"",IF(ISBLANK(G36),(O36+(K36*35)+(L36*35^1.5)+(0.00000048314*35^2)),(O36+(K36*G36)+(L36*G36^1.5)+(0.00000048314*G36^2))))</f>
        <v>1.0271267928626</v>
      </c>
      <c r="N36" s="140" t="n">
        <f aca="false">IF(ISBLANK(D36),"",IF(ISBLANK(G36),J36*(1+0.00001*(35-20)),J36*(1+0.00001*(G36-20))))</f>
        <v>106.603611624596</v>
      </c>
      <c r="O36" s="139" t="n">
        <f aca="false">IF(ISBLANK(E36),"",(0.999842594+(0.00006793952*E36)-(0.00000909529*E36^2)+(0.0000001001685*E36^3)-(0.000000001120083*E36^4)+(0.000000000006536332*E36^5)))</f>
        <v>0.999899594042335</v>
      </c>
      <c r="P36" s="141" t="n">
        <v>3.634</v>
      </c>
      <c r="Q36" s="142" t="n">
        <v>3.538</v>
      </c>
      <c r="R36" s="143" t="n">
        <v>162.3</v>
      </c>
      <c r="S36" s="143" t="n">
        <v>158</v>
      </c>
      <c r="T36" s="144"/>
      <c r="U36" s="144" t="n">
        <f aca="false">T36/M36</f>
        <v>0</v>
      </c>
      <c r="V36" s="146"/>
      <c r="W36" s="146" t="n">
        <f aca="false">V36/M36</f>
        <v>0</v>
      </c>
      <c r="X36" s="146"/>
      <c r="Y36" s="146" t="n">
        <f aca="false">X36/M36</f>
        <v>0</v>
      </c>
      <c r="Z36" s="144"/>
      <c r="AA36" s="144" t="n">
        <f aca="false">Z36/M36</f>
        <v>0</v>
      </c>
      <c r="AB36" s="146"/>
      <c r="AC36" s="146" t="n">
        <f aca="false">AB36/M36</f>
        <v>0</v>
      </c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9.6</v>
      </c>
      <c r="F37" s="136" t="n">
        <v>2.969</v>
      </c>
      <c r="G37" s="137" t="n">
        <v>34.6263</v>
      </c>
      <c r="H37" s="135" t="n">
        <v>500</v>
      </c>
      <c r="I37" s="135" t="n">
        <v>504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0.0007915906293888</v>
      </c>
      <c r="L37" s="139" t="n">
        <f aca="false">IF(ISBLANK(E37),"",(-0.00000572466+(0.00000010227*E37)-(0.0000000016546*E37^2)))</f>
        <v>-4.895355936E-006</v>
      </c>
      <c r="M37" s="139" t="n">
        <f aca="false">IF(ISBLANK(E37),"",IF(ISBLANK(G37),(O37+(K37*35)+(L37*35^1.5)+(0.00000048314*35^2)),(O37+(K37*G37)+(L37*G37^1.5)+(0.00000048314*G37^2))))</f>
        <v>1.0267279086189</v>
      </c>
      <c r="N37" s="140" t="n">
        <f aca="false">IF(ISBLANK(D37),"",IF(ISBLANK(G37),J37*(1+0.00001*(35-20)),J37*(1+0.00001*(G37-20))))</f>
        <v>117.882239288495</v>
      </c>
      <c r="O37" s="139" t="n">
        <f aca="false">IF(ISBLANK(E37),"",(0.999842594+(0.00006793952*E37)-(0.00000909529*E37^2)+(0.0000001001685*E37^3)-(0.000000001120083*E37^4)+(0.000000000006536332*E37^5)))</f>
        <v>0.999736233711852</v>
      </c>
      <c r="P37" s="141" t="n">
        <v>2.878</v>
      </c>
      <c r="Q37" s="142" t="n">
        <v>2.803</v>
      </c>
      <c r="R37" s="143" t="n">
        <v>128.5</v>
      </c>
      <c r="S37" s="143" t="n">
        <v>125.2</v>
      </c>
      <c r="T37" s="144"/>
      <c r="U37" s="144" t="n">
        <f aca="false">T37/M37</f>
        <v>0</v>
      </c>
      <c r="V37" s="146"/>
      <c r="W37" s="146" t="n">
        <f aca="false">V37/M37</f>
        <v>0</v>
      </c>
      <c r="X37" s="146"/>
      <c r="Y37" s="146" t="n">
        <f aca="false">X37/M37</f>
        <v>0</v>
      </c>
      <c r="Z37" s="144"/>
      <c r="AA37" s="144" t="n">
        <f aca="false">Z37/M37</f>
        <v>0</v>
      </c>
      <c r="AB37" s="146"/>
      <c r="AC37" s="146" t="n">
        <f aca="false">AB37/M37</f>
        <v>0</v>
      </c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16</v>
      </c>
      <c r="F38" s="136" t="n">
        <v>3.069</v>
      </c>
      <c r="G38" s="137" t="n">
        <v>35.4878</v>
      </c>
      <c r="H38" s="135" t="n">
        <v>100</v>
      </c>
      <c r="I38" s="135" t="n">
        <v>101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0.00077559795488</v>
      </c>
      <c r="L38" s="139" t="n">
        <f aca="false">IF(ISBLANK(E38),"",(-0.00000572466+(0.00000010227*E38)-(0.0000000016546*E38^2)))</f>
        <v>-4.5119176E-006</v>
      </c>
      <c r="M38" s="139" t="n">
        <f aca="false">IF(ISBLANK(E38),"",IF(ISBLANK(G38),(O38+(K38*35)+(L38*35^1.5)+(0.00000048314*35^2)),(O38+(K38*G38)+(L38*G38^1.5)+(0.00000048314*G38^2))))</f>
        <v>1.02612384488037</v>
      </c>
      <c r="N38" s="140" t="n">
        <f aca="false">IF(ISBLANK(D38),"",IF(ISBLANK(G38),J38*(1+0.00001*(35-20)),J38*(1+0.00001*(G38-20))))</f>
        <v>110.304081029986</v>
      </c>
      <c r="O38" s="139" t="n">
        <f aca="false">IF(ISBLANK(E38),"",(0.999842594+(0.00006793952*E38)-(0.00000909529*E38^2)+(0.0000001001685*E38^3)-(0.000000001120083*E38^4)+(0.000000000006536332*E38^5)))</f>
        <v>0.998944970337375</v>
      </c>
      <c r="P38" s="141" t="n">
        <v>3.183</v>
      </c>
      <c r="Q38" s="142" t="n">
        <v>3.102</v>
      </c>
      <c r="R38" s="143" t="n">
        <v>142.2</v>
      </c>
      <c r="S38" s="143" t="n">
        <v>138.5</v>
      </c>
      <c r="T38" s="34" t="n">
        <v>0.01</v>
      </c>
      <c r="U38" s="144" t="n">
        <f aca="false">T38/M38</f>
        <v>0.00974541235923222</v>
      </c>
      <c r="V38" s="145" t="n">
        <v>16.4</v>
      </c>
      <c r="W38" s="146" t="n">
        <f aca="false">V38/M38</f>
        <v>15.9824762691408</v>
      </c>
      <c r="X38" s="145" t="n">
        <v>16.4</v>
      </c>
      <c r="Y38" s="146" t="n">
        <f aca="false">X38/M38</f>
        <v>15.9824762691408</v>
      </c>
      <c r="Z38" s="34" t="n">
        <v>1.24</v>
      </c>
      <c r="AA38" s="144" t="n">
        <f aca="false">Z38/M38</f>
        <v>1.2084311325448</v>
      </c>
      <c r="AB38" s="145" t="n">
        <v>6.1</v>
      </c>
      <c r="AC38" s="146" t="n">
        <f aca="false">AB38/M38</f>
        <v>5.94470153913165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16.6</v>
      </c>
      <c r="F39" s="136" t="n">
        <v>2.691</v>
      </c>
      <c r="G39" s="137" t="n">
        <v>35.551</v>
      </c>
      <c r="H39" s="135" t="n">
        <v>80</v>
      </c>
      <c r="I39" s="135" t="n">
        <v>81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0.0007743007213247</v>
      </c>
      <c r="L39" s="139" t="n">
        <f aca="false">IF(ISBLANK(E39),"",(-0.00000572466+(0.00000010227*E39)-(0.0000000016546*E39^2)))</f>
        <v>-4.482919576E-006</v>
      </c>
      <c r="M39" s="139" t="n">
        <f aca="false">IF(ISBLANK(E39),"",IF(ISBLANK(G39),(O39+(K39*35)+(L39*35^1.5)+(0.00000048314*35^2)),(O39+(K39*G39)+(L39*G39^1.5)+(0.00000048314*G39^2))))</f>
        <v>1.02603302075751</v>
      </c>
      <c r="N39" s="140" t="n">
        <f aca="false">IF(ISBLANK(D39),"",IF(ISBLANK(G39),J39*(1+0.00001*(35-20)),J39*(1+0.00001*(G39-20))))</f>
        <v>107.92478077308</v>
      </c>
      <c r="O39" s="139" t="n">
        <f aca="false">IF(ISBLANK(E39),"",(0.999842594+(0.00006793952*E39)-(0.00000909529*E39^2)+(0.0000001001685*E39^3)-(0.000000001120083*E39^4)+(0.000000000006536332*E39^5)))</f>
        <v>0.998845479675548</v>
      </c>
      <c r="P39" s="141" t="n">
        <v>2.852</v>
      </c>
      <c r="Q39" s="142" t="n">
        <v>2.779</v>
      </c>
      <c r="R39" s="143" t="n">
        <v>127.4</v>
      </c>
      <c r="S39" s="143" t="n">
        <v>124.1</v>
      </c>
      <c r="T39" s="34" t="n">
        <v>0.02</v>
      </c>
      <c r="U39" s="144" t="n">
        <f aca="false">T39/M39</f>
        <v>0.0194925500401871</v>
      </c>
      <c r="V39" s="145" t="n">
        <v>17.5</v>
      </c>
      <c r="W39" s="146" t="n">
        <f aca="false">V39/M39</f>
        <v>17.0559812851637</v>
      </c>
      <c r="X39" s="145" t="n">
        <v>17.5</v>
      </c>
      <c r="Y39" s="146" t="n">
        <f aca="false">X39/M39</f>
        <v>17.0559812851637</v>
      </c>
      <c r="Z39" s="34" t="n">
        <v>1.27</v>
      </c>
      <c r="AA39" s="144" t="n">
        <f aca="false">Z39/M39</f>
        <v>1.23777692755188</v>
      </c>
      <c r="AB39" s="145" t="n">
        <v>5.9</v>
      </c>
      <c r="AC39" s="146" t="n">
        <f aca="false">AB39/M39</f>
        <v>5.75030226185519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21.4</v>
      </c>
      <c r="F40" s="136" t="n">
        <v>3.262</v>
      </c>
      <c r="G40" s="137" t="n">
        <v>35.9202</v>
      </c>
      <c r="H40" s="135" t="n">
        <v>60</v>
      </c>
      <c r="I40" s="135" t="n">
        <v>60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0.00076502254295414</v>
      </c>
      <c r="L40" s="139" t="n">
        <f aca="false">IF(ISBLANK(E40),"",(-0.00000572466+(0.00000010227*E40)-(0.0000000016546*E40^2)))</f>
        <v>-4.293822616E-006</v>
      </c>
      <c r="M40" s="139" t="n">
        <f aca="false">IF(ISBLANK(E40),"",IF(ISBLANK(G40),(O40+(K40*35)+(L40*35^1.5)+(0.00000048314*35^2)),(O40+(K40*G40)+(L40*G40^1.5)+(0.00000048314*G40^2))))</f>
        <v>1.02508608632888</v>
      </c>
      <c r="N40" s="140" t="n">
        <f aca="false">IF(ISBLANK(D40),"",IF(ISBLANK(G40),J40*(1+0.00001*(35-20)),J40*(1+0.00001*(G40-20))))</f>
        <v>108.93233948583</v>
      </c>
      <c r="O40" s="139" t="n">
        <f aca="false">IF(ISBLANK(E40),"",(0.999842594+(0.00006793952*E40)-(0.00000909529*E40^2)+(0.0000001001685*E40^3)-(0.000000001120083*E40^4)+(0.000000000006536332*E40^5)))</f>
        <v>0.99790733056523</v>
      </c>
      <c r="P40" s="141" t="n">
        <v>3.428</v>
      </c>
      <c r="Q40" s="142" t="n">
        <v>3.344</v>
      </c>
      <c r="R40" s="143" t="n">
        <v>153.1</v>
      </c>
      <c r="S40" s="143" t="n">
        <v>149.3</v>
      </c>
      <c r="T40" s="34" t="n">
        <v>0.45</v>
      </c>
      <c r="U40" s="144" t="n">
        <f aca="false">T40/M40</f>
        <v>0.438987521147198</v>
      </c>
      <c r="V40" s="145" t="n">
        <v>8.1</v>
      </c>
      <c r="W40" s="146" t="n">
        <f aca="false">V40/M40</f>
        <v>7.90177538064957</v>
      </c>
      <c r="X40" s="145" t="n">
        <v>7.6</v>
      </c>
      <c r="Y40" s="146" t="n">
        <f aca="false">X40/M40</f>
        <v>7.41401146826379</v>
      </c>
      <c r="Z40" s="34" t="n">
        <v>0.72</v>
      </c>
      <c r="AA40" s="144" t="n">
        <f aca="false">Z40/M40</f>
        <v>0.702380033835517</v>
      </c>
      <c r="AB40" s="145" t="n">
        <v>2.9</v>
      </c>
      <c r="AC40" s="146" t="n">
        <f aca="false">AB40/M40</f>
        <v>2.8290306918375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26.7</v>
      </c>
      <c r="F41" s="136" t="n">
        <v>5</v>
      </c>
      <c r="G41" s="137" t="n">
        <v>36.2362</v>
      </c>
      <c r="H41" s="135" t="n">
        <v>40</v>
      </c>
      <c r="I41" s="135" t="n">
        <v>41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0.000756825645588229</v>
      </c>
      <c r="L41" s="139" t="n">
        <f aca="false">IF(ISBLANK(E41),"",(-0.00000572466+(0.00000010227*E41)-(0.0000000016546*E41^2)))</f>
        <v>-4.173598794E-006</v>
      </c>
      <c r="M41" s="139" t="n">
        <f aca="false">IF(ISBLANK(E41),"",IF(ISBLANK(G41),(O41+(K41*35)+(L41*35^1.5)+(0.00000048314*35^2)),(O41+(K41*G41)+(L41*G41^1.5)+(0.00000048314*G41^2))))</f>
        <v>1.02374720909039</v>
      </c>
      <c r="N41" s="140" t="n">
        <f aca="false">IF(ISBLANK(D41),"",IF(ISBLANK(G41),J41*(1+0.00001*(35-20)),J41*(1+0.00001*(G41-20))))</f>
        <v>119.635421092992</v>
      </c>
      <c r="O41" s="139" t="n">
        <f aca="false">IF(ISBLANK(E41),"",(0.999842594+(0.00006793952*E41)-(0.00000909529*E41^2)+(0.0000001001685*E41^3)-(0.000000001120083*E41^4)+(0.000000000006536332*E41^5)))</f>
        <v>0.996598714877918</v>
      </c>
      <c r="P41" s="141" t="n">
        <v>4.784</v>
      </c>
      <c r="Q41" s="142" t="n">
        <v>4.673</v>
      </c>
      <c r="R41" s="143" t="n">
        <v>213.6</v>
      </c>
      <c r="S41" s="143" t="n">
        <v>208.7</v>
      </c>
      <c r="T41" s="34" t="n">
        <v>0</v>
      </c>
      <c r="U41" s="144" t="n">
        <f aca="false">T41/M41</f>
        <v>0</v>
      </c>
      <c r="V41" s="145" t="n">
        <v>0</v>
      </c>
      <c r="W41" s="146" t="n">
        <f aca="false">V41/M41</f>
        <v>0</v>
      </c>
      <c r="X41" s="145" t="n">
        <v>0</v>
      </c>
      <c r="Y41" s="146" t="n">
        <f aca="false">X41/M41</f>
        <v>0</v>
      </c>
      <c r="Z41" s="34" t="n">
        <v>0.1</v>
      </c>
      <c r="AA41" s="144" t="n">
        <f aca="false">Z41/M41</f>
        <v>0.0976803639727142</v>
      </c>
      <c r="AB41" s="145" t="n">
        <v>0.6</v>
      </c>
      <c r="AC41" s="146" t="n">
        <f aca="false">AB41/M41</f>
        <v>0.586082183836285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28.3</v>
      </c>
      <c r="F42" s="136" t="n">
        <v>4.46</v>
      </c>
      <c r="G42" s="137" t="n">
        <v>36.0234</v>
      </c>
      <c r="H42" s="135" t="n">
        <v>20</v>
      </c>
      <c r="I42" s="135" t="n">
        <v>20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0.000754731636124149</v>
      </c>
      <c r="L42" s="139" t="n">
        <f aca="false">IF(ISBLANK(E42),"",(-0.00000572466+(0.00000010227*E42)-(0.0000000016546*E42^2)))</f>
        <v>-4.155571594E-006</v>
      </c>
      <c r="M42" s="139" t="n">
        <f aca="false">IF(ISBLANK(E42),"",IF(ISBLANK(G42),(O42+(K42*35)+(L42*35^1.5)+(0.00000048314*35^2)),(O42+(K42*G42)+(L42*G42^1.5)+(0.00000048314*G42^2))))</f>
        <v>1.02306797853685</v>
      </c>
      <c r="N42" s="140" t="n">
        <f aca="false">IF(ISBLANK(D42),"",IF(ISBLANK(G42),J42*(1+0.00001*(35-20)),J42*(1+0.00001*(G42-20))))</f>
        <v>111.398847023154</v>
      </c>
      <c r="O42" s="139" t="n">
        <f aca="false">IF(ISBLANK(E42),"",(0.999842594+(0.00006793952*E42)-(0.00000909529*E42^2)+(0.0000001001685*E42^3)-(0.000000001120083*E42^4)+(0.000000000006536332*E42^5)))</f>
        <v>0.996151493987156</v>
      </c>
      <c r="P42" s="141" t="n">
        <v>4.587</v>
      </c>
      <c r="Q42" s="142" t="n">
        <v>4.483</v>
      </c>
      <c r="R42" s="143" t="n">
        <v>204.8</v>
      </c>
      <c r="S42" s="143" t="n">
        <v>200.2</v>
      </c>
      <c r="T42" s="34"/>
      <c r="U42" s="144" t="n">
        <f aca="false">T42/M42</f>
        <v>0</v>
      </c>
      <c r="V42" s="145"/>
      <c r="W42" s="146" t="n">
        <f aca="false">V42/M42</f>
        <v>0</v>
      </c>
      <c r="X42" s="145"/>
      <c r="Y42" s="146" t="n">
        <f aca="false">X42/M42</f>
        <v>0</v>
      </c>
      <c r="Z42" s="34"/>
      <c r="AA42" s="144" t="n">
        <f aca="false">Z42/M42</f>
        <v>0</v>
      </c>
      <c r="AB42" s="145"/>
      <c r="AC42" s="146" t="n">
        <f aca="false">AB42/M42</f>
        <v>0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28.3</v>
      </c>
      <c r="F43" s="136" t="n">
        <v>4.388</v>
      </c>
      <c r="G43" s="137" t="n">
        <v>36.0256</v>
      </c>
      <c r="H43" s="135" t="n">
        <v>20</v>
      </c>
      <c r="I43" s="135" t="n">
        <v>20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0.000754731636124149</v>
      </c>
      <c r="L43" s="139" t="n">
        <f aca="false">IF(ISBLANK(E43),"",(-0.00000572466+(0.00000010227*E43)-(0.0000000016546*E43^2)))</f>
        <v>-4.155571594E-006</v>
      </c>
      <c r="M43" s="139" t="n">
        <f aca="false">IF(ISBLANK(E43),"",IF(ISBLANK(G43),(O43+(K43*35)+(L43*35^1.5)+(0.00000048314*35^2)),(O43+(K43*G43)+(L43*G43^1.5)+(0.00000048314*G43^2))))</f>
        <v>1.0230696332196</v>
      </c>
      <c r="N43" s="140" t="n">
        <f aca="false">IF(ISBLANK(D43),"",IF(ISBLANK(G43),J43*(1+0.00001*(35-20)),J43*(1+0.00001*(G43-20))))</f>
        <v>109.638567422976</v>
      </c>
      <c r="O43" s="139" t="n">
        <f aca="false">IF(ISBLANK(E43),"",(0.999842594+(0.00006793952*E43)-(0.00000909529*E43^2)+(0.0000001001685*E43^3)-(0.000000001120083*E43^4)+(0.000000000006536332*E43^5)))</f>
        <v>0.996151493987156</v>
      </c>
      <c r="P43" s="141" t="n">
        <v>4.586</v>
      </c>
      <c r="Q43" s="142" t="n">
        <v>4.483</v>
      </c>
      <c r="R43" s="143" t="n">
        <v>204.8</v>
      </c>
      <c r="S43" s="143" t="n">
        <v>200.2</v>
      </c>
      <c r="T43" s="34" t="n">
        <v>0</v>
      </c>
      <c r="U43" s="144" t="n">
        <f aca="false">T43/M43</f>
        <v>0</v>
      </c>
      <c r="V43" s="145" t="n">
        <v>0</v>
      </c>
      <c r="W43" s="146" t="n">
        <f aca="false">V43/M43</f>
        <v>0</v>
      </c>
      <c r="X43" s="145" t="n">
        <v>0</v>
      </c>
      <c r="Y43" s="146" t="n">
        <f aca="false">X43/M43</f>
        <v>0</v>
      </c>
      <c r="Z43" s="34" t="n">
        <v>0.05</v>
      </c>
      <c r="AA43" s="144" t="n">
        <f aca="false">Z43/M43</f>
        <v>0.0488725286886389</v>
      </c>
      <c r="AB43" s="145" t="n">
        <v>0.5</v>
      </c>
      <c r="AC43" s="146" t="n">
        <f aca="false">AB43/M43</f>
        <v>0.488725286886389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28.4</v>
      </c>
      <c r="F44" s="136" t="n">
        <v>4.363</v>
      </c>
      <c r="G44" s="137" t="n">
        <v>35.8998</v>
      </c>
      <c r="H44" s="135" t="n">
        <v>10</v>
      </c>
      <c r="I44" s="135" t="n">
        <v>10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0.00075460631060384</v>
      </c>
      <c r="L44" s="139" t="n">
        <f aca="false">IF(ISBLANK(E44),"",(-0.00000572466+(0.00000010227*E44)-(0.0000000016546*E44^2)))</f>
        <v>-4.154726176E-006</v>
      </c>
      <c r="M44" s="139" t="n">
        <f aca="false">IF(ISBLANK(E44),"",IF(ISBLANK(G44),(O44+(K44*35)+(L44*35^1.5)+(0.00000048314*35^2)),(O44+(K44*G44)+(L44*G44^1.5)+(0.00000048314*G44^2))))</f>
        <v>1.02294198004065</v>
      </c>
      <c r="N44" s="140" t="n">
        <f aca="false">IF(ISBLANK(D44),"",IF(ISBLANK(G44),J44*(1+0.00001*(35-20)),J44*(1+0.00001*(G44-20))))</f>
        <v>109.491406147052</v>
      </c>
      <c r="O44" s="139" t="n">
        <f aca="false">IF(ISBLANK(E44),"",(0.999842594+(0.00006793952*E44)-(0.00000909529*E44^2)+(0.0000001001685*E44^3)-(0.000000001120083*E44^4)+(0.000000000006536332*E44^5)))</f>
        <v>0.996122772415965</v>
      </c>
      <c r="P44" s="141" t="n">
        <v>4.566</v>
      </c>
      <c r="Q44" s="142" t="n">
        <v>4.464</v>
      </c>
      <c r="R44" s="143" t="n">
        <v>203.9</v>
      </c>
      <c r="S44" s="143" t="n">
        <v>199.4</v>
      </c>
      <c r="T44" s="34"/>
      <c r="U44" s="144" t="n">
        <f aca="false">T44/M44</f>
        <v>0</v>
      </c>
      <c r="V44" s="145"/>
      <c r="W44" s="146" t="n">
        <f aca="false">V44/M44</f>
        <v>0</v>
      </c>
      <c r="X44" s="145"/>
      <c r="Y44" s="146" t="n">
        <f aca="false">X44/M44</f>
        <v>0</v>
      </c>
      <c r="Z44" s="34"/>
      <c r="AA44" s="144" t="n">
        <f aca="false">Z44/M44</f>
        <v>0</v>
      </c>
      <c r="AB44" s="145"/>
      <c r="AC44" s="146" t="n">
        <f aca="false">AB44/M44</f>
        <v>0</v>
      </c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28.3</v>
      </c>
      <c r="F45" s="136" t="n">
        <v>4.633</v>
      </c>
      <c r="G45" s="137" t="n">
        <v>35.8734</v>
      </c>
      <c r="H45" s="135" t="n">
        <v>0</v>
      </c>
      <c r="I45" s="135" t="n">
        <v>2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0.000754731636124149</v>
      </c>
      <c r="L45" s="139" t="n">
        <f aca="false">IF(ISBLANK(E45),"",(-0.00000572466+(0.00000010227*E45)-(0.0000000016546*E45^2)))</f>
        <v>-4.155571594E-006</v>
      </c>
      <c r="M45" s="139" t="n">
        <f aca="false">IF(ISBLANK(E45),"",IF(ISBLANK(G45),(O45+(K45*35)+(L45*35^1.5)+(0.00000048314*35^2)),(O45+(K45*G45)+(L45*G45^1.5)+(0.00000048314*G45^2))))</f>
        <v>1.02295516435712</v>
      </c>
      <c r="N45" s="140" t="n">
        <f aca="false">IF(ISBLANK(D45),"",IF(ISBLANK(G45),J45*(1+0.00001*(35-20)),J45*(1+0.00001*(G45-20))))</f>
        <v>116.387471716846</v>
      </c>
      <c r="O45" s="139" t="n">
        <f aca="false">IF(ISBLANK(E45),"",(0.999842594+(0.00006793952*E45)-(0.00000909529*E45^2)+(0.0000001001685*E45^3)-(0.000000001120083*E45^4)+(0.000000000006536332*E45^5)))</f>
        <v>0.996151493987156</v>
      </c>
      <c r="P45" s="141" t="n">
        <v>4.557</v>
      </c>
      <c r="Q45" s="142" t="n">
        <v>4.455</v>
      </c>
      <c r="R45" s="143" t="n">
        <v>203.5</v>
      </c>
      <c r="S45" s="143" t="n">
        <v>199</v>
      </c>
      <c r="T45" s="34" t="n">
        <v>0</v>
      </c>
      <c r="U45" s="144" t="n">
        <f aca="false">T45/M45</f>
        <v>0</v>
      </c>
      <c r="V45" s="145" t="n">
        <v>0</v>
      </c>
      <c r="W45" s="146" t="n">
        <f aca="false">V45/M45</f>
        <v>0</v>
      </c>
      <c r="X45" s="145" t="n">
        <v>0</v>
      </c>
      <c r="Y45" s="146" t="n">
        <f aca="false">X45/M45</f>
        <v>0</v>
      </c>
      <c r="Z45" s="34" t="n">
        <v>0.06</v>
      </c>
      <c r="AA45" s="144" t="n">
        <f aca="false">Z45/M45</f>
        <v>0.058653597039815</v>
      </c>
      <c r="AB45" s="145" t="n">
        <v>0.6</v>
      </c>
      <c r="AC45" s="146" t="n">
        <f aca="false">AB45/M45</f>
        <v>0.58653597039815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4"/>
      <c r="U46" s="36"/>
      <c r="V46" s="145"/>
      <c r="W46" s="145"/>
      <c r="X46" s="34"/>
      <c r="Y46" s="36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6"/>
      <c r="V47" s="145"/>
      <c r="W47" s="145"/>
      <c r="X47" s="34"/>
      <c r="Y47" s="36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6"/>
      <c r="V48" s="145"/>
      <c r="W48" s="145"/>
      <c r="X48" s="34"/>
      <c r="Y48" s="36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6"/>
      <c r="V49" s="145"/>
      <c r="W49" s="145"/>
      <c r="X49" s="34"/>
      <c r="Y49" s="36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6"/>
      <c r="V50" s="145"/>
      <c r="W50" s="145"/>
      <c r="X50" s="34"/>
      <c r="Y50" s="36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6"/>
      <c r="V51" s="145"/>
      <c r="W51" s="145"/>
      <c r="X51" s="34"/>
      <c r="Y51" s="36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6"/>
      <c r="V52" s="145"/>
      <c r="W52" s="145"/>
      <c r="X52" s="34"/>
      <c r="Y52" s="36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6"/>
      <c r="V53" s="145"/>
      <c r="W53" s="145"/>
      <c r="X53" s="34"/>
      <c r="Y53" s="36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1.461538461538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40980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2016-03-13T22:35:00z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0.940972222222222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0.997681488815979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0.0199856735750388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5.0032100617197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4.963880864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0.00499988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0.00402304990260632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2086</v>
      </c>
      <c r="E35" s="119" t="n">
        <v>6.8</v>
      </c>
      <c r="F35" s="120" t="n">
        <v>5.469</v>
      </c>
      <c r="G35" s="121" t="n">
        <v>34.9627</v>
      </c>
      <c r="H35" s="119" t="n">
        <v>2000</v>
      </c>
      <c r="I35" s="119" t="n">
        <v>2021</v>
      </c>
      <c r="J35" s="122" t="n">
        <v>108.594</v>
      </c>
      <c r="K35" s="123" t="n">
        <f aca="false">IF(ISBLANK(E35),"",(0.000824493-(0.0000040899*E35)+(0.000000076438*E35^2)-(0.00000000082467*E35^3)+(0.0000000000053875*E35^4)))</f>
        <v>0.00079996838969888</v>
      </c>
      <c r="L35" s="123" t="n">
        <f aca="false">IF(ISBLANK(E35),"",(-0.00000572466+(0.00000010227*E35)-(0.0000000016546*E35^2)))</f>
        <v>-5.105732704E-006</v>
      </c>
      <c r="M35" s="123" t="n">
        <f aca="false">IF(ISBLANK(E35),"",IF(ISBLANK(G35),(O35+(K35*35)+(L35*35^1.5)+(0.00000048314*35^2)),(O35+(K35*G35)+(L35*G35^1.5)+(0.00000048314*G35^2))))</f>
        <v>1.02741733566272</v>
      </c>
      <c r="N35" s="124" t="n">
        <f aca="false">IF(ISBLANK(D35),"",IF(ISBLANK(G35),J35*(1+0.00001*(35-20)),J35*(1+0.00001*(G35-20))))</f>
        <v>108.610248594438</v>
      </c>
      <c r="O35" s="123" t="n">
        <f aca="false">IF(ISBLANK(E35),"",(0.999842594+(0.00006793952*E35)-(0.00000909529*E35^2)+(0.0000001001685*E35^3)-(0.000000001120083*E35^4)+(0.000000000006536332*E35^5)))</f>
        <v>0.99991321285054</v>
      </c>
      <c r="P35" s="125" t="n">
        <v>5.775</v>
      </c>
      <c r="Q35" s="126" t="n">
        <v>5.621</v>
      </c>
      <c r="R35" s="127" t="n">
        <v>257.9</v>
      </c>
      <c r="S35" s="127" t="n">
        <v>251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2087</v>
      </c>
      <c r="E36" s="135" t="n">
        <v>7.9</v>
      </c>
      <c r="F36" s="136" t="n">
        <v>3.591</v>
      </c>
      <c r="G36" s="137" t="n">
        <v>34.6548</v>
      </c>
      <c r="H36" s="135" t="n">
        <v>1000</v>
      </c>
      <c r="I36" s="135" t="n">
        <v>1008</v>
      </c>
      <c r="J36" s="138" t="n">
        <v>111.599</v>
      </c>
      <c r="K36" s="139" t="n">
        <f aca="false">IF(ISBLANK(E36),"",(0.000824493-(0.0000040899*E36)+(0.000000076438*E36^2)-(0.00000000082467*E36^3)+(0.0000000000053875*E36^4)))</f>
        <v>0.000796567675464009</v>
      </c>
      <c r="L36" s="139" t="n">
        <f aca="false">IF(ISBLANK(E36),"",(-0.00000572466+(0.00000010227*E36)-(0.0000000016546*E36^2)))</f>
        <v>-5.019990586E-006</v>
      </c>
      <c r="M36" s="139" t="n">
        <f aca="false">IF(ISBLANK(E36),"",IF(ISBLANK(G36),(O36+(K36*35)+(L36*35^1.5)+(0.00000048314*35^2)),(O36+(K36*G36)+(L36*G36^1.5)+(0.00000048314*G36^2))))</f>
        <v>1.02701791420738</v>
      </c>
      <c r="N36" s="140" t="n">
        <f aca="false">IF(ISBLANK(D36),"",IF(ISBLANK(G36),J36*(1+0.00001*(35-20)),J36*(1+0.00001*(G36-20))))</f>
        <v>111.615354610252</v>
      </c>
      <c r="O36" s="139" t="n">
        <f aca="false">IF(ISBLANK(E36),"",(0.999842594+(0.00006793952*E36)-(0.00000909529*E36^2)+(0.0000001001685*E36^3)-(0.000000001120083*E36^4)+(0.000000000006536332*E36^5)))</f>
        <v>0.999856904530436</v>
      </c>
      <c r="P36" s="141" t="n">
        <v>3.683</v>
      </c>
      <c r="Q36" s="142" t="n">
        <v>3.586</v>
      </c>
      <c r="R36" s="143" t="n">
        <v>164.5</v>
      </c>
      <c r="S36" s="143" t="n">
        <v>160.1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2088</v>
      </c>
      <c r="E37" s="135" t="n">
        <v>10.8</v>
      </c>
      <c r="F37" s="136" t="n">
        <v>2.595</v>
      </c>
      <c r="G37" s="137" t="n">
        <v>34.6649</v>
      </c>
      <c r="H37" s="135" t="n">
        <v>500</v>
      </c>
      <c r="I37" s="135" t="n">
        <v>504.9</v>
      </c>
      <c r="J37" s="138" t="n">
        <v>109.447</v>
      </c>
      <c r="K37" s="139" t="n">
        <f aca="false">IF(ISBLANK(E37),"",(0.000824493-(0.0000040899*E37)+(0.000000076438*E37^2)-(0.00000000082467*E37^3)+(0.0000000000053875*E37^4)))</f>
        <v>0.00078827225796768</v>
      </c>
      <c r="L37" s="139" t="n">
        <f aca="false">IF(ISBLANK(E37),"",(-0.00000572466+(0.00000010227*E37)-(0.0000000016546*E37^2)))</f>
        <v>-4.813136544E-006</v>
      </c>
      <c r="M37" s="139" t="n">
        <f aca="false">IF(ISBLANK(E37),"",IF(ISBLANK(G37),(O37+(K37*35)+(L37*35^1.5)+(0.00000048314*35^2)),(O37+(K37*G37)+(L37*G37^1.5)+(0.00000048314*G37^2))))</f>
        <v>1.02655097528244</v>
      </c>
      <c r="N37" s="140" t="n">
        <f aca="false">IF(ISBLANK(D37),"",IF(ISBLANK(G37),J37*(1+0.00001*(35-20)),J37*(1+0.00001*(G37-20))))</f>
        <v>109.463050293103</v>
      </c>
      <c r="O37" s="139" t="n">
        <f aca="false">IF(ISBLANK(E37),"",(0.999842594+(0.00006793952*E37)-(0.00000909529*E37^2)+(0.0000001001685*E37^3)-(0.000000001120083*E37^4)+(0.000000000006536332*E37^5)))</f>
        <v>0.999627371447927</v>
      </c>
      <c r="P37" s="141" t="n">
        <v>2.71</v>
      </c>
      <c r="Q37" s="142" t="n">
        <v>2.64</v>
      </c>
      <c r="R37" s="143" t="n">
        <v>121</v>
      </c>
      <c r="S37" s="143" t="n">
        <v>117.9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2089</v>
      </c>
      <c r="E38" s="135" t="n">
        <v>16.6</v>
      </c>
      <c r="F38" s="136" t="n">
        <v>2.106</v>
      </c>
      <c r="G38" s="137" t="n">
        <v>35.5156</v>
      </c>
      <c r="H38" s="135" t="n">
        <v>100</v>
      </c>
      <c r="I38" s="135" t="n">
        <v>100</v>
      </c>
      <c r="J38" s="138" t="n">
        <v>110.361</v>
      </c>
      <c r="K38" s="139" t="n">
        <f aca="false">IF(ISBLANK(E38),"",(0.000824493-(0.0000040899*E38)+(0.000000076438*E38^2)-(0.00000000082467*E38^3)+(0.0000000000053875*E38^4)))</f>
        <v>0.0007743007213247</v>
      </c>
      <c r="L38" s="139" t="n">
        <f aca="false">IF(ISBLANK(E38),"",(-0.00000572466+(0.00000010227*E38)-(0.0000000016546*E38^2)))</f>
        <v>-4.482919576E-006</v>
      </c>
      <c r="M38" s="139" t="n">
        <f aca="false">IF(ISBLANK(E38),"",IF(ISBLANK(G38),(O38+(K38*35)+(L38*35^1.5)+(0.00000048314*35^2)),(O38+(K38*G38)+(L38*G38^1.5)+(0.00000048314*G38^2))))</f>
        <v>1.0260058140189</v>
      </c>
      <c r="N38" s="140" t="n">
        <f aca="false">IF(ISBLANK(D38),"",IF(ISBLANK(G38),J38*(1+0.00001*(35-20)),J38*(1+0.00001*(G38-20))))</f>
        <v>110.378123171316</v>
      </c>
      <c r="O38" s="139" t="n">
        <f aca="false">IF(ISBLANK(E38),"",(0.999842594+(0.00006793952*E38)-(0.00000909529*E38^2)+(0.0000001001685*E38^3)-(0.000000001120083*E38^4)+(0.000000000006536332*E38^5)))</f>
        <v>0.998845479675548</v>
      </c>
      <c r="P38" s="141" t="n">
        <v>2.178</v>
      </c>
      <c r="Q38" s="142" t="n">
        <v>2.123</v>
      </c>
      <c r="R38" s="143" t="n">
        <v>97.3</v>
      </c>
      <c r="S38" s="143" t="n">
        <v>94.8</v>
      </c>
      <c r="T38" s="34" t="n">
        <v>0.03</v>
      </c>
      <c r="U38" s="144" t="n">
        <v>0.03</v>
      </c>
      <c r="V38" s="145" t="n">
        <v>21.4</v>
      </c>
      <c r="W38" s="146" t="n">
        <v>20.9</v>
      </c>
      <c r="X38" s="145" t="n">
        <v>21.4</v>
      </c>
      <c r="Y38" s="146" t="n">
        <v>20.9</v>
      </c>
      <c r="Z38" s="34" t="n">
        <v>1.43</v>
      </c>
      <c r="AA38" s="144" t="n">
        <v>1.39</v>
      </c>
      <c r="AB38" s="145" t="n">
        <v>6.6</v>
      </c>
      <c r="AC38" s="146" t="n">
        <v>6.4</v>
      </c>
      <c r="AD38" s="36" t="n">
        <v>0.0315</v>
      </c>
      <c r="AE38" s="36" t="n">
        <v>0.017</v>
      </c>
      <c r="AF38" s="36" t="n">
        <v>0.0019</v>
      </c>
      <c r="AG38" s="36" t="n">
        <v>0.0521</v>
      </c>
      <c r="AH38" s="36" t="n">
        <v>0.0125</v>
      </c>
      <c r="AI38" s="36" t="n">
        <v>0.0032</v>
      </c>
      <c r="AJ38" s="36" t="n">
        <v>0.0023</v>
      </c>
      <c r="AK38" s="36" t="n">
        <v>-99999</v>
      </c>
      <c r="AL38" s="36" t="n">
        <v>0.0476</v>
      </c>
      <c r="AM38" s="36" t="n">
        <v>0.0042</v>
      </c>
      <c r="AN38" s="36" t="n">
        <v>0.0016</v>
      </c>
      <c r="AO38" s="36" t="n">
        <v>-99999</v>
      </c>
      <c r="AP38" s="36" t="n">
        <v>0.0186</v>
      </c>
      <c r="AQ38" s="36"/>
      <c r="AR38" s="36" t="n">
        <v>0.0868</v>
      </c>
      <c r="AS38" s="36" t="n">
        <v>0.0415</v>
      </c>
      <c r="AT38" s="36"/>
      <c r="AU38" s="36" t="n">
        <v>0.0254</v>
      </c>
      <c r="AV38" s="36" t="n">
        <v>-99999</v>
      </c>
      <c r="AW38" s="36"/>
      <c r="AX38" s="36" t="n">
        <v>0.0543</v>
      </c>
      <c r="AY38" s="36" t="n">
        <v>0.1264</v>
      </c>
      <c r="AZ38" s="36"/>
      <c r="BA38" s="36" t="n">
        <v>0.0023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2090</v>
      </c>
      <c r="E39" s="135" t="n">
        <v>17.5</v>
      </c>
      <c r="F39" s="136" t="n">
        <v>2.193</v>
      </c>
      <c r="G39" s="137" t="n">
        <v>35.5663</v>
      </c>
      <c r="H39" s="135" t="n">
        <v>80</v>
      </c>
      <c r="I39" s="135" t="n">
        <v>80</v>
      </c>
      <c r="J39" s="138" t="n">
        <v>112.211</v>
      </c>
      <c r="K39" s="139" t="n">
        <f aca="false">IF(ISBLANK(E39),"",(0.000824493-(0.0000040899*E39)+(0.000000076438*E39^2)-(0.00000000082467*E39^3)+(0.0000000000053875*E39^4)))</f>
        <v>0.000772414460292969</v>
      </c>
      <c r="L39" s="139" t="n">
        <f aca="false">IF(ISBLANK(E39),"",(-0.00000572466+(0.00000010227*E39)-(0.0000000016546*E39^2)))</f>
        <v>-4.44165625E-006</v>
      </c>
      <c r="M39" s="139" t="n">
        <f aca="false">IF(ISBLANK(E39),"",IF(ISBLANK(G39),(O39+(K39*35)+(L39*35^1.5)+(0.00000048314*35^2)),(O39+(K39*G39)+(L39*G39^1.5)+(0.00000048314*G39^2))))</f>
        <v>1.02582958525385</v>
      </c>
      <c r="N39" s="140" t="n">
        <f aca="false">IF(ISBLANK(D39),"",IF(ISBLANK(G39),J39*(1+0.00001*(35-20)),J39*(1+0.00001*(G39-20))))</f>
        <v>112.228467100893</v>
      </c>
      <c r="O39" s="139" t="n">
        <f aca="false">IF(ISBLANK(E39),"",(0.999842594+(0.00006793952*E39)-(0.00000909529*E39^2)+(0.0000001001685*E39^3)-(0.000000001120083*E39^4)+(0.000000000006536332*E39^5)))</f>
        <v>0.998688620195579</v>
      </c>
      <c r="P39" s="141" t="n">
        <v>2.23</v>
      </c>
      <c r="Q39" s="142" t="n">
        <v>2.174</v>
      </c>
      <c r="R39" s="143" t="n">
        <v>99.6</v>
      </c>
      <c r="S39" s="143" t="n">
        <v>97.1</v>
      </c>
      <c r="T39" s="34" t="n">
        <v>0.07</v>
      </c>
      <c r="U39" s="144" t="n">
        <v>0.07</v>
      </c>
      <c r="V39" s="145" t="n">
        <v>20.5</v>
      </c>
      <c r="W39" s="146" t="n">
        <v>20</v>
      </c>
      <c r="X39" s="145" t="n">
        <v>20.4</v>
      </c>
      <c r="Y39" s="146" t="n">
        <v>19.9</v>
      </c>
      <c r="Z39" s="34" t="n">
        <v>1.37</v>
      </c>
      <c r="AA39" s="144" t="n">
        <v>1.34</v>
      </c>
      <c r="AB39" s="145" t="n">
        <v>5.8</v>
      </c>
      <c r="AC39" s="146" t="n">
        <v>5.7</v>
      </c>
      <c r="AD39" s="36" t="n">
        <v>0.0426</v>
      </c>
      <c r="AE39" s="36" t="n">
        <v>0.0239</v>
      </c>
      <c r="AF39" s="36" t="n">
        <v>0.0026</v>
      </c>
      <c r="AG39" s="36" t="n">
        <v>0.0694</v>
      </c>
      <c r="AH39" s="36" t="n">
        <v>0.019</v>
      </c>
      <c r="AI39" s="36" t="n">
        <v>0.0068</v>
      </c>
      <c r="AJ39" s="36" t="n">
        <v>0.0052</v>
      </c>
      <c r="AK39" s="36" t="n">
        <v>-99999</v>
      </c>
      <c r="AL39" s="36" t="n">
        <v>0.0578</v>
      </c>
      <c r="AM39" s="36" t="n">
        <v>0.0055</v>
      </c>
      <c r="AN39" s="36" t="n">
        <v>0.0016</v>
      </c>
      <c r="AO39" s="36" t="n">
        <v>-99999</v>
      </c>
      <c r="AP39" s="36" t="n">
        <v>0.0284</v>
      </c>
      <c r="AQ39" s="36"/>
      <c r="AR39" s="36" t="n">
        <v>0.0904</v>
      </c>
      <c r="AS39" s="36" t="n">
        <v>0.0726</v>
      </c>
      <c r="AT39" s="36"/>
      <c r="AU39" s="36" t="n">
        <v>0.03</v>
      </c>
      <c r="AV39" s="36" t="n">
        <v>-99999</v>
      </c>
      <c r="AW39" s="36"/>
      <c r="AX39" s="36" t="n">
        <v>0.0697</v>
      </c>
      <c r="AY39" s="36" t="n">
        <v>0.1859</v>
      </c>
      <c r="AZ39" s="36"/>
      <c r="BA39" s="36" t="n">
        <v>0.0029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2091</v>
      </c>
      <c r="E40" s="135" t="n">
        <v>22.3</v>
      </c>
      <c r="F40" s="136" t="n">
        <v>3.609</v>
      </c>
      <c r="G40" s="137" t="n">
        <v>36.1508</v>
      </c>
      <c r="H40" s="135" t="n">
        <v>60</v>
      </c>
      <c r="I40" s="135" t="n">
        <v>60</v>
      </c>
      <c r="J40" s="138" t="n">
        <v>108.968</v>
      </c>
      <c r="K40" s="139" t="n">
        <f aca="false">IF(ISBLANK(E40),"",(0.000824493-(0.0000040899*E40)+(0.000000076438*E40^2)-(0.00000000082467*E40^3)+(0.0000000000053875*E40^4)))</f>
        <v>0.000763487164243449</v>
      </c>
      <c r="L40" s="139" t="n">
        <f aca="false">IF(ISBLANK(E40),"",(-0.00000572466+(0.00000010227*E40)-(0.0000000016546*E40^2)))</f>
        <v>-4.266855034E-006</v>
      </c>
      <c r="M40" s="139" t="n">
        <f aca="false">IF(ISBLANK(E40),"",IF(ISBLANK(G40),(O40+(K40*35)+(L40*35^1.5)+(0.00000048314*35^2)),(O40+(K40*G40)+(L40*G40^1.5)+(0.00000048314*G40^2))))</f>
        <v>1.0250091666058</v>
      </c>
      <c r="N40" s="140" t="n">
        <f aca="false">IF(ISBLANK(D40),"",IF(ISBLANK(G40),J40*(1+0.00001*(35-20)),J40*(1+0.00001*(G40-20))))</f>
        <v>108.985599203744</v>
      </c>
      <c r="O40" s="139" t="n">
        <f aca="false">IF(ISBLANK(E40),"",(0.999842594+(0.00006793952*E40)-(0.00000909529*E40^2)+(0.0000001001685*E40^3)-(0.000000001120083*E40^4)+(0.000000000006536332*E40^5)))</f>
        <v>0.997704526384094</v>
      </c>
      <c r="P40" s="141" t="n">
        <v>3.792</v>
      </c>
      <c r="Q40" s="142" t="n">
        <v>3.7</v>
      </c>
      <c r="R40" s="143" t="n">
        <v>169.4</v>
      </c>
      <c r="S40" s="143" t="n">
        <v>165.2</v>
      </c>
      <c r="T40" s="34" t="n">
        <v>0.34</v>
      </c>
      <c r="U40" s="144" t="n">
        <v>0.33</v>
      </c>
      <c r="V40" s="145" t="n">
        <v>5.7</v>
      </c>
      <c r="W40" s="146" t="n">
        <v>5.6</v>
      </c>
      <c r="X40" s="145" t="n">
        <v>5.4</v>
      </c>
      <c r="Y40" s="146" t="n">
        <v>5.3</v>
      </c>
      <c r="Z40" s="34" t="n">
        <v>0.56</v>
      </c>
      <c r="AA40" s="144" t="n">
        <v>0.55</v>
      </c>
      <c r="AB40" s="145" t="n">
        <v>2.2</v>
      </c>
      <c r="AC40" s="146" t="n">
        <v>2.1</v>
      </c>
      <c r="AD40" s="36" t="n">
        <v>0.0691</v>
      </c>
      <c r="AE40" s="36" t="n">
        <v>0.051</v>
      </c>
      <c r="AF40" s="36" t="n">
        <v>0.0087</v>
      </c>
      <c r="AG40" s="36" t="n">
        <v>0.0884</v>
      </c>
      <c r="AH40" s="36" t="n">
        <v>0.0236</v>
      </c>
      <c r="AI40" s="36" t="n">
        <v>0.0139</v>
      </c>
      <c r="AJ40" s="36" t="n">
        <v>0.0052</v>
      </c>
      <c r="AK40" s="36" t="n">
        <v>0.0045</v>
      </c>
      <c r="AL40" s="36" t="n">
        <v>0.1665</v>
      </c>
      <c r="AM40" s="36" t="n">
        <v>0.0126</v>
      </c>
      <c r="AN40" s="36" t="n">
        <v>0.0032</v>
      </c>
      <c r="AO40" s="36" t="n">
        <v>-99999</v>
      </c>
      <c r="AP40" s="36" t="n">
        <v>0.1036</v>
      </c>
      <c r="AQ40" s="36"/>
      <c r="AR40" s="36" t="n">
        <v>0.0736</v>
      </c>
      <c r="AS40" s="36" t="n">
        <v>0.1439</v>
      </c>
      <c r="AT40" s="36"/>
      <c r="AU40" s="36" t="n">
        <v>0.0449</v>
      </c>
      <c r="AV40" s="36" t="n">
        <v>-99999</v>
      </c>
      <c r="AW40" s="36"/>
      <c r="AX40" s="36" t="n">
        <v>0.1442</v>
      </c>
      <c r="AY40" s="36" t="n">
        <v>0.3753</v>
      </c>
      <c r="AZ40" s="36"/>
      <c r="BA40" s="36" t="n">
        <v>0.0045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2092</v>
      </c>
      <c r="E41" s="135" t="n">
        <v>25.5</v>
      </c>
      <c r="F41" s="136" t="n">
        <v>4.438</v>
      </c>
      <c r="G41" s="137" t="n">
        <v>36.2711</v>
      </c>
      <c r="H41" s="135" t="n">
        <v>40</v>
      </c>
      <c r="I41" s="135" t="n">
        <v>40</v>
      </c>
      <c r="J41" s="138" t="n">
        <v>107.409</v>
      </c>
      <c r="K41" s="139" t="n">
        <f aca="false">IF(ISBLANK(E41),"",(0.000824493-(0.0000040899*E41)+(0.000000076438*E41^2)-(0.00000000082467*E41^3)+(0.0000000000053875*E41^4)))</f>
        <v>0.000758508167002969</v>
      </c>
      <c r="L41" s="139" t="n">
        <f aca="false">IF(ISBLANK(E41),"",(-0.00000572466+(0.00000010227*E41)-(0.0000000016546*E41^2)))</f>
        <v>-4.19267865E-006</v>
      </c>
      <c r="M41" s="139" t="n">
        <f aca="false">IF(ISBLANK(E41),"",IF(ISBLANK(G41),(O41+(K41*35)+(L41*35^1.5)+(0.00000048314*35^2)),(O41+(K41*G41)+(L41*G41^1.5)+(0.00000048314*G41^2))))</f>
        <v>1.02415032021301</v>
      </c>
      <c r="N41" s="140" t="n">
        <f aca="false">IF(ISBLANK(D41),"",IF(ISBLANK(G41),J41*(1+0.00001*(35-20)),J41*(1+0.00001*(G41-20))))</f>
        <v>107.426476625799</v>
      </c>
      <c r="O41" s="139" t="n">
        <f aca="false">IF(ISBLANK(E41),"",(0.999842594+(0.00006793952*E41)-(0.00000909529*E41^2)+(0.0000001001685*E41^3)-(0.000000001120083*E41^4)+(0.000000000006536332*E41^5)))</f>
        <v>0.996918646721861</v>
      </c>
      <c r="P41" s="141" t="n">
        <v>4.736</v>
      </c>
      <c r="Q41" s="142" t="n">
        <v>4.624</v>
      </c>
      <c r="R41" s="143" t="n">
        <v>211.5</v>
      </c>
      <c r="S41" s="143" t="n">
        <v>206.5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0.11</v>
      </c>
      <c r="AA41" s="144" t="n">
        <v>0.11</v>
      </c>
      <c r="AB41" s="145" t="n">
        <v>0.8</v>
      </c>
      <c r="AC41" s="146" t="n">
        <v>0.8</v>
      </c>
      <c r="AD41" s="36" t="n">
        <v>0.018</v>
      </c>
      <c r="AE41" s="36" t="n">
        <v>0.0174</v>
      </c>
      <c r="AF41" s="36" t="n">
        <v>0.0095</v>
      </c>
      <c r="AG41" s="36" t="n">
        <v>0.0209</v>
      </c>
      <c r="AH41" s="36" t="n">
        <v>0.0111</v>
      </c>
      <c r="AI41" s="36" t="n">
        <v>0.0013</v>
      </c>
      <c r="AJ41" s="36" t="n">
        <v>-99999</v>
      </c>
      <c r="AK41" s="36" t="n">
        <v>0.0016</v>
      </c>
      <c r="AL41" s="36" t="n">
        <v>0.0674</v>
      </c>
      <c r="AM41" s="36" t="n">
        <v>0.0108</v>
      </c>
      <c r="AN41" s="36" t="n">
        <v>0.0009</v>
      </c>
      <c r="AO41" s="36" t="n">
        <v>0.0003</v>
      </c>
      <c r="AP41" s="36" t="n">
        <v>0.124</v>
      </c>
      <c r="AQ41" s="36"/>
      <c r="AR41" s="36" t="n">
        <v>0.0136</v>
      </c>
      <c r="AS41" s="36" t="n">
        <v>0.0196</v>
      </c>
      <c r="AT41" s="36"/>
      <c r="AU41" s="36" t="n">
        <v>0.0272</v>
      </c>
      <c r="AV41" s="36" t="n">
        <v>-99999</v>
      </c>
      <c r="AW41" s="36"/>
      <c r="AX41" s="36" t="n">
        <v>0.1107</v>
      </c>
      <c r="AY41" s="36" t="n">
        <v>0.155</v>
      </c>
      <c r="AZ41" s="36"/>
      <c r="BA41" s="36" t="n">
        <v>0.0025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2093</v>
      </c>
      <c r="E42" s="135" t="n">
        <v>28.2</v>
      </c>
      <c r="F42" s="136" t="n">
        <v>4.38</v>
      </c>
      <c r="G42" s="137" t="n">
        <v>36.0058</v>
      </c>
      <c r="H42" s="135" t="n">
        <v>20</v>
      </c>
      <c r="I42" s="135" t="n">
        <v>20</v>
      </c>
      <c r="J42" s="138" t="n">
        <v>109.319</v>
      </c>
      <c r="K42" s="139" t="n">
        <f aca="false">IF(ISBLANK(E42),"",(0.000824493-(0.0000040899*E42)+(0.000000076438*E42^2)-(0.00000000082467*E42^3)+(0.0000000000053875*E42^4)))</f>
        <v>0.00075485760789126</v>
      </c>
      <c r="L42" s="139" t="n">
        <f aca="false">IF(ISBLANK(E42),"",(-0.00000572466+(0.00000010227*E42)-(0.0000000016546*E42^2)))</f>
        <v>-4.156450104E-006</v>
      </c>
      <c r="M42" s="139" t="n">
        <f aca="false">IF(ISBLANK(E42),"",IF(ISBLANK(G42),(O42+(K42*35)+(L42*35^1.5)+(0.00000048314*35^2)),(O42+(K42*G42)+(L42*G42^1.5)+(0.00000048314*G42^2))))</f>
        <v>1.02308771879629</v>
      </c>
      <c r="N42" s="140" t="n">
        <f aca="false">IF(ISBLANK(D42),"",IF(ISBLANK(G42),J42*(1+0.00001*(35-20)),J42*(1+0.00001*(G42-20))))</f>
        <v>109.336497380502</v>
      </c>
      <c r="O42" s="139" t="n">
        <f aca="false">IF(ISBLANK(E42),"",(0.999842594+(0.00006793952*E42)-(0.00000909529*E42^2)+(0.0000001001685*E42^3)-(0.000000001120083*E42^4)+(0.000000000006536332*E42^5)))</f>
        <v>0.996180125720464</v>
      </c>
      <c r="P42" s="141" t="n">
        <v>4.591</v>
      </c>
      <c r="Q42" s="142" t="n">
        <v>4.487</v>
      </c>
      <c r="R42" s="143" t="n">
        <v>205</v>
      </c>
      <c r="S42" s="143" t="n">
        <v>200.4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0.03</v>
      </c>
      <c r="AA42" s="144" t="n">
        <v>0.03</v>
      </c>
      <c r="AB42" s="145" t="n">
        <v>0.6</v>
      </c>
      <c r="AC42" s="146" t="n">
        <v>0.6</v>
      </c>
      <c r="AD42" s="36" t="n">
        <v>0.0038</v>
      </c>
      <c r="AE42" s="36" t="n">
        <v>0.006</v>
      </c>
      <c r="AF42" s="36" t="n">
        <v>0.0051</v>
      </c>
      <c r="AG42" s="36" t="n">
        <v>0.0057</v>
      </c>
      <c r="AH42" s="36" t="n">
        <v>0.0089</v>
      </c>
      <c r="AI42" s="36" t="n">
        <v>-99999</v>
      </c>
      <c r="AJ42" s="36" t="n">
        <v>-99999</v>
      </c>
      <c r="AK42" s="36" t="n">
        <v>-99999</v>
      </c>
      <c r="AL42" s="36" t="n">
        <v>0.0226</v>
      </c>
      <c r="AM42" s="36" t="n">
        <v>0.0073</v>
      </c>
      <c r="AN42" s="36" t="n">
        <v>-99999</v>
      </c>
      <c r="AO42" s="36" t="n">
        <v>-99999</v>
      </c>
      <c r="AP42" s="36" t="n">
        <v>0.1304</v>
      </c>
      <c r="AQ42" s="36"/>
      <c r="AR42" s="36" t="n">
        <v>0.0035</v>
      </c>
      <c r="AS42" s="36" t="n">
        <v>0.0076</v>
      </c>
      <c r="AT42" s="36"/>
      <c r="AU42" s="36" t="n">
        <v>0.0216</v>
      </c>
      <c r="AV42" s="36" t="n">
        <v>-99999</v>
      </c>
      <c r="AW42" s="36"/>
      <c r="AX42" s="36" t="n">
        <v>0.0445</v>
      </c>
      <c r="AY42" s="36" t="n">
        <v>0.1065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2094</v>
      </c>
      <c r="E43" s="135" t="n">
        <v>28.3</v>
      </c>
      <c r="F43" s="136" t="n">
        <v>4.412</v>
      </c>
      <c r="G43" s="137" t="n">
        <v>35.8667</v>
      </c>
      <c r="H43" s="135" t="n">
        <v>10</v>
      </c>
      <c r="I43" s="135" t="n">
        <v>10</v>
      </c>
      <c r="J43" s="138" t="n">
        <v>110.441</v>
      </c>
      <c r="K43" s="139" t="n">
        <f aca="false">IF(ISBLANK(E43),"",(0.000824493-(0.0000040899*E43)+(0.000000076438*E43^2)-(0.00000000082467*E43^3)+(0.0000000000053875*E43^4)))</f>
        <v>0.000754731636124149</v>
      </c>
      <c r="L43" s="139" t="n">
        <f aca="false">IF(ISBLANK(E43),"",(-0.00000572466+(0.00000010227*E43)-(0.0000000016546*E43^2)))</f>
        <v>-4.155571594E-006</v>
      </c>
      <c r="M43" s="139" t="n">
        <f aca="false">IF(ISBLANK(E43),"",IF(ISBLANK(G43),(O43+(K43*35)+(L43*35^1.5)+(0.00000048314*35^2)),(O43+(K43*G43)+(L43*G43^1.5)+(0.00000048314*G43^2))))</f>
        <v>1.02295012555802</v>
      </c>
      <c r="N43" s="140" t="n">
        <f aca="false">IF(ISBLANK(D43),"",IF(ISBLANK(G43),J43*(1+0.00001*(35-20)),J43*(1+0.00001*(G43-20))))</f>
        <v>110.458523342147</v>
      </c>
      <c r="O43" s="139" t="n">
        <f aca="false">IF(ISBLANK(E43),"",(0.999842594+(0.00006793952*E43)-(0.00000909529*E43^2)+(0.0000001001685*E43^3)-(0.000000001120083*E43^4)+(0.000000000006536332*E43^5)))</f>
        <v>0.996151493987156</v>
      </c>
      <c r="P43" s="141" t="n">
        <v>4.577</v>
      </c>
      <c r="Q43" s="142" t="n">
        <v>4.474</v>
      </c>
      <c r="R43" s="143" t="n">
        <v>204.4</v>
      </c>
      <c r="S43" s="143" t="n">
        <v>199.8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2095</v>
      </c>
      <c r="E44" s="135" t="n">
        <v>28.3</v>
      </c>
      <c r="F44" s="136" t="n">
        <v>4.499</v>
      </c>
      <c r="G44" s="137" t="n">
        <v>35.8662</v>
      </c>
      <c r="H44" s="135" t="n">
        <v>10</v>
      </c>
      <c r="I44" s="135" t="n">
        <v>10</v>
      </c>
      <c r="J44" s="138" t="n">
        <v>112.572</v>
      </c>
      <c r="K44" s="139" t="n">
        <f aca="false">IF(ISBLANK(E44),"",(0.000824493-(0.0000040899*E44)+(0.000000076438*E44^2)-(0.00000000082467*E44^3)+(0.0000000000053875*E44^4)))</f>
        <v>0.000754731636124149</v>
      </c>
      <c r="L44" s="139" t="n">
        <f aca="false">IF(ISBLANK(E44),"",(-0.00000572466+(0.00000010227*E44)-(0.0000000016546*E44^2)))</f>
        <v>-4.155571594E-006</v>
      </c>
      <c r="M44" s="139" t="n">
        <f aca="false">IF(ISBLANK(E44),"",IF(ISBLANK(G44),(O44+(K44*35)+(L44*35^1.5)+(0.00000048314*35^2)),(O44+(K44*G44)+(L44*G44^1.5)+(0.00000048314*G44^2))))</f>
        <v>1.02294974952904</v>
      </c>
      <c r="N44" s="140" t="n">
        <f aca="false">IF(ISBLANK(D44),"",IF(ISBLANK(G44),J44*(1+0.00001*(35-20)),J44*(1+0.00001*(G44-20))))</f>
        <v>112.589860898664</v>
      </c>
      <c r="O44" s="139" t="n">
        <f aca="false">IF(ISBLANK(E44),"",(0.999842594+(0.00006793952*E44)-(0.00000909529*E44^2)+(0.0000001001685*E44^3)-(0.000000001120083*E44^4)+(0.000000000006536332*E44^5)))</f>
        <v>0.996151493987156</v>
      </c>
      <c r="P44" s="141" t="n">
        <v>4.577</v>
      </c>
      <c r="Q44" s="142" t="n">
        <v>4.475</v>
      </c>
      <c r="R44" s="143" t="n">
        <v>204.4</v>
      </c>
      <c r="S44" s="143" t="n">
        <v>199.8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2096</v>
      </c>
      <c r="E45" s="135" t="n">
        <v>28.4</v>
      </c>
      <c r="F45" s="136" t="n">
        <v>4.285</v>
      </c>
      <c r="G45" s="137" t="n">
        <v>35.8574</v>
      </c>
      <c r="H45" s="135" t="n">
        <v>0</v>
      </c>
      <c r="I45" s="135" t="n">
        <v>3</v>
      </c>
      <c r="J45" s="138" t="n">
        <v>107.493</v>
      </c>
      <c r="K45" s="139" t="n">
        <f aca="false">IF(ISBLANK(E45),"",(0.000824493-(0.0000040899*E45)+(0.000000076438*E45^2)-(0.00000000082467*E45^3)+(0.0000000000053875*E45^4)))</f>
        <v>0.00075460631060384</v>
      </c>
      <c r="L45" s="139" t="n">
        <f aca="false">IF(ISBLANK(E45),"",(-0.00000572466+(0.00000010227*E45)-(0.0000000016546*E45^2)))</f>
        <v>-4.154726176E-006</v>
      </c>
      <c r="M45" s="139" t="n">
        <f aca="false">IF(ISBLANK(E45),"",IF(ISBLANK(G45),(O45+(K45*35)+(L45*35^1.5)+(0.00000048314*35^2)),(O45+(K45*G45)+(L45*G45^1.5)+(0.00000048314*G45^2))))</f>
        <v>1.02291009754507</v>
      </c>
      <c r="N45" s="140" t="n">
        <f aca="false">IF(ISBLANK(D45),"",IF(ISBLANK(G45),J45*(1+0.00001*(35-20)),J45*(1+0.00001*(G45-20))))</f>
        <v>107.510045594982</v>
      </c>
      <c r="O45" s="139" t="n">
        <f aca="false">IF(ISBLANK(E45),"",(0.999842594+(0.00006793952*E45)-(0.00000909529*E45^2)+(0.0000001001685*E45^3)-(0.000000001120083*E45^4)+(0.000000000006536332*E45^5)))</f>
        <v>0.996122772415965</v>
      </c>
      <c r="P45" s="141" t="n">
        <v>4.569</v>
      </c>
      <c r="Q45" s="142" t="n">
        <v>4.466</v>
      </c>
      <c r="R45" s="143" t="n">
        <v>204</v>
      </c>
      <c r="S45" s="143" t="n">
        <v>199.5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0.06</v>
      </c>
      <c r="AA45" s="144" t="n">
        <v>0.06</v>
      </c>
      <c r="AB45" s="145" t="n">
        <v>0.6</v>
      </c>
      <c r="AC45" s="146" t="n">
        <v>0.6</v>
      </c>
      <c r="AD45" s="36" t="n">
        <v>0.0042</v>
      </c>
      <c r="AE45" s="36" t="n">
        <v>0.0061</v>
      </c>
      <c r="AF45" s="36" t="n">
        <v>-99999</v>
      </c>
      <c r="AG45" s="36" t="n">
        <v>0.0054</v>
      </c>
      <c r="AH45" s="36" t="n">
        <v>0.0096</v>
      </c>
      <c r="AI45" s="36" t="n">
        <v>-99999</v>
      </c>
      <c r="AJ45" s="36" t="n">
        <v>-99999</v>
      </c>
      <c r="AK45" s="36" t="n">
        <v>-99999</v>
      </c>
      <c r="AL45" s="36" t="n">
        <v>0.0217</v>
      </c>
      <c r="AM45" s="36" t="n">
        <v>0.0061</v>
      </c>
      <c r="AN45" s="36" t="n">
        <v>-99999</v>
      </c>
      <c r="AO45" s="36" t="n">
        <v>-99999</v>
      </c>
      <c r="AP45" s="36" t="n">
        <v>0.1407</v>
      </c>
      <c r="AQ45" s="36"/>
      <c r="AR45" s="36" t="n">
        <v>0.0029</v>
      </c>
      <c r="AS45" s="36" t="n">
        <v>0.0077</v>
      </c>
      <c r="AT45" s="36"/>
      <c r="AU45" s="36" t="n">
        <v>-99999</v>
      </c>
      <c r="AV45" s="36" t="n">
        <v>0.0214</v>
      </c>
      <c r="AW45" s="36"/>
      <c r="AX45" s="36" t="n">
        <v>0.0521</v>
      </c>
      <c r="AY45" s="36" t="n">
        <v>0.0953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10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-10°0</v>
      </c>
      <c r="P9" s="31" t="s">
        <v>16</v>
      </c>
      <c r="Q9" s="35" t="n">
        <f aca="false">IF(ISBLANK(I9),"",IF(ISBLANK(J9),"",IF(J9&gt;60,"ERREUR !!",O11*(I9+(J9/60)))))</f>
        <v>-10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40985</v>
      </c>
      <c r="K11" s="40"/>
      <c r="L11" s="40"/>
      <c r="M11" s="40"/>
      <c r="N11" s="41" t="str">
        <f aca="false">I9&amp;"°"&amp;J9</f>
        <v>10°0</v>
      </c>
      <c r="O11" s="42" t="n">
        <f aca="false">IF(P9=M10,-1,1)</f>
        <v>-1</v>
      </c>
      <c r="P11" s="43" t="str">
        <f aca="false">TEXT(J11,"aaaa-mm-jj")&amp;"T"&amp;TEXT(J12,"hh:mm:ss")&amp;"z"</f>
        <v>2016-03-18T06:00:00z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20.6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20.7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0.998080666998819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0.0199936699596063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5.00312000609993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4.975970144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0.00499997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0.0040148717459042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2099</v>
      </c>
      <c r="E35" s="119" t="n">
        <v>5.7</v>
      </c>
      <c r="F35" s="120" t="n">
        <v>5.257</v>
      </c>
      <c r="G35" s="121" t="n">
        <v>34.9276</v>
      </c>
      <c r="H35" s="119" t="n">
        <v>2000</v>
      </c>
      <c r="I35" s="119" t="n">
        <v>2025</v>
      </c>
      <c r="J35" s="122" t="n">
        <v>111.151</v>
      </c>
      <c r="K35" s="123" t="n">
        <f aca="false">IF(ISBLANK(E35),"",(0.000824493-(0.0000040899*E35)+(0.000000076438*E35^2)-(0.00000000082467*E35^3)+(0.0000000000053875*E35^4)))</f>
        <v>0.000803517004554229</v>
      </c>
      <c r="L35" s="123" t="n">
        <f aca="false">IF(ISBLANK(E35),"",(-0.00000572466+(0.00000010227*E35)-(0.0000000016546*E35^2)))</f>
        <v>-5.195478954E-006</v>
      </c>
      <c r="M35" s="123" t="n">
        <f aca="false">IF(ISBLANK(E35),"",IF(ISBLANK(G35),(O35+(K35*35)+(L35*35^1.5)+(0.00000048314*35^2)),(O35+(K35*G35)+(L35*G35^1.5)+(0.00000048314*G35^2))))</f>
        <v>1.02753361768996</v>
      </c>
      <c r="N35" s="124" t="n">
        <f aca="false">IF(ISBLANK(D35),"",IF(ISBLANK(G35),J35*(1+0.00001*(35-20)),J35*(1+0.00001*(G35-20))))</f>
        <v>111.167592176676</v>
      </c>
      <c r="O35" s="123" t="n">
        <f aca="false">IF(ISBLANK(E35),"",(0.999842594+(0.00006793952*E35)-(0.00000909529*E35^2)+(0.0000001001685*E35^3)-(0.000000001120083*E35^4)+(0.000000000006536332*E35^5)))</f>
        <v>0.999951750765784</v>
      </c>
      <c r="P35" s="125" t="n">
        <v>5.41</v>
      </c>
      <c r="Q35" s="126" t="n">
        <v>5.265</v>
      </c>
      <c r="R35" s="127" t="n">
        <v>241.6</v>
      </c>
      <c r="S35" s="127" t="n">
        <v>235.1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6.6</v>
      </c>
      <c r="F36" s="136" t="n">
        <v>3.372</v>
      </c>
      <c r="G36" s="137" t="n">
        <v>34.5658</v>
      </c>
      <c r="H36" s="135" t="n">
        <v>1000</v>
      </c>
      <c r="I36" s="135" t="n">
        <v>1006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1.02713142432568</v>
      </c>
      <c r="N36" s="140" t="n">
        <f aca="false">IF(ISBLANK(D36),"",IF(ISBLANK(G36),J36*(1+0.00001*(35-20)),J36*(1+0.00001*(G36-20))))</f>
        <v>110.762131040868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3.477</v>
      </c>
      <c r="Q36" s="142" t="n">
        <v>3.385</v>
      </c>
      <c r="R36" s="143" t="n">
        <v>155.3</v>
      </c>
      <c r="S36" s="143" t="n">
        <v>151.2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10</v>
      </c>
      <c r="F37" s="136" t="n">
        <v>1.634</v>
      </c>
      <c r="G37" s="137" t="n">
        <v>34.6962</v>
      </c>
      <c r="H37" s="135" t="n">
        <v>500</v>
      </c>
      <c r="I37" s="135" t="n">
        <v>504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0.000790467005</v>
      </c>
      <c r="L37" s="139" t="n">
        <f aca="false">IF(ISBLANK(E37),"",(-0.00000572466+(0.00000010227*E37)-(0.0000000016546*E37^2)))</f>
        <v>-4.86742E-006</v>
      </c>
      <c r="M37" s="139" t="n">
        <f aca="false">IF(ISBLANK(E37),"",IF(ISBLANK(G37),(O37+(K37*35)+(L37*35^1.5)+(0.00000048314*35^2)),(O37+(K37*G37)+(L37*G37^1.5)+(0.00000048314*G37^2))))</f>
        <v>1.02671513170184</v>
      </c>
      <c r="N37" s="140" t="n">
        <f aca="false">IF(ISBLANK(D37),"",IF(ISBLANK(G37),J37*(1+0.00001*(35-20)),J37*(1+0.00001*(G37-20))))</f>
        <v>106.853701126156</v>
      </c>
      <c r="O37" s="139" t="n">
        <f aca="false">IF(ISBLANK(E37),"",(0.999842594+(0.00006793952*E37)-(0.00000909529*E37^2)+(0.0000001001685*E37^3)-(0.000000001120083*E37^4)+(0.000000000006536332*E37^5)))</f>
        <v>0.9997020815032</v>
      </c>
      <c r="P37" s="141" t="n">
        <v>1.739</v>
      </c>
      <c r="Q37" s="142" t="n">
        <v>1.694</v>
      </c>
      <c r="R37" s="143" t="n">
        <v>77.7</v>
      </c>
      <c r="S37" s="143" t="n">
        <v>75.7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18.2</v>
      </c>
      <c r="F38" s="136" t="n">
        <v>3.239</v>
      </c>
      <c r="G38" s="137" t="n">
        <v>35.9924</v>
      </c>
      <c r="H38" s="135" t="n">
        <v>100</v>
      </c>
      <c r="I38" s="135" t="n">
        <v>101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0.00077099568011126</v>
      </c>
      <c r="L38" s="139" t="n">
        <f aca="false">IF(ISBLANK(E38),"",(-0.00000572466+(0.00000010227*E38)-(0.0000000016546*E38^2)))</f>
        <v>-4.411415704E-006</v>
      </c>
      <c r="M38" s="139" t="n">
        <f aca="false">IF(ISBLANK(E38),"",IF(ISBLANK(G38),(O38+(K38*35)+(L38*35^1.5)+(0.00000048314*35^2)),(O38+(K38*G38)+(L38*G38^1.5)+(0.00000048314*G38^2))))</f>
        <v>1.02598370494471</v>
      </c>
      <c r="N38" s="140" t="n">
        <f aca="false">IF(ISBLANK(D38),"",IF(ISBLANK(G38),J38*(1+0.00001*(35-20)),J38*(1+0.00001*(G38-20))))</f>
        <v>111.5678395222</v>
      </c>
      <c r="O38" s="139" t="n">
        <f aca="false">IF(ISBLANK(E38),"",(0.999842594+(0.00006793952*E38)-(0.00000909529*E38^2)+(0.0000001001685*E38^3)-(0.000000001120083*E38^4)+(0.000000000006536332*E38^5)))</f>
        <v>0.998560399001334</v>
      </c>
      <c r="P38" s="141" t="n">
        <v>3.315</v>
      </c>
      <c r="Q38" s="142" t="n">
        <v>3.231</v>
      </c>
      <c r="R38" s="143" t="n">
        <v>148</v>
      </c>
      <c r="S38" s="143" t="n">
        <v>144.3</v>
      </c>
      <c r="T38" s="34" t="n">
        <v>0.26</v>
      </c>
      <c r="U38" s="144" t="n">
        <v>0.25</v>
      </c>
      <c r="V38" s="145" t="n">
        <v>12.8</v>
      </c>
      <c r="W38" s="146" t="n">
        <v>12.5</v>
      </c>
      <c r="X38" s="145" t="n">
        <v>12.5</v>
      </c>
      <c r="Y38" s="146" t="n">
        <v>12.2</v>
      </c>
      <c r="Z38" s="34" t="n">
        <v>0.98</v>
      </c>
      <c r="AA38" s="144" t="n">
        <v>0.96</v>
      </c>
      <c r="AB38" s="145" t="n">
        <v>3.1</v>
      </c>
      <c r="AC38" s="146" t="n">
        <v>3</v>
      </c>
      <c r="AD38" s="36" t="n">
        <v>0.0418</v>
      </c>
      <c r="AE38" s="36" t="n">
        <v>0.0235</v>
      </c>
      <c r="AF38" s="36" t="n">
        <v>0.0042</v>
      </c>
      <c r="AG38" s="36" t="n">
        <v>0.0774</v>
      </c>
      <c r="AH38" s="36" t="n">
        <v>0.0153</v>
      </c>
      <c r="AI38" s="36" t="n">
        <v>0.0023</v>
      </c>
      <c r="AJ38" s="36" t="n">
        <v>0.0013</v>
      </c>
      <c r="AK38" s="36" t="n">
        <v>0.0013</v>
      </c>
      <c r="AL38" s="36" t="n">
        <v>0.066</v>
      </c>
      <c r="AM38" s="36" t="n">
        <v>0.0049</v>
      </c>
      <c r="AN38" s="36" t="n">
        <v>0.001</v>
      </c>
      <c r="AO38" s="36" t="n">
        <v>-99999</v>
      </c>
      <c r="AP38" s="36" t="n">
        <v>0.0251</v>
      </c>
      <c r="AQ38" s="36"/>
      <c r="AR38" s="36" t="n">
        <v>0.0705</v>
      </c>
      <c r="AS38" s="36" t="n">
        <v>0.0382</v>
      </c>
      <c r="AT38" s="36"/>
      <c r="AU38" s="36" t="n">
        <v>0.0215</v>
      </c>
      <c r="AV38" s="36" t="n">
        <v>-99999</v>
      </c>
      <c r="AW38" s="36"/>
      <c r="AX38" s="36" t="n">
        <v>0.0607</v>
      </c>
      <c r="AY38" s="36" t="n">
        <v>0.1655</v>
      </c>
      <c r="AZ38" s="36"/>
      <c r="BA38" s="36" t="n">
        <v>0.0023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21.9</v>
      </c>
      <c r="F39" s="136" t="n">
        <v>4.667</v>
      </c>
      <c r="G39" s="137" t="n">
        <v>36.5778</v>
      </c>
      <c r="H39" s="135" t="n">
        <v>80</v>
      </c>
      <c r="I39" s="135" t="n">
        <v>80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0.000764161995385909</v>
      </c>
      <c r="L39" s="139" t="n">
        <f aca="false">IF(ISBLANK(E39),"",(-0.00000572466+(0.00000010227*E39)-(0.0000000016546*E39^2)))</f>
        <v>-4.278509706E-006</v>
      </c>
      <c r="M39" s="139" t="n">
        <f aca="false">IF(ISBLANK(E39),"",IF(ISBLANK(G39),(O39+(K39*35)+(L39*35^1.5)+(0.00000048314*35^2)),(O39+(K39*G39)+(L39*G39^1.5)+(0.00000048314*G39^2))))</f>
        <v>1.02544695096973</v>
      </c>
      <c r="N39" s="140" t="n">
        <f aca="false">IF(ISBLANK(D39),"",IF(ISBLANK(G39),J39*(1+0.00001*(35-20)),J39*(1+0.00001*(G39-20))))</f>
        <v>107.35279378163</v>
      </c>
      <c r="O39" s="139" t="n">
        <f aca="false">IF(ISBLANK(E39),"",(0.999842594+(0.00006793952*E39)-(0.00000909529*E39^2)+(0.0000001001685*E39^3)-(0.000000001120083*E39^4)+(0.000000000006536332*E39^5)))</f>
        <v>0.997795672440038</v>
      </c>
      <c r="P39" s="141" t="n">
        <v>4.975</v>
      </c>
      <c r="Q39" s="142" t="n">
        <v>4.851</v>
      </c>
      <c r="R39" s="143" t="n">
        <v>222.2</v>
      </c>
      <c r="S39" s="143" t="n">
        <v>216.7</v>
      </c>
      <c r="T39" s="34" t="n">
        <v>0</v>
      </c>
      <c r="U39" s="144" t="n">
        <v>0</v>
      </c>
      <c r="V39" s="145" t="n">
        <v>0.4</v>
      </c>
      <c r="W39" s="146" t="n">
        <v>0.4</v>
      </c>
      <c r="X39" s="145" t="n">
        <v>0.4</v>
      </c>
      <c r="Y39" s="146" t="n">
        <v>0.4</v>
      </c>
      <c r="Z39" s="34" t="n">
        <v>0.24</v>
      </c>
      <c r="AA39" s="144" t="n">
        <v>0.23</v>
      </c>
      <c r="AB39" s="145" t="n">
        <v>0.9</v>
      </c>
      <c r="AC39" s="146" t="n">
        <v>0.9</v>
      </c>
      <c r="AD39" s="36" t="n">
        <v>0.03</v>
      </c>
      <c r="AE39" s="36" t="n">
        <v>0.0265</v>
      </c>
      <c r="AF39" s="36" t="n">
        <v>0.0118</v>
      </c>
      <c r="AG39" s="36" t="n">
        <v>0.0482</v>
      </c>
      <c r="AH39" s="36" t="n">
        <v>0.0099</v>
      </c>
      <c r="AI39" s="36" t="n">
        <v>0.0019</v>
      </c>
      <c r="AJ39" s="36" t="n">
        <v>-99999</v>
      </c>
      <c r="AK39" s="36" t="n">
        <v>0.0022</v>
      </c>
      <c r="AL39" s="36" t="n">
        <v>0.0898</v>
      </c>
      <c r="AM39" s="36" t="n">
        <v>0.0073</v>
      </c>
      <c r="AN39" s="36" t="n">
        <v>0.0013</v>
      </c>
      <c r="AO39" s="36" t="n">
        <v>-99999</v>
      </c>
      <c r="AP39" s="36" t="n">
        <v>0.0534</v>
      </c>
      <c r="AQ39" s="36"/>
      <c r="AR39" s="36" t="n">
        <v>0.0067</v>
      </c>
      <c r="AS39" s="36" t="n">
        <v>0.0639</v>
      </c>
      <c r="AT39" s="36"/>
      <c r="AU39" s="36" t="n">
        <v>0.0157</v>
      </c>
      <c r="AV39" s="36" t="n">
        <v>-99999</v>
      </c>
      <c r="AW39" s="36"/>
      <c r="AX39" s="36" t="n">
        <v>0.061</v>
      </c>
      <c r="AY39" s="36" t="n">
        <v>0.1853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23.6</v>
      </c>
      <c r="F40" s="136" t="n">
        <v>4.926</v>
      </c>
      <c r="G40" s="137" t="n">
        <v>36.6382</v>
      </c>
      <c r="H40" s="135" t="n">
        <v>60</v>
      </c>
      <c r="I40" s="135" t="n">
        <v>60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0.0007613758213136</v>
      </c>
      <c r="L40" s="139" t="n">
        <f aca="false">IF(ISBLANK(E40),"",(-0.00000572466+(0.00000010227*E40)-(0.0000000016546*E40^2)))</f>
        <v>-4.232634016E-006</v>
      </c>
      <c r="M40" s="139" t="n">
        <f aca="false">IF(ISBLANK(E40),"",IF(ISBLANK(G40),(O40+(K40*35)+(L40*35^1.5)+(0.00000048314*35^2)),(O40+(K40*G40)+(L40*G40^1.5)+(0.00000048314*G40^2))))</f>
        <v>1.02500260951474</v>
      </c>
      <c r="N40" s="140" t="n">
        <f aca="false">IF(ISBLANK(D40),"",IF(ISBLANK(G40),J40*(1+0.00001*(35-20)),J40*(1+0.00001*(G40-20))))</f>
        <v>109.087147118358</v>
      </c>
      <c r="O40" s="139" t="n">
        <f aca="false">IF(ISBLANK(E40),"",(0.999842594+(0.00006793952*E40)-(0.00000909529*E40^2)+(0.0000001001685*E40^3)-(0.000000001120083*E40^4)+(0.000000000006536332*E40^5)))</f>
        <v>0.997397290980724</v>
      </c>
      <c r="P40" s="141" t="n">
        <v>5.167</v>
      </c>
      <c r="Q40" s="142" t="n">
        <v>5.041</v>
      </c>
      <c r="R40" s="143" t="n">
        <v>230.7</v>
      </c>
      <c r="S40" s="143" t="n">
        <v>225.1</v>
      </c>
      <c r="T40" s="34" t="n">
        <v>0</v>
      </c>
      <c r="U40" s="144" t="n">
        <v>0</v>
      </c>
      <c r="V40" s="145" t="n">
        <v>0</v>
      </c>
      <c r="W40" s="146" t="n">
        <v>0</v>
      </c>
      <c r="X40" s="145" t="n">
        <v>0</v>
      </c>
      <c r="Y40" s="146" t="n">
        <v>0</v>
      </c>
      <c r="Z40" s="34" t="n">
        <v>0.13</v>
      </c>
      <c r="AA40" s="144" t="n">
        <v>0.13</v>
      </c>
      <c r="AB40" s="145" t="n">
        <v>0.6</v>
      </c>
      <c r="AC40" s="146" t="n">
        <v>0.6</v>
      </c>
      <c r="AD40" s="36" t="n">
        <v>0.0106</v>
      </c>
      <c r="AE40" s="36" t="n">
        <v>0.0116</v>
      </c>
      <c r="AF40" s="36" t="n">
        <v>0.0048</v>
      </c>
      <c r="AG40" s="36" t="n">
        <v>0.0119</v>
      </c>
      <c r="AH40" s="36" t="n">
        <v>0.0042</v>
      </c>
      <c r="AI40" s="36" t="n">
        <v>0.001</v>
      </c>
      <c r="AJ40" s="36" t="n">
        <v>-99999</v>
      </c>
      <c r="AK40" s="36" t="n">
        <v>0.0013</v>
      </c>
      <c r="AL40" s="36" t="n">
        <v>0.0502</v>
      </c>
      <c r="AM40" s="36" t="n">
        <v>0.0048</v>
      </c>
      <c r="AN40" s="36" t="n">
        <v>-99999</v>
      </c>
      <c r="AO40" s="36" t="n">
        <v>-99999</v>
      </c>
      <c r="AP40" s="36" t="n">
        <v>0.0772</v>
      </c>
      <c r="AQ40" s="36"/>
      <c r="AR40" s="36" t="n">
        <v>0.0064</v>
      </c>
      <c r="AS40" s="36" t="n">
        <v>0.0148</v>
      </c>
      <c r="AT40" s="36"/>
      <c r="AU40" s="36" t="n">
        <v>0.0138</v>
      </c>
      <c r="AV40" s="36" t="n">
        <v>-99999</v>
      </c>
      <c r="AW40" s="36"/>
      <c r="AX40" s="36" t="n">
        <v>0.0772</v>
      </c>
      <c r="AY40" s="36" t="n">
        <v>0.0933</v>
      </c>
      <c r="AZ40" s="36"/>
      <c r="BA40" s="36" t="n">
        <v>-99999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27</v>
      </c>
      <c r="F41" s="136" t="n">
        <v>4.403</v>
      </c>
      <c r="G41" s="137" t="n">
        <v>36.5039</v>
      </c>
      <c r="H41" s="135" t="n">
        <v>40</v>
      </c>
      <c r="I41" s="135" t="n">
        <v>40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0.0007564201607775</v>
      </c>
      <c r="L41" s="139" t="n">
        <f aca="false">IF(ISBLANK(E41),"",(-0.00000572466+(0.00000010227*E41)-(0.0000000016546*E41^2)))</f>
        <v>-4.1695734E-006</v>
      </c>
      <c r="M41" s="139" t="n">
        <f aca="false">IF(ISBLANK(E41),"",IF(ISBLANK(G41),(O41+(K41*35)+(L41*35^1.5)+(0.00000048314*35^2)),(O41+(K41*G41)+(L41*G41^1.5)+(0.00000048314*G41^2))))</f>
        <v>1.02385312583215</v>
      </c>
      <c r="N41" s="140" t="n">
        <f aca="false">IF(ISBLANK(D41),"",IF(ISBLANK(G41),J41*(1+0.00001*(35-20)),J41*(1+0.00001*(G41-20))))</f>
        <v>110.511235654227</v>
      </c>
      <c r="O41" s="139" t="n">
        <f aca="false">IF(ISBLANK(E41),"",(0.999842594+(0.00006793952*E41)-(0.00000909529*E41^2)+(0.0000001001685*E41^3)-(0.000000001120083*E41^4)+(0.000000000006536332*E41^5)))</f>
        <v>0.996516642405886</v>
      </c>
      <c r="P41" s="141" t="n">
        <v>4.556</v>
      </c>
      <c r="Q41" s="142" t="n">
        <v>4.45</v>
      </c>
      <c r="R41" s="143" t="n">
        <v>203.5</v>
      </c>
      <c r="S41" s="143" t="n">
        <v>198.7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0.11</v>
      </c>
      <c r="AA41" s="144" t="n">
        <v>0.11</v>
      </c>
      <c r="AB41" s="145" t="n">
        <v>0.6</v>
      </c>
      <c r="AC41" s="146" t="n">
        <v>0.6</v>
      </c>
      <c r="AD41" s="36" t="n">
        <v>0.0032</v>
      </c>
      <c r="AE41" s="36" t="n">
        <v>0.0048</v>
      </c>
      <c r="AF41" s="36" t="n">
        <v>0.0035</v>
      </c>
      <c r="AG41" s="36" t="n">
        <v>0.0032</v>
      </c>
      <c r="AH41" s="36" t="n">
        <v>0.0029</v>
      </c>
      <c r="AI41" s="36" t="n">
        <v>-99999</v>
      </c>
      <c r="AJ41" s="36" t="n">
        <v>-99999</v>
      </c>
      <c r="AK41" s="36" t="n">
        <v>0.001</v>
      </c>
      <c r="AL41" s="36" t="n">
        <v>0.0198</v>
      </c>
      <c r="AM41" s="36" t="n">
        <v>0.0035</v>
      </c>
      <c r="AN41" s="36" t="n">
        <v>-99999</v>
      </c>
      <c r="AO41" s="36" t="n">
        <v>-99999</v>
      </c>
      <c r="AP41" s="36" t="n">
        <v>0.0742</v>
      </c>
      <c r="AQ41" s="36"/>
      <c r="AR41" s="36" t="n">
        <v>0.0038</v>
      </c>
      <c r="AS41" s="36" t="n">
        <v>0.0045</v>
      </c>
      <c r="AT41" s="36"/>
      <c r="AU41" s="36" t="n">
        <v>0.0115</v>
      </c>
      <c r="AV41" s="36" t="n">
        <v>-99999</v>
      </c>
      <c r="AW41" s="36"/>
      <c r="AX41" s="36" t="n">
        <v>0.0512</v>
      </c>
      <c r="AY41" s="36" t="n">
        <v>0.0515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27.1</v>
      </c>
      <c r="F42" s="136" t="n">
        <v>4.293</v>
      </c>
      <c r="G42" s="137" t="n">
        <v>36.4801</v>
      </c>
      <c r="H42" s="135" t="n">
        <v>20</v>
      </c>
      <c r="I42" s="135" t="n">
        <v>20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0.000756286329317769</v>
      </c>
      <c r="L42" s="139" t="n">
        <f aca="false">IF(ISBLANK(E42),"",(-0.00000572466+(0.00000010227*E42)-(0.0000000016546*E42^2)))</f>
        <v>-4.168297786E-006</v>
      </c>
      <c r="M42" s="139" t="n">
        <f aca="false">IF(ISBLANK(E42),"",IF(ISBLANK(G42),(O42+(K42*35)+(L42*35^1.5)+(0.00000048314*35^2)),(O42+(K42*G42)+(L42*G42^1.5)+(0.00000048314*G42^2))))</f>
        <v>1.02380304041183</v>
      </c>
      <c r="N42" s="140" t="n">
        <f aca="false">IF(ISBLANK(D42),"",IF(ISBLANK(G42),J42*(1+0.00001*(35-20)),J42*(1+0.00001*(G42-20))))</f>
        <v>109.026964792209</v>
      </c>
      <c r="O42" s="139" t="n">
        <f aca="false">IF(ISBLANK(E42),"",(0.999842594+(0.00006793952*E42)-(0.00000909529*E42^2)+(0.0000001001685*E42^3)-(0.000000001120083*E42^4)+(0.000000000006536332*E42^5)))</f>
        <v>0.99648910092621</v>
      </c>
      <c r="P42" s="141" t="n">
        <v>4.503</v>
      </c>
      <c r="Q42" s="142" t="n">
        <v>4.398</v>
      </c>
      <c r="R42" s="143" t="n">
        <v>201.1</v>
      </c>
      <c r="S42" s="143" t="n">
        <v>196.4</v>
      </c>
      <c r="T42" s="34" t="n">
        <v>0</v>
      </c>
      <c r="U42" s="144" t="n">
        <v>0</v>
      </c>
      <c r="V42" s="145" t="n">
        <v>0.1</v>
      </c>
      <c r="W42" s="146" t="n">
        <v>0.1</v>
      </c>
      <c r="X42" s="145" t="n">
        <v>0.1</v>
      </c>
      <c r="Y42" s="146" t="n">
        <v>0.1</v>
      </c>
      <c r="Z42" s="34" t="n">
        <v>0.1</v>
      </c>
      <c r="AA42" s="144" t="n">
        <v>0.1</v>
      </c>
      <c r="AB42" s="145" t="n">
        <v>0.5</v>
      </c>
      <c r="AC42" s="146" t="n">
        <v>0.5</v>
      </c>
      <c r="AD42" s="36" t="n">
        <v>0.0025</v>
      </c>
      <c r="AE42" s="36" t="n">
        <v>0.0044</v>
      </c>
      <c r="AF42" s="36" t="n">
        <v>0.0025</v>
      </c>
      <c r="AG42" s="36" t="n">
        <v>0.0029</v>
      </c>
      <c r="AH42" s="36" t="n">
        <v>0.0025</v>
      </c>
      <c r="AI42" s="36" t="n">
        <v>-99999</v>
      </c>
      <c r="AJ42" s="36" t="n">
        <v>-99999</v>
      </c>
      <c r="AK42" s="36" t="n">
        <v>-99999</v>
      </c>
      <c r="AL42" s="36" t="n">
        <v>0.0155</v>
      </c>
      <c r="AM42" s="36" t="n">
        <v>0.0035</v>
      </c>
      <c r="AN42" s="36" t="n">
        <v>-99999</v>
      </c>
      <c r="AO42" s="36" t="n">
        <v>-99999</v>
      </c>
      <c r="AP42" s="36" t="n">
        <v>0.0787</v>
      </c>
      <c r="AQ42" s="36"/>
      <c r="AR42" s="36" t="n">
        <v>0.0048</v>
      </c>
      <c r="AS42" s="36" t="n">
        <v>0.0035</v>
      </c>
      <c r="AT42" s="36"/>
      <c r="AU42" s="36" t="n">
        <v>0.0127</v>
      </c>
      <c r="AV42" s="36" t="n">
        <v>-99999</v>
      </c>
      <c r="AW42" s="36"/>
      <c r="AX42" s="36" t="n">
        <v>0.0631</v>
      </c>
      <c r="AY42" s="36" t="n">
        <v>0.0454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2107</v>
      </c>
      <c r="E43" s="135" t="n">
        <v>27.2</v>
      </c>
      <c r="F43" s="136" t="n">
        <v>4.335</v>
      </c>
      <c r="G43" s="137" t="n">
        <v>36.4764</v>
      </c>
      <c r="H43" s="135" t="n">
        <v>10</v>
      </c>
      <c r="I43" s="135" t="n">
        <v>9</v>
      </c>
      <c r="J43" s="138" t="n">
        <v>109.899</v>
      </c>
      <c r="K43" s="139" t="n">
        <f aca="false">IF(ISBLANK(E43),"",(0.000824493-(0.0000040899*E43)+(0.000000076438*E43^2)-(0.00000000082467*E43^3)+(0.0000000000053875*E43^4)))</f>
        <v>0.00075615316050176</v>
      </c>
      <c r="L43" s="139" t="n">
        <f aca="false">IF(ISBLANK(E43),"",(-0.00000572466+(0.00000010227*E43)-(0.0000000016546*E43^2)))</f>
        <v>-4.167055264E-006</v>
      </c>
      <c r="M43" s="139" t="n">
        <f aca="false">IF(ISBLANK(E43),"",IF(ISBLANK(G43),(O43+(K43*35)+(L43*35^1.5)+(0.00000048314*35^2)),(O43+(K43*G43)+(L43*G43^1.5)+(0.00000048314*G43^2))))</f>
        <v>1.02376803446242</v>
      </c>
      <c r="N43" s="140" t="n">
        <f aca="false">IF(ISBLANK(D43),"",IF(ISBLANK(G43),J43*(1+0.00001*(35-20)),J43*(1+0.00001*(G43-20))))</f>
        <v>109.917107398836</v>
      </c>
      <c r="O43" s="139" t="n">
        <f aca="false">IF(ISBLANK(E43),"",(0.999842594+(0.00006793952*E43)-(0.00000909529*E43^2)+(0.0000001001685*E43^3)-(0.000000001120083*E43^4)+(0.000000000006536332*E43^5)))</f>
        <v>0.996461467720534</v>
      </c>
      <c r="P43" s="141" t="n">
        <v>4.51</v>
      </c>
      <c r="Q43" s="142" t="n">
        <v>4.405</v>
      </c>
      <c r="R43" s="143" t="n">
        <v>201.4</v>
      </c>
      <c r="S43" s="143" t="n">
        <v>196.7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2108</v>
      </c>
      <c r="E44" s="135" t="n">
        <v>27.1</v>
      </c>
      <c r="F44" s="136" t="n">
        <v>4.333</v>
      </c>
      <c r="G44" s="137" t="n">
        <v>36.4792</v>
      </c>
      <c r="H44" s="135" t="n">
        <v>0</v>
      </c>
      <c r="I44" s="135" t="n">
        <v>3</v>
      </c>
      <c r="J44" s="138" t="n">
        <v>109.904</v>
      </c>
      <c r="K44" s="139" t="n">
        <f aca="false">IF(ISBLANK(E44),"",(0.000824493-(0.0000040899*E44)+(0.000000076438*E44^2)-(0.00000000082467*E44^3)+(0.0000000000053875*E44^4)))</f>
        <v>0.000756286329317769</v>
      </c>
      <c r="L44" s="139" t="n">
        <f aca="false">IF(ISBLANK(E44),"",(-0.00000572466+(0.00000010227*E44)-(0.0000000016546*E44^2)))</f>
        <v>-4.168297786E-006</v>
      </c>
      <c r="M44" s="139" t="n">
        <f aca="false">IF(ISBLANK(E44),"",IF(ISBLANK(G44),(O44+(K44*35)+(L44*35^1.5)+(0.00000048314*35^2)),(O44+(K44*G44)+(L44*G44^1.5)+(0.00000048314*G44^2))))</f>
        <v>1.02380236201693</v>
      </c>
      <c r="N44" s="140" t="n">
        <f aca="false">IF(ISBLANK(D44),"",IF(ISBLANK(G44),J44*(1+0.00001*(35-20)),J44*(1+0.00001*(G44-20))))</f>
        <v>109.922111299968</v>
      </c>
      <c r="O44" s="139" t="n">
        <f aca="false">IF(ISBLANK(E44),"",(0.999842594+(0.00006793952*E44)-(0.00000909529*E44^2)+(0.0000001001685*E44^3)-(0.000000001120083*E44^4)+(0.000000000006536332*E44^5)))</f>
        <v>0.99648910092621</v>
      </c>
      <c r="P44" s="141" t="n">
        <v>4.508</v>
      </c>
      <c r="Q44" s="142" t="n">
        <v>4.403</v>
      </c>
      <c r="R44" s="143" t="n">
        <v>201.3</v>
      </c>
      <c r="S44" s="143" t="n">
        <v>196.6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27</v>
      </c>
      <c r="F45" s="136" t="n">
        <v>4.196</v>
      </c>
      <c r="G45" s="137" t="n">
        <v>36.4796</v>
      </c>
      <c r="H45" s="135" t="n">
        <v>0</v>
      </c>
      <c r="I45" s="135" t="n">
        <v>3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0.0007564201607775</v>
      </c>
      <c r="L45" s="139" t="n">
        <f aca="false">IF(ISBLANK(E45),"",(-0.00000572466+(0.00000010227*E45)-(0.0000000016546*E45^2)))</f>
        <v>-4.1695734E-006</v>
      </c>
      <c r="M45" s="139" t="n">
        <f aca="false">IF(ISBLANK(E45),"",IF(ISBLANK(G45),(O45+(K45*35)+(L45*35^1.5)+(0.00000048314*35^2)),(O45+(K45*G45)+(L45*G45^1.5)+(0.00000048314*G45^2))))</f>
        <v>1.02383480606654</v>
      </c>
      <c r="N45" s="140" t="n">
        <f aca="false">IF(ISBLANK(D45),"",IF(ISBLANK(G45),J45*(1+0.00001*(35-20)),J45*(1+0.00001*(G45-20))))</f>
        <v>106.621567912784</v>
      </c>
      <c r="O45" s="139" t="n">
        <f aca="false">IF(ISBLANK(E45),"",(0.999842594+(0.00006793952*E45)-(0.00000909529*E45^2)+(0.0000001001685*E45^3)-(0.000000001120083*E45^4)+(0.000000000006536332*E45^5)))</f>
        <v>0.996516642405886</v>
      </c>
      <c r="P45" s="141" t="n">
        <v>4.502</v>
      </c>
      <c r="Q45" s="142" t="n">
        <v>4.397</v>
      </c>
      <c r="R45" s="143" t="n">
        <v>201.1</v>
      </c>
      <c r="S45" s="143" t="n">
        <v>196.4</v>
      </c>
      <c r="T45" s="34" t="n">
        <v>0</v>
      </c>
      <c r="U45" s="144" t="n">
        <v>0</v>
      </c>
      <c r="V45" s="145" t="n">
        <v>0.1</v>
      </c>
      <c r="W45" s="146" t="n">
        <v>0.1</v>
      </c>
      <c r="X45" s="145" t="n">
        <v>0.1</v>
      </c>
      <c r="Y45" s="146" t="n">
        <v>0.1</v>
      </c>
      <c r="Z45" s="34" t="n">
        <v>0.12</v>
      </c>
      <c r="AA45" s="144" t="n">
        <v>0.12</v>
      </c>
      <c r="AB45" s="145" t="n">
        <v>0.6</v>
      </c>
      <c r="AC45" s="146" t="n">
        <v>0.6</v>
      </c>
      <c r="AD45" s="36" t="n">
        <v>0.0028</v>
      </c>
      <c r="AE45" s="36" t="n">
        <v>0.0047</v>
      </c>
      <c r="AF45" s="36" t="n">
        <v>0.0025</v>
      </c>
      <c r="AG45" s="36" t="n">
        <v>0.0025</v>
      </c>
      <c r="AH45" s="36" t="n">
        <v>0.0019</v>
      </c>
      <c r="AI45" s="36" t="n">
        <v>-99999</v>
      </c>
      <c r="AJ45" s="36" t="n">
        <v>-99999</v>
      </c>
      <c r="AK45" s="36" t="n">
        <v>-99999</v>
      </c>
      <c r="AL45" s="36" t="n">
        <v>0.0142</v>
      </c>
      <c r="AM45" s="36" t="n">
        <v>0.0028</v>
      </c>
      <c r="AN45" s="36" t="n">
        <v>-99999</v>
      </c>
      <c r="AO45" s="36" t="n">
        <v>-99999</v>
      </c>
      <c r="AP45" s="36" t="n">
        <v>0.076</v>
      </c>
      <c r="AQ45" s="36"/>
      <c r="AR45" s="36" t="n">
        <v>0.0044</v>
      </c>
      <c r="AS45" s="36" t="n">
        <v>0.0038</v>
      </c>
      <c r="AT45" s="36"/>
      <c r="AU45" s="36" t="n">
        <v>0.012</v>
      </c>
      <c r="AV45" s="36" t="n">
        <v>-99999</v>
      </c>
      <c r="AW45" s="36"/>
      <c r="AX45" s="36" t="n">
        <v>0.0611</v>
      </c>
      <c r="AY45" s="36" t="n">
        <v>0.0456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-9°30</v>
      </c>
      <c r="P9" s="31" t="s">
        <v>16</v>
      </c>
      <c r="Q9" s="35" t="n">
        <f aca="false">IF(ISBLANK(I9),"",IF(ISBLANK(J9),"",IF(J9&gt;60,"ERREUR !!",O11*(I9+(J9/60)))))</f>
        <v>-9.5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40985</v>
      </c>
      <c r="K11" s="40"/>
      <c r="L11" s="40"/>
      <c r="M11" s="40"/>
      <c r="N11" s="41" t="str">
        <f aca="false">I9&amp;"°"&amp;J9</f>
        <v>9°30</v>
      </c>
      <c r="O11" s="42" t="n">
        <f aca="false">IF(P9=M10,-1,1)</f>
        <v>-1</v>
      </c>
      <c r="P11" s="43" t="str">
        <f aca="false">TEXT(J11,"aaaa-mm-jj")&amp;"T"&amp;TEXT(J12,"hh:mm:ss")&amp;"z"</f>
        <v>2016-03-18T22:40:00z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0.944444444444444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20.6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20.7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0.998080666998819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0.0199936699596063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5.00312000609993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4.975970144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0.00499997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0.0040148717459042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3155</v>
      </c>
      <c r="E35" s="119" t="n">
        <v>5.9</v>
      </c>
      <c r="F35" s="120" t="n">
        <v>5.48</v>
      </c>
      <c r="G35" s="121" t="n">
        <v>34.9322</v>
      </c>
      <c r="H35" s="119" t="n">
        <v>2000</v>
      </c>
      <c r="I35" s="119" t="n">
        <v>2022</v>
      </c>
      <c r="J35" s="122" t="n">
        <v>116.07</v>
      </c>
      <c r="K35" s="123" t="n">
        <f aca="false">IF(ISBLANK(E35),"",(0.000824493-(0.0000040899*E35)+(0.000000076438*E35^2)-(0.00000000082467*E35^3)+(0.0000000000053875*E35^4)))</f>
        <v>0.000802860555108309</v>
      </c>
      <c r="L35" s="123" t="n">
        <f aca="false">IF(ISBLANK(E35),"",(-0.00000572466+(0.00000010227*E35)-(0.0000000016546*E35^2)))</f>
        <v>-5.178863626E-006</v>
      </c>
      <c r="M35" s="123" t="n">
        <f aca="false">IF(ISBLANK(E35),"",IF(ISBLANK(G35),(O35+(K35*35)+(L35*35^1.5)+(0.00000048314*35^2)),(O35+(K35*G35)+(L35*G35^1.5)+(0.00000048314*G35^2))))</f>
        <v>1.02751209780513</v>
      </c>
      <c r="N35" s="124" t="n">
        <f aca="false">IF(ISBLANK(D35),"",IF(ISBLANK(G35),J35*(1+0.00001*(35-20)),J35*(1+0.00001*(G35-20))))</f>
        <v>116.08733180454</v>
      </c>
      <c r="O35" s="123" t="n">
        <f aca="false">IF(ISBLANK(E35),"",(0.999842594+(0.00006793952*E35)-(0.00000909529*E35^2)+(0.0000001001685*E35^3)-(0.000000001120083*E35^4)+(0.000000000006536332*E35^5)))</f>
        <v>0.999946092114281</v>
      </c>
      <c r="P35" s="125" t="n">
        <v>5.397</v>
      </c>
      <c r="Q35" s="126" t="n">
        <v>5.252</v>
      </c>
      <c r="R35" s="127" t="n">
        <v>241</v>
      </c>
      <c r="S35" s="127" t="n">
        <v>234.6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3157</v>
      </c>
      <c r="E36" s="135" t="n">
        <v>6.6</v>
      </c>
      <c r="F36" s="136" t="n">
        <v>5.394</v>
      </c>
      <c r="G36" s="137" t="n">
        <v>34.9325</v>
      </c>
      <c r="H36" s="135" t="n">
        <v>2000</v>
      </c>
      <c r="I36" s="135" t="n">
        <v>2022</v>
      </c>
      <c r="J36" s="138" t="n">
        <v>114.35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1.02742071102949</v>
      </c>
      <c r="N36" s="140" t="n">
        <f aca="false">IF(ISBLANK(D36),"",IF(ISBLANK(G36),J36*(1+0.00001*(35-20)),J36*(1+0.00001*(G36-20))))</f>
        <v>114.36707531375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5.393</v>
      </c>
      <c r="Q36" s="142" t="n">
        <v>5.249</v>
      </c>
      <c r="R36" s="143" t="n">
        <v>240.9</v>
      </c>
      <c r="S36" s="143" t="n">
        <v>234.4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3159</v>
      </c>
      <c r="E37" s="135" t="n">
        <v>7.8</v>
      </c>
      <c r="F37" s="136" t="n">
        <v>3.612</v>
      </c>
      <c r="G37" s="137" t="n">
        <v>34.5656</v>
      </c>
      <c r="H37" s="135" t="n">
        <v>1000</v>
      </c>
      <c r="I37" s="135" t="n">
        <v>1009</v>
      </c>
      <c r="J37" s="138" t="n">
        <v>116.17</v>
      </c>
      <c r="K37" s="139" t="n">
        <f aca="false">IF(ISBLANK(E37),"",(0.000824493-(0.0000040899*E37)+(0.000000076438*E37^2)-(0.00000000082467*E37^3)+(0.0000000000053875*E37^4)))</f>
        <v>0.00079687086098358</v>
      </c>
      <c r="L37" s="139" t="n">
        <f aca="false">IF(ISBLANK(E37),"",(-0.00000572466+(0.00000010227*E37)-(0.0000000016546*E37^2)))</f>
        <v>-5.027619864E-006</v>
      </c>
      <c r="M37" s="139" t="n">
        <f aca="false">IF(ISBLANK(E37),"",IF(ISBLANK(G37),(O37+(K37*35)+(L37*35^1.5)+(0.00000048314*35^2)),(O37+(K37*G37)+(L37*G37^1.5)+(0.00000048314*G37^2))))</f>
        <v>1.02696259626804</v>
      </c>
      <c r="N37" s="140" t="n">
        <f aca="false">IF(ISBLANK(D37),"",IF(ISBLANK(G37),J37*(1+0.00001*(35-20)),J37*(1+0.00001*(G37-20))))</f>
        <v>116.18692085752</v>
      </c>
      <c r="O37" s="139" t="n">
        <f aca="false">IF(ISBLANK(E37),"",(0.999842594+(0.00006793952*E37)-(0.00000909529*E37^2)+(0.0000001001685*E37^3)-(0.000000001120083*E37^4)+(0.000000000006536332*E37^5)))</f>
        <v>0.999862742696217</v>
      </c>
      <c r="P37" s="141" t="n">
        <v>3.549</v>
      </c>
      <c r="Q37" s="142" t="n">
        <v>3.456</v>
      </c>
      <c r="R37" s="143" t="n">
        <v>158.5</v>
      </c>
      <c r="S37" s="143" t="n">
        <v>154.3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3160</v>
      </c>
      <c r="E38" s="135" t="n">
        <v>10.3</v>
      </c>
      <c r="F38" s="136" t="n">
        <v>2.083</v>
      </c>
      <c r="G38" s="137" t="n">
        <v>34.6462</v>
      </c>
      <c r="H38" s="135" t="n">
        <v>500</v>
      </c>
      <c r="I38" s="135" t="n">
        <v>504</v>
      </c>
      <c r="J38" s="138" t="n">
        <v>116.77</v>
      </c>
      <c r="K38" s="139" t="n">
        <f aca="false">IF(ISBLANK(E38),"",(0.000824493-(0.0000040899*E38)+(0.000000076438*E38^2)-(0.00000000082467*E38^3)+(0.0000000000053875*E38^4)))</f>
        <v>0.000789635835032049</v>
      </c>
      <c r="L38" s="139" t="n">
        <f aca="false">IF(ISBLANK(E38),"",(-0.00000572466+(0.00000010227*E38)-(0.0000000016546*E38^2)))</f>
        <v>-4.846815514E-006</v>
      </c>
      <c r="M38" s="139" t="n">
        <f aca="false">IF(ISBLANK(E38),"",IF(ISBLANK(G38),(O38+(K38*35)+(L38*35^1.5)+(0.00000048314*35^2)),(O38+(K38*G38)+(L38*G38^1.5)+(0.00000048314*G38^2))))</f>
        <v>1.02662446596464</v>
      </c>
      <c r="N38" s="140" t="n">
        <f aca="false">IF(ISBLANK(D38),"",IF(ISBLANK(G38),J38*(1+0.00001*(35-20)),J38*(1+0.00001*(G38-20))))</f>
        <v>116.78710236774</v>
      </c>
      <c r="O38" s="139" t="n">
        <f aca="false">IF(ISBLANK(E38),"",(0.999842594+(0.00006793952*E38)-(0.00000909529*E38^2)+(0.0000001001685*E38^3)-(0.000000001120083*E38^4)+(0.000000000006536332*E38^5)))</f>
        <v>0.999675059671578</v>
      </c>
      <c r="P38" s="141" t="n">
        <v>2.03</v>
      </c>
      <c r="Q38" s="142" t="n">
        <v>1.977</v>
      </c>
      <c r="R38" s="143" t="n">
        <v>90.6</v>
      </c>
      <c r="S38" s="143" t="n">
        <v>88.3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3161</v>
      </c>
      <c r="E39" s="135" t="n">
        <v>19.1</v>
      </c>
      <c r="F39" s="136" t="n">
        <v>3.753</v>
      </c>
      <c r="G39" s="137" t="n">
        <v>36.117</v>
      </c>
      <c r="H39" s="135" t="n">
        <v>100</v>
      </c>
      <c r="I39" s="135" t="n">
        <v>101</v>
      </c>
      <c r="J39" s="138" t="n">
        <v>119.09</v>
      </c>
      <c r="K39" s="139" t="n">
        <f aca="false">IF(ISBLANK(E39),"",(0.000824493-(0.0000040899*E39)+(0.000000076438*E39^2)-(0.00000000082467*E39^3)+(0.0000000000053875*E39^4)))</f>
        <v>0.000769232065238169</v>
      </c>
      <c r="L39" s="139" t="n">
        <f aca="false">IF(ISBLANK(E39),"",(-0.00000572466+(0.00000010227*E39)-(0.0000000016546*E39^2)))</f>
        <v>-4.374917626E-006</v>
      </c>
      <c r="M39" s="139" t="n">
        <f aca="false">IF(ISBLANK(E39),"",IF(ISBLANK(G39),(O39+(K39*35)+(L39*35^1.5)+(0.00000048314*35^2)),(O39+(K39*G39)+(L39*G39^1.5)+(0.00000048314*G39^2))))</f>
        <v>1.02585068234229</v>
      </c>
      <c r="N39" s="140" t="n">
        <f aca="false">IF(ISBLANK(D39),"",IF(ISBLANK(G39),J39*(1+0.00001*(35-20)),J39*(1+0.00001*(G39-20))))</f>
        <v>119.1091937353</v>
      </c>
      <c r="O39" s="139" t="n">
        <f aca="false">IF(ISBLANK(E39),"",(0.999842594+(0.00006793952*E39)-(0.00000909529*E39^2)+(0.0000001001685*E39^3)-(0.000000001120083*E39^4)+(0.000000000006536332*E39^5)))</f>
        <v>0.998387694553484</v>
      </c>
      <c r="P39" s="141" t="n">
        <v>3.596</v>
      </c>
      <c r="Q39" s="142" t="n">
        <v>3.505</v>
      </c>
      <c r="R39" s="143" t="n">
        <v>160.6</v>
      </c>
      <c r="S39" s="143" t="n">
        <v>156.5</v>
      </c>
      <c r="T39" s="144"/>
      <c r="U39" s="144"/>
      <c r="V39" s="146"/>
      <c r="W39" s="146"/>
      <c r="X39" s="146"/>
      <c r="Y39" s="146"/>
      <c r="Z39" s="144"/>
      <c r="AA39" s="146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3163</v>
      </c>
      <c r="E40" s="135" t="n">
        <v>21.3</v>
      </c>
      <c r="F40" s="136" t="n">
        <v>4.647</v>
      </c>
      <c r="G40" s="137" t="n">
        <v>36.4328</v>
      </c>
      <c r="H40" s="135" t="n">
        <v>80</v>
      </c>
      <c r="I40" s="135" t="n">
        <v>80</v>
      </c>
      <c r="J40" s="138" t="n">
        <v>117.68</v>
      </c>
      <c r="K40" s="139" t="n">
        <f aca="false">IF(ISBLANK(E40),"",(0.000824493-(0.0000040899*E40)+(0.000000076438*E40^2)-(0.00000000082467*E40^3)+(0.0000000000053875*E40^4)))</f>
        <v>0.000765196941676249</v>
      </c>
      <c r="L40" s="139" t="n">
        <f aca="false">IF(ISBLANK(E40),"",(-0.00000572466+(0.00000010227*E40)-(0.0000000016546*E40^2)))</f>
        <v>-4.296984474E-006</v>
      </c>
      <c r="M40" s="139" t="n">
        <f aca="false">IF(ISBLANK(E40),"",IF(ISBLANK(G40),(O40+(K40*35)+(L40*35^1.5)+(0.00000048314*35^2)),(O40+(K40*G40)+(L40*G40^1.5)+(0.00000048314*G40^2))))</f>
        <v>1.02550398293596</v>
      </c>
      <c r="N40" s="140" t="n">
        <f aca="false">IF(ISBLANK(D40),"",IF(ISBLANK(G40),J40*(1+0.00001*(35-20)),J40*(1+0.00001*(G40-20))))</f>
        <v>117.69933811904</v>
      </c>
      <c r="O40" s="139" t="n">
        <f aca="false">IF(ISBLANK(E40),"",(0.999842594+(0.00006793952*E40)-(0.00000909529*E40^2)+(0.0000001001685*E40^3)-(0.000000001120083*E40^4)+(0.000000000006536332*E40^5)))</f>
        <v>0.997929356909852</v>
      </c>
      <c r="P40" s="141" t="n">
        <v>4.51</v>
      </c>
      <c r="Q40" s="142" t="n">
        <v>4.398</v>
      </c>
      <c r="R40" s="143" t="n">
        <v>201.4</v>
      </c>
      <c r="S40" s="143" t="n">
        <v>196.4</v>
      </c>
      <c r="T40" s="34"/>
      <c r="U40" s="144"/>
      <c r="V40" s="145"/>
      <c r="W40" s="146"/>
      <c r="X40" s="145"/>
      <c r="Y40" s="146"/>
      <c r="Z40" s="34"/>
      <c r="AA40" s="146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3166</v>
      </c>
      <c r="E41" s="135" t="n">
        <v>23</v>
      </c>
      <c r="F41" s="136" t="n">
        <v>5.227</v>
      </c>
      <c r="G41" s="137" t="n">
        <v>36.5656</v>
      </c>
      <c r="H41" s="135" t="n">
        <v>60</v>
      </c>
      <c r="I41" s="135" t="n">
        <v>61</v>
      </c>
      <c r="J41" s="138" t="n">
        <v>115.58</v>
      </c>
      <c r="K41" s="139" t="n">
        <f aca="false">IF(ISBLANK(E41),"",(0.000824493-(0.0000040899*E41)+(0.000000076438*E41^2)-(0.00000000082467*E41^3)+(0.0000000000053875*E41^4)))</f>
        <v>0.0007623348854975</v>
      </c>
      <c r="L41" s="139" t="n">
        <f aca="false">IF(ISBLANK(E41),"",(-0.00000572466+(0.00000010227*E41)-(0.0000000016546*E41^2)))</f>
        <v>-4.2477334E-006</v>
      </c>
      <c r="M41" s="139" t="n">
        <f aca="false">IF(ISBLANK(E41),"",IF(ISBLANK(G41),(O41+(K41*35)+(L41*35^1.5)+(0.00000048314*35^2)),(O41+(K41*G41)+(L41*G41^1.5)+(0.00000048314*G41^2))))</f>
        <v>1.02512316332709</v>
      </c>
      <c r="N41" s="140" t="n">
        <f aca="false">IF(ISBLANK(D41),"",IF(ISBLANK(G41),J41*(1+0.00001*(35-20)),J41*(1+0.00001*(G41-20))))</f>
        <v>115.59914652048</v>
      </c>
      <c r="O41" s="139" t="n">
        <f aca="false">IF(ISBLANK(E41),"",(0.999842594+(0.00006793952*E41)-(0.00000909529*E41^2)+(0.0000001001685*E41^3)-(0.000000001120083*E41^4)+(0.000000000006536332*E41^5)))</f>
        <v>0.997541169617411</v>
      </c>
      <c r="P41" s="141" t="n">
        <v>5.169</v>
      </c>
      <c r="Q41" s="142" t="n">
        <v>5.042</v>
      </c>
      <c r="R41" s="143" t="n">
        <v>230.8</v>
      </c>
      <c r="S41" s="143" t="n">
        <v>225.2</v>
      </c>
      <c r="T41" s="144"/>
      <c r="U41" s="144"/>
      <c r="V41" s="146"/>
      <c r="W41" s="146"/>
      <c r="X41" s="146"/>
      <c r="Y41" s="146"/>
      <c r="Z41" s="144"/>
      <c r="AA41" s="146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3167</v>
      </c>
      <c r="E42" s="135" t="n">
        <v>26.3</v>
      </c>
      <c r="F42" s="136" t="n">
        <v>4.924</v>
      </c>
      <c r="G42" s="137" t="n">
        <v>36.5206</v>
      </c>
      <c r="H42" s="135" t="n">
        <v>40</v>
      </c>
      <c r="I42" s="135" t="n">
        <v>40</v>
      </c>
      <c r="J42" s="138" t="n">
        <v>117.58</v>
      </c>
      <c r="K42" s="139" t="n">
        <f aca="false">IF(ISBLANK(E42),"",(0.000824493-(0.0000040899*E42)+(0.000000076438*E42^2)-(0.00000000082467*E42^3)+(0.0000000000053875*E42^4)))</f>
        <v>0.000757375658487249</v>
      </c>
      <c r="L42" s="139" t="n">
        <f aca="false">IF(ISBLANK(E42),"",(-0.00000572466+(0.00000010227*E42)-(0.0000000016546*E42^2)))</f>
        <v>-4.179429274E-006</v>
      </c>
      <c r="M42" s="139" t="n">
        <f aca="false">IF(ISBLANK(E42),"",IF(ISBLANK(G42),(O42+(K42*35)+(L42*35^1.5)+(0.00000048314*35^2)),(O42+(K42*G42)+(L42*G42^1.5)+(0.00000048314*G42^2))))</f>
        <v>1.0240886446969</v>
      </c>
      <c r="N42" s="140" t="n">
        <f aca="false">IF(ISBLANK(D42),"",IF(ISBLANK(G42),J42*(1+0.00001*(35-20)),J42*(1+0.00001*(G42-20))))</f>
        <v>117.59942492148</v>
      </c>
      <c r="O42" s="139" t="n">
        <f aca="false">IF(ISBLANK(E42),"",(0.999842594+(0.00006793952*E42)-(0.00000909529*E42^2)+(0.0000001001685*E42^3)-(0.000000001120083*E42^4)+(0.000000000006536332*E42^5)))</f>
        <v>0.996706850854433</v>
      </c>
      <c r="P42" s="141" t="n">
        <v>4.784</v>
      </c>
      <c r="Q42" s="142" t="n">
        <v>4.672</v>
      </c>
      <c r="R42" s="143" t="n">
        <v>213.7</v>
      </c>
      <c r="S42" s="143" t="n">
        <v>208.6</v>
      </c>
      <c r="T42" s="34"/>
      <c r="U42" s="144"/>
      <c r="V42" s="145"/>
      <c r="W42" s="146"/>
      <c r="X42" s="145"/>
      <c r="Y42" s="146"/>
      <c r="Z42" s="34"/>
      <c r="AA42" s="146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3169</v>
      </c>
      <c r="E43" s="135" t="n">
        <v>27.3</v>
      </c>
      <c r="F43" s="136" t="n">
        <v>4.614</v>
      </c>
      <c r="G43" s="137" t="n">
        <v>36.4199</v>
      </c>
      <c r="H43" s="135" t="n">
        <v>20</v>
      </c>
      <c r="I43" s="135" t="n">
        <v>20.7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0.000756020652891949</v>
      </c>
      <c r="L43" s="139" t="n">
        <f aca="false">IF(ISBLANK(E43),"",(-0.00000572466+(0.00000010227*E43)-(0.0000000016546*E43^2)))</f>
        <v>-4.165845834E-006</v>
      </c>
      <c r="M43" s="139" t="n">
        <f aca="false">IF(ISBLANK(E43),"",IF(ISBLANK(G43),(O43+(K43*35)+(L43*35^1.5)+(0.00000048314*35^2)),(O43+(K43*G43)+(L43*G43^1.5)+(0.00000048314*G43^2))))</f>
        <v>1.02369316915981</v>
      </c>
      <c r="N43" s="140" t="n">
        <f aca="false">IF(ISBLANK(D43),"",IF(ISBLANK(G43),J43*(1+0.00001*(35-20)),J43*(1+0.00001*(G43-20))))</f>
        <v>116.46912097355</v>
      </c>
      <c r="O43" s="139" t="n">
        <f aca="false">IF(ISBLANK(E43),"",(0.999842594+(0.00006793952*E43)-(0.00000909529*E43^2)+(0.0000001001685*E43^3)-(0.000000001120083*E43^4)+(0.000000000006536332*E43^5)))</f>
        <v>0.996433742949107</v>
      </c>
      <c r="P43" s="141" t="n">
        <v>4.526</v>
      </c>
      <c r="Q43" s="142" t="n">
        <v>4.421</v>
      </c>
      <c r="R43" s="143" t="n">
        <v>202.1</v>
      </c>
      <c r="S43" s="143" t="n">
        <v>197.5</v>
      </c>
      <c r="T43" s="147"/>
      <c r="U43" s="144"/>
      <c r="V43" s="147"/>
      <c r="W43" s="146"/>
      <c r="X43" s="147"/>
      <c r="Y43" s="146"/>
      <c r="Z43" s="147"/>
      <c r="AA43" s="146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3171</v>
      </c>
      <c r="E44" s="135" t="n">
        <v>27.3</v>
      </c>
      <c r="F44" s="136" t="n">
        <v>4.662</v>
      </c>
      <c r="G44" s="137" t="n">
        <v>36.4191</v>
      </c>
      <c r="H44" s="135" t="n">
        <v>10</v>
      </c>
      <c r="I44" s="135" t="n">
        <v>10.1</v>
      </c>
      <c r="J44" s="138" t="n">
        <v>117.64</v>
      </c>
      <c r="K44" s="139" t="n">
        <f aca="false">IF(ISBLANK(E44),"",(0.000824493-(0.0000040899*E44)+(0.000000076438*E44^2)-(0.00000000082467*E44^3)+(0.0000000000053875*E44^4)))</f>
        <v>0.000756020652891949</v>
      </c>
      <c r="L44" s="139" t="n">
        <f aca="false">IF(ISBLANK(E44),"",(-0.00000572466+(0.00000010227*E44)-(0.0000000016546*E44^2)))</f>
        <v>-4.165845834E-006</v>
      </c>
      <c r="M44" s="139" t="n">
        <f aca="false">IF(ISBLANK(E44),"",IF(ISBLANK(G44),(O44+(K44*35)+(L44*35^1.5)+(0.00000048314*35^2)),(O44+(K44*G44)+(L44*G44^1.5)+(0.00000048314*G44^2))))</f>
        <v>1.02369256635848</v>
      </c>
      <c r="N44" s="140" t="n">
        <f aca="false">IF(ISBLANK(D44),"",IF(ISBLANK(G44),J44*(1+0.00001*(35-20)),J44*(1+0.00001*(G44-20))))</f>
        <v>117.65931542924</v>
      </c>
      <c r="O44" s="139" t="n">
        <f aca="false">IF(ISBLANK(E44),"",(0.999842594+(0.00006793952*E44)-(0.00000909529*E44^2)+(0.0000001001685*E44^3)-(0.000000001120083*E44^4)+(0.000000000006536332*E44^5)))</f>
        <v>0.996433742949107</v>
      </c>
      <c r="P44" s="141" t="n">
        <v>4.526</v>
      </c>
      <c r="Q44" s="142" t="n">
        <v>4.422</v>
      </c>
      <c r="R44" s="143" t="n">
        <v>202.1</v>
      </c>
      <c r="S44" s="143" t="n">
        <v>197.5</v>
      </c>
      <c r="T44" s="34"/>
      <c r="U44" s="144"/>
      <c r="V44" s="145"/>
      <c r="W44" s="146"/>
      <c r="X44" s="145"/>
      <c r="Y44" s="146"/>
      <c r="Z44" s="34"/>
      <c r="AA44" s="146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3173</v>
      </c>
      <c r="E45" s="135" t="n">
        <v>27.3</v>
      </c>
      <c r="F45" s="136" t="n">
        <v>4.754</v>
      </c>
      <c r="G45" s="137" t="n">
        <v>36.4166</v>
      </c>
      <c r="H45" s="135" t="n">
        <v>0</v>
      </c>
      <c r="I45" s="135" t="n">
        <v>3.1</v>
      </c>
      <c r="J45" s="138" t="n">
        <v>119.99</v>
      </c>
      <c r="K45" s="139" t="n">
        <f aca="false">IF(ISBLANK(E45),"",(0.000824493-(0.0000040899*E45)+(0.000000076438*E45^2)-(0.00000000082467*E45^3)+(0.0000000000053875*E45^4)))</f>
        <v>0.000756020652891949</v>
      </c>
      <c r="L45" s="139" t="n">
        <f aca="false">IF(ISBLANK(E45),"",(-0.00000572466+(0.00000010227*E45)-(0.0000000016546*E45^2)))</f>
        <v>-4.165845834E-006</v>
      </c>
      <c r="M45" s="139" t="n">
        <f aca="false">IF(ISBLANK(E45),"",IF(ISBLANK(G45),(O45+(K45*35)+(L45*35^1.5)+(0.00000048314*35^2)),(O45+(K45*G45)+(L45*G45^1.5)+(0.00000048314*G45^2))))</f>
        <v>1.02369068260618</v>
      </c>
      <c r="N45" s="140" t="n">
        <f aca="false">IF(ISBLANK(D45),"",IF(ISBLANK(G45),J45*(1+0.00001*(35-20)),J45*(1+0.00001*(G45-20))))</f>
        <v>120.00969827834</v>
      </c>
      <c r="O45" s="139" t="n">
        <f aca="false">IF(ISBLANK(E45),"",(0.999842594+(0.00006793952*E45)-(0.00000909529*E45^2)+(0.0000001001685*E45^3)-(0.000000001120083*E45^4)+(0.000000000006536332*E45^5)))</f>
        <v>0.996433742949107</v>
      </c>
      <c r="P45" s="141" t="n">
        <v>4.524</v>
      </c>
      <c r="Q45" s="142" t="n">
        <v>4.419</v>
      </c>
      <c r="R45" s="143" t="n">
        <v>202</v>
      </c>
      <c r="S45" s="143" t="n">
        <v>197.4</v>
      </c>
      <c r="T45" s="147"/>
      <c r="U45" s="144"/>
      <c r="V45" s="147"/>
      <c r="W45" s="146"/>
      <c r="X45" s="147"/>
      <c r="Y45" s="146"/>
      <c r="Z45" s="147"/>
      <c r="AA45" s="146"/>
      <c r="AB45" s="147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J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-9°0</v>
      </c>
      <c r="P9" s="31" t="s">
        <v>16</v>
      </c>
      <c r="Q9" s="35" t="n">
        <f aca="false">IF(ISBLANK(I9),"",IF(ISBLANK(J9),"",IF(J9&gt;60,"ERREUR !!",O11*(I9+(J9/60)))))</f>
        <v>-9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40986</v>
      </c>
      <c r="K11" s="40"/>
      <c r="L11" s="40"/>
      <c r="M11" s="40"/>
      <c r="N11" s="41" t="str">
        <f aca="false">I9&amp;"°"&amp;J9</f>
        <v>9°0</v>
      </c>
      <c r="O11" s="42" t="n">
        <f aca="false">IF(P9=M10,-1,1)</f>
        <v>-1</v>
      </c>
      <c r="P11" s="43" t="str">
        <f aca="false">TEXT(J11,"aaaa-mm-jj")&amp;"T"&amp;TEXT(J12,"hh:mm:ss")&amp;"z"</f>
        <v>2016-03-19T03:16:00z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0.136111111111111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20.6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20.7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0.998080666998819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0.0199936699596063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5.00312000609993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4.975970144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0.00499997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0.0040148717459042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6.2</v>
      </c>
      <c r="F35" s="120" t="n">
        <v>5.284</v>
      </c>
      <c r="G35" s="121" t="n">
        <v>34.9373</v>
      </c>
      <c r="H35" s="119" t="n">
        <v>2000</v>
      </c>
      <c r="I35" s="119" t="n">
        <v>2021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0.00080188531551926</v>
      </c>
      <c r="L35" s="123" t="n">
        <f aca="false">IF(ISBLANK(E35),"",(-0.00000572466+(0.00000010227*E35)-(0.0000000016546*E35^2)))</f>
        <v>-5.154188824E-006</v>
      </c>
      <c r="M35" s="123" t="n">
        <f aca="false">IF(ISBLANK(E35),"",IF(ISBLANK(G35),(O35+(K35*35)+(L35*35^1.5)+(0.00000048314*35^2)),(O35+(K35*G35)+(L35*G35^1.5)+(0.00000048314*G35^2))))</f>
        <v>1.02747753538872</v>
      </c>
      <c r="N35" s="124" t="n">
        <f aca="false">IF(ISBLANK(D35),"",IF(ISBLANK(G35),J35*(1+0.00001*(35-20)),J35*(1+0.00001*(G35-20))))</f>
        <v>111.211609530735</v>
      </c>
      <c r="O35" s="123" t="n">
        <f aca="false">IF(ISBLANK(E35),"",(0.999842594+(0.00006793952*E35)-(0.00000909529*E35^2)+(0.0000001001685*E35^3)-(0.000000001120083*E35^4)+(0.000000000006536332*E35^5)))</f>
        <v>0.999936473843876</v>
      </c>
      <c r="P35" s="125" t="n">
        <v>5.435</v>
      </c>
      <c r="Q35" s="126" t="n">
        <v>5.29</v>
      </c>
      <c r="R35" s="127" t="n">
        <v>242.7</v>
      </c>
      <c r="S35" s="127" t="n">
        <v>236.3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7</v>
      </c>
      <c r="F36" s="136" t="n">
        <v>3.271</v>
      </c>
      <c r="G36" s="137" t="n">
        <v>34.6006</v>
      </c>
      <c r="H36" s="135" t="n">
        <v>1000</v>
      </c>
      <c r="I36" s="135" t="n">
        <v>1009.1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0.0007993392355775</v>
      </c>
      <c r="L36" s="139" t="n">
        <f aca="false">IF(ISBLANK(E36),"",(-0.00000572466+(0.00000010227*E36)-(0.0000000016546*E36^2)))</f>
        <v>-5.0898454E-006</v>
      </c>
      <c r="M36" s="139" t="n">
        <f aca="false">IF(ISBLANK(E36),"",IF(ISBLANK(G36),(O36+(K36*35)+(L36*35^1.5)+(0.00000048314*35^2)),(O36+(K36*G36)+(L36*G36^1.5)+(0.00000048314*G36^2))))</f>
        <v>1.0271043837521</v>
      </c>
      <c r="N36" s="140" t="n">
        <f aca="false">IF(ISBLANK(D36),"",IF(ISBLANK(G36),J36*(1+0.00001*(35-20)),J36*(1+0.00001*(G36-20))))</f>
        <v>106.603562487528</v>
      </c>
      <c r="O36" s="139" t="n">
        <f aca="false">IF(ISBLANK(E36),"",(0.999842594+(0.00006793952*E36)-(0.00000909529*E36^2)+(0.0000001001685*E36^3)-(0.000000001120083*E36^4)+(0.000000000006536332*E36^5)))</f>
        <v>0.999904279762349</v>
      </c>
      <c r="P36" s="141" t="n">
        <v>3.507</v>
      </c>
      <c r="Q36" s="142" t="n">
        <v>3.414</v>
      </c>
      <c r="R36" s="143" t="n">
        <v>156.6</v>
      </c>
      <c r="S36" s="143" t="n">
        <v>152.5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7.4</v>
      </c>
      <c r="F37" s="136" t="n">
        <v>3.615</v>
      </c>
      <c r="G37" s="137" t="n">
        <v>34.6015</v>
      </c>
      <c r="H37" s="135" t="n">
        <v>1000</v>
      </c>
      <c r="I37" s="135" t="n">
        <v>1008.4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0.00079809546407174</v>
      </c>
      <c r="L37" s="139" t="n">
        <f aca="false">IF(ISBLANK(E37),"",(-0.00000572466+(0.00000010227*E37)-(0.0000000016546*E37^2)))</f>
        <v>-5.058467896E-006</v>
      </c>
      <c r="M37" s="139" t="n">
        <f aca="false">IF(ISBLANK(E37),"",IF(ISBLANK(G37),(O37+(K37*35)+(L37*35^1.5)+(0.00000048314*35^2)),(O37+(K37*G37)+(L37*G37^1.5)+(0.00000048314*G37^2))))</f>
        <v>1.02704882852012</v>
      </c>
      <c r="N37" s="140" t="n">
        <f aca="false">IF(ISBLANK(D37),"",IF(ISBLANK(G37),J37*(1+0.00001*(35-20)),J37*(1+0.00001*(G37-20))))</f>
        <v>117.882210057975</v>
      </c>
      <c r="O37" s="139" t="n">
        <f aca="false">IF(ISBLANK(E37),"",(0.999842594+(0.00006793952*E37)-(0.00000909529*E37^2)+(0.0000001001685*E37^3)-(0.000000001120083*E37^4)+(0.000000000006536332*E37^5)))</f>
        <v>0.999884665344083</v>
      </c>
      <c r="P37" s="141" t="n">
        <v>3.5</v>
      </c>
      <c r="Q37" s="142" t="n">
        <v>3.408</v>
      </c>
      <c r="R37" s="143" t="n">
        <v>156.3</v>
      </c>
      <c r="S37" s="143" t="n">
        <v>152.2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10.2</v>
      </c>
      <c r="F38" s="136" t="n">
        <v>1.936</v>
      </c>
      <c r="G38" s="137" t="n">
        <v>34.6557</v>
      </c>
      <c r="H38" s="135" t="n">
        <v>500</v>
      </c>
      <c r="I38" s="135" t="n">
        <v>504.5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0.00078991179915126</v>
      </c>
      <c r="L38" s="139" t="n">
        <f aca="false">IF(ISBLANK(E38),"",(-0.00000572466+(0.00000010227*E38)-(0.0000000016546*E38^2)))</f>
        <v>-4.853650584E-006</v>
      </c>
      <c r="M38" s="139" t="n">
        <f aca="false">IF(ISBLANK(E38),"",IF(ISBLANK(G38),(O38+(K38*35)+(L38*35^1.5)+(0.00000048314*35^2)),(O38+(K38*G38)+(L38*G38^1.5)+(0.00000048314*G38^2))))</f>
        <v>1.02664918889783</v>
      </c>
      <c r="N38" s="140" t="n">
        <f aca="false">IF(ISBLANK(D38),"",IF(ISBLANK(G38),J38*(1+0.00001*(35-20)),J38*(1+0.00001*(G38-20))))</f>
        <v>110.303163331859</v>
      </c>
      <c r="O38" s="139" t="n">
        <f aca="false">IF(ISBLANK(E38),"",(0.999842594+(0.00006793952*E38)-(0.00000909529*E38^2)+(0.0000001001685*E38^3)-(0.000000001120083*E38^4)+(0.000000000006536332*E38^5)))</f>
        <v>0.999684200271206</v>
      </c>
      <c r="P38" s="141" t="n">
        <v>1.998</v>
      </c>
      <c r="Q38" s="142" t="n">
        <v>1.946</v>
      </c>
      <c r="R38" s="143" t="n">
        <v>89.2</v>
      </c>
      <c r="S38" s="143" t="n">
        <v>86.9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18.5</v>
      </c>
      <c r="F39" s="136" t="n">
        <v>3.088</v>
      </c>
      <c r="G39" s="137" t="n">
        <v>35.9921</v>
      </c>
      <c r="H39" s="135" t="n">
        <v>100</v>
      </c>
      <c r="I39" s="135" t="n">
        <v>101.8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0.000770400319460469</v>
      </c>
      <c r="L39" s="139" t="n">
        <f aca="false">IF(ISBLANK(E39),"",(-0.00000572466+(0.00000010227*E39)-(0.0000000016546*E39^2)))</f>
        <v>-4.39895185E-006</v>
      </c>
      <c r="M39" s="139" t="n">
        <f aca="false">IF(ISBLANK(E39),"",IF(ISBLANK(G39),(O39+(K39*35)+(L39*35^1.5)+(0.00000048314*35^2)),(O39+(K39*G39)+(L39*G39^1.5)+(0.00000048314*G39^2))))</f>
        <v>1.02590814387365</v>
      </c>
      <c r="N39" s="140" t="n">
        <f aca="false">IF(ISBLANK(D39),"",IF(ISBLANK(G39),J39*(1+0.00001*(35-20)),J39*(1+0.00001*(G39-20))))</f>
        <v>107.925256755268</v>
      </c>
      <c r="O39" s="139" t="n">
        <f aca="false">IF(ISBLANK(E39),"",(0.999842594+(0.00006793952*E39)-(0.00000909529*E39^2)+(0.0000001001685*E39^3)-(0.000000001120083*E39^4)+(0.000000000006536332*E39^5)))</f>
        <v>0.998503804726763</v>
      </c>
      <c r="P39" s="141" t="n">
        <v>3.268</v>
      </c>
      <c r="Q39" s="142" t="n">
        <v>3.186</v>
      </c>
      <c r="R39" s="143" t="n">
        <v>146</v>
      </c>
      <c r="S39" s="143" t="n">
        <v>142.3</v>
      </c>
      <c r="T39" s="34" t="n">
        <v>0.27</v>
      </c>
      <c r="U39" s="144" t="n">
        <v>0.26</v>
      </c>
      <c r="V39" s="145" t="n">
        <v>13</v>
      </c>
      <c r="W39" s="146" t="n">
        <v>12.7</v>
      </c>
      <c r="X39" s="145" t="n">
        <v>12.7</v>
      </c>
      <c r="Y39" s="146" t="n">
        <v>12.4</v>
      </c>
      <c r="Z39" s="34" t="n">
        <v>1</v>
      </c>
      <c r="AA39" s="144" t="n">
        <v>0.97</v>
      </c>
      <c r="AB39" s="145" t="n">
        <v>3.3</v>
      </c>
      <c r="AC39" s="146" t="n">
        <v>3.2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21</v>
      </c>
      <c r="F40" s="136" t="n">
        <v>4.135</v>
      </c>
      <c r="G40" s="137" t="n">
        <v>36.4053</v>
      </c>
      <c r="H40" s="135" t="n">
        <v>80</v>
      </c>
      <c r="I40" s="135" t="n">
        <v>80.1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0.0007657247555175</v>
      </c>
      <c r="L40" s="139" t="n">
        <f aca="false">IF(ISBLANK(E40),"",(-0.00000572466+(0.00000010227*E40)-(0.0000000016546*E40^2)))</f>
        <v>-4.3066686E-006</v>
      </c>
      <c r="M40" s="139" t="n">
        <f aca="false">IF(ISBLANK(E40),"",IF(ISBLANK(G40),(O40+(K40*35)+(L40*35^1.5)+(0.00000048314*35^2)),(O40+(K40*G40)+(L40*G40^1.5)+(0.00000048314*G40^2))))</f>
        <v>1.02556559474584</v>
      </c>
      <c r="N40" s="140" t="n">
        <f aca="false">IF(ISBLANK(D40),"",IF(ISBLANK(G40),J40*(1+0.00001*(35-20)),J40*(1+0.00001*(G40-20))))</f>
        <v>108.932867832495</v>
      </c>
      <c r="O40" s="139" t="n">
        <f aca="false">IF(ISBLANK(E40),"",(0.999842594+(0.00006793952*E40)-(0.00000909529*E40^2)+(0.0000001001685*E40^3)-(0.000000001120083*E40^4)+(0.000000000006536332*E40^5)))</f>
        <v>0.997994821686635</v>
      </c>
      <c r="P40" s="141" t="n">
        <v>4.341</v>
      </c>
      <c r="Q40" s="142" t="n">
        <v>4.232</v>
      </c>
      <c r="R40" s="143" t="n">
        <v>193.9</v>
      </c>
      <c r="S40" s="143" t="n">
        <v>189</v>
      </c>
      <c r="T40" s="34" t="n">
        <v>0.2</v>
      </c>
      <c r="U40" s="144" t="n">
        <v>0.2</v>
      </c>
      <c r="V40" s="145" t="n">
        <v>4.1</v>
      </c>
      <c r="W40" s="146" t="n">
        <v>4</v>
      </c>
      <c r="X40" s="145" t="n">
        <v>3.9</v>
      </c>
      <c r="Y40" s="146" t="n">
        <v>3.8</v>
      </c>
      <c r="Z40" s="34" t="n">
        <v>0.5</v>
      </c>
      <c r="AA40" s="144" t="n">
        <v>0.49</v>
      </c>
      <c r="AB40" s="145" t="n">
        <v>1.5</v>
      </c>
      <c r="AC40" s="146" t="n">
        <v>1.5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22.6</v>
      </c>
      <c r="F41" s="136" t="n">
        <v>5.442</v>
      </c>
      <c r="G41" s="137" t="n">
        <v>36.6071</v>
      </c>
      <c r="H41" s="135" t="n">
        <v>60</v>
      </c>
      <c r="I41" s="135" t="n">
        <v>60.3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0.0007629888901799</v>
      </c>
      <c r="L41" s="139" t="n">
        <f aca="false">IF(ISBLANK(E41),"",(-0.00000572466+(0.00000010227*E41)-(0.0000000016546*E41^2)))</f>
        <v>-4.258461496E-006</v>
      </c>
      <c r="M41" s="139" t="n">
        <f aca="false">IF(ISBLANK(E41),"",IF(ISBLANK(G41),(O41+(K41*35)+(L41*35^1.5)+(0.00000048314*35^2)),(O41+(K41*G41)+(L41*G41^1.5)+(0.00000048314*G41^2))))</f>
        <v>1.02527017721945</v>
      </c>
      <c r="N41" s="140" t="n">
        <f aca="false">IF(ISBLANK(D41),"",IF(ISBLANK(G41),J41*(1+0.00001*(35-20)),J41*(1+0.00001*(G41-20))))</f>
        <v>119.635864748736</v>
      </c>
      <c r="O41" s="139" t="n">
        <f aca="false">IF(ISBLANK(E41),"",(0.999842594+(0.00006793952*E41)-(0.00000909529*E41^2)+(0.0000001001685*E41^3)-(0.000000001120083*E41^4)+(0.000000000006536332*E41^5)))</f>
        <v>0.99763511379082</v>
      </c>
      <c r="P41" s="141" t="n">
        <v>5.197</v>
      </c>
      <c r="Q41" s="142" t="n">
        <v>5.069</v>
      </c>
      <c r="R41" s="143" t="n">
        <v>232.1</v>
      </c>
      <c r="S41" s="143" t="n">
        <v>226.4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0.19</v>
      </c>
      <c r="AA41" s="144" t="n">
        <v>0.19</v>
      </c>
      <c r="AB41" s="145" t="n">
        <v>0.7</v>
      </c>
      <c r="AC41" s="146" t="n">
        <v>0.7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27.1</v>
      </c>
      <c r="F42" s="136" t="n">
        <v>4.416</v>
      </c>
      <c r="G42" s="137" t="n">
        <v>36.4015</v>
      </c>
      <c r="H42" s="135" t="n">
        <v>40</v>
      </c>
      <c r="I42" s="135" t="n">
        <v>40.7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0.000756286329317769</v>
      </c>
      <c r="L42" s="139" t="n">
        <f aca="false">IF(ISBLANK(E42),"",(-0.00000572466+(0.00000010227*E42)-(0.0000000016546*E42^2)))</f>
        <v>-4.168297786E-006</v>
      </c>
      <c r="M42" s="139" t="n">
        <f aca="false">IF(ISBLANK(E42),"",IF(ISBLANK(G42),(O42+(K42*35)+(L42*35^1.5)+(0.00000048314*35^2)),(O42+(K42*G42)+(L42*G42^1.5)+(0.00000048314*G42^2))))</f>
        <v>1.02374379529297</v>
      </c>
      <c r="N42" s="140" t="n">
        <f aca="false">IF(ISBLANK(D42),"",IF(ISBLANK(G42),J42*(1+0.00001*(35-20)),J42*(1+0.00001*(G42-20))))</f>
        <v>111.399268154715</v>
      </c>
      <c r="O42" s="139" t="n">
        <f aca="false">IF(ISBLANK(E42),"",(0.999842594+(0.00006793952*E42)-(0.00000909529*E42^2)+(0.0000001001685*E42^3)-(0.000000001120083*E42^4)+(0.000000000006536332*E42^5)))</f>
        <v>0.99648910092621</v>
      </c>
      <c r="P42" s="141" t="n">
        <v>4.532</v>
      </c>
      <c r="Q42" s="142" t="n">
        <v>4.427</v>
      </c>
      <c r="R42" s="143" t="n">
        <v>202.4</v>
      </c>
      <c r="S42" s="143" t="n">
        <v>197.7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0.1</v>
      </c>
      <c r="AA42" s="144" t="n">
        <v>0.1</v>
      </c>
      <c r="AB42" s="145" t="n">
        <v>0.6</v>
      </c>
      <c r="AC42" s="146" t="n">
        <v>0.6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27.2</v>
      </c>
      <c r="F43" s="136" t="n">
        <v>4.343</v>
      </c>
      <c r="G43" s="137" t="n">
        <v>36.3974</v>
      </c>
      <c r="H43" s="135" t="n">
        <v>20</v>
      </c>
      <c r="I43" s="135" t="n">
        <v>20.2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0.00075615316050176</v>
      </c>
      <c r="L43" s="139" t="n">
        <f aca="false">IF(ISBLANK(E43),"",(-0.00000572466+(0.00000010227*E43)-(0.0000000016546*E43^2)))</f>
        <v>-4.167055264E-006</v>
      </c>
      <c r="M43" s="139" t="n">
        <f aca="false">IF(ISBLANK(E43),"",IF(ISBLANK(G43),(O43+(K43*35)+(L43*35^1.5)+(0.00000048314*35^2)),(O43+(K43*G43)+(L43*G43^1.5)+(0.00000048314*G43^2))))</f>
        <v>1.02370849761139</v>
      </c>
      <c r="N43" s="140" t="n">
        <f aca="false">IF(ISBLANK(D43),"",IF(ISBLANK(G43),J43*(1+0.00001*(35-20)),J43*(1+0.00001*(G43-20))))</f>
        <v>109.638974993854</v>
      </c>
      <c r="O43" s="139" t="n">
        <f aca="false">IF(ISBLANK(E43),"",(0.999842594+(0.00006793952*E43)-(0.00000909529*E43^2)+(0.0000001001685*E43^3)-(0.000000001120083*E43^4)+(0.000000000006536332*E43^5)))</f>
        <v>0.996461467720534</v>
      </c>
      <c r="P43" s="141" t="n">
        <v>4.53</v>
      </c>
      <c r="Q43" s="142" t="n">
        <v>4.425</v>
      </c>
      <c r="R43" s="143" t="n">
        <v>202.3</v>
      </c>
      <c r="S43" s="143" t="n">
        <v>197.6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0.09</v>
      </c>
      <c r="AA43" s="144" t="n">
        <v>0.09</v>
      </c>
      <c r="AB43" s="145" t="n">
        <v>0.5</v>
      </c>
      <c r="AC43" s="146" t="n">
        <v>0.5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27.3</v>
      </c>
      <c r="F44" s="136" t="n">
        <v>4.337</v>
      </c>
      <c r="G44" s="137" t="n">
        <v>36.4005</v>
      </c>
      <c r="H44" s="135" t="n">
        <v>10</v>
      </c>
      <c r="I44" s="135" t="n">
        <v>9.9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0.000756020652891949</v>
      </c>
      <c r="L44" s="139" t="n">
        <f aca="false">IF(ISBLANK(E44),"",(-0.00000572466+(0.00000010227*E44)-(0.0000000016546*E44^2)))</f>
        <v>-4.165845834E-006</v>
      </c>
      <c r="M44" s="139" t="n">
        <f aca="false">IF(ISBLANK(E44),"",IF(ISBLANK(G44),(O44+(K44*35)+(L44*35^1.5)+(0.00000048314*35^2)),(O44+(K44*G44)+(L44*G44^1.5)+(0.00000048314*G44^2))))</f>
        <v>1.02367855130851</v>
      </c>
      <c r="N44" s="140" t="n">
        <f aca="false">IF(ISBLANK(D44),"",IF(ISBLANK(G44),J44*(1+0.00001*(35-20)),J44*(1+0.00001*(G44-20))))</f>
        <v>109.49195428337</v>
      </c>
      <c r="O44" s="139" t="n">
        <f aca="false">IF(ISBLANK(E44),"",(0.999842594+(0.00006793952*E44)-(0.00000909529*E44^2)+(0.0000001001685*E44^3)-(0.000000001120083*E44^4)+(0.000000000006536332*E44^5)))</f>
        <v>0.996433742949107</v>
      </c>
      <c r="P44" s="141" t="n">
        <v>4.53</v>
      </c>
      <c r="Q44" s="142" t="n">
        <v>4.425</v>
      </c>
      <c r="R44" s="143" t="n">
        <v>202.3</v>
      </c>
      <c r="S44" s="143" t="n">
        <v>197.6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27.3</v>
      </c>
      <c r="F45" s="136" t="n">
        <v>4.614</v>
      </c>
      <c r="G45" s="137" t="n">
        <v>36.4004</v>
      </c>
      <c r="H45" s="135" t="n">
        <v>0</v>
      </c>
      <c r="I45" s="135" t="n">
        <v>3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0.000756020652891949</v>
      </c>
      <c r="L45" s="139" t="n">
        <f aca="false">IF(ISBLANK(E45),"",(-0.00000572466+(0.00000010227*E45)-(0.0000000016546*E45^2)))</f>
        <v>-4.165845834E-006</v>
      </c>
      <c r="M45" s="139" t="n">
        <f aca="false">IF(ISBLANK(E45),"",IF(ISBLANK(G45),(O45+(K45*35)+(L45*35^1.5)+(0.00000048314*35^2)),(O45+(K45*G45)+(L45*G45^1.5)+(0.00000048314*G45^2))))</f>
        <v>1.0236784759592</v>
      </c>
      <c r="N45" s="140" t="n">
        <f aca="false">IF(ISBLANK(D45),"",IF(ISBLANK(G45),J45*(1+0.00001*(35-20)),J45*(1+0.00001*(G45-20))))</f>
        <v>116.388084981476</v>
      </c>
      <c r="O45" s="139" t="n">
        <f aca="false">IF(ISBLANK(E45),"",(0.999842594+(0.00006793952*E45)-(0.00000909529*E45^2)+(0.0000001001685*E45^3)-(0.000000001120083*E45^4)+(0.000000000006536332*E45^5)))</f>
        <v>0.996433742949107</v>
      </c>
      <c r="P45" s="141" t="n">
        <v>4.529</v>
      </c>
      <c r="Q45" s="142" t="n">
        <v>4.425</v>
      </c>
      <c r="R45" s="143" t="n">
        <v>202.3</v>
      </c>
      <c r="S45" s="143" t="n">
        <v>197.6</v>
      </c>
      <c r="T45" s="34" t="n">
        <v>0.02</v>
      </c>
      <c r="U45" s="144" t="n">
        <v>0.02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0.1</v>
      </c>
      <c r="AA45" s="144" t="n">
        <v>0.1</v>
      </c>
      <c r="AB45" s="145" t="n">
        <v>0.6</v>
      </c>
      <c r="AC45" s="146" t="n">
        <v>0.6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-8°30</v>
      </c>
      <c r="P9" s="31" t="s">
        <v>16</v>
      </c>
      <c r="Q9" s="35" t="n">
        <f aca="false">IF(ISBLANK(I9),"",IF(ISBLANK(J9),"",IF(J9&gt;60,"ERREUR !!",O11*(I9+(J9/60)))))</f>
        <v>-8.5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40986</v>
      </c>
      <c r="K11" s="40"/>
      <c r="L11" s="40"/>
      <c r="M11" s="40"/>
      <c r="N11" s="41" t="str">
        <f aca="false">I9&amp;"°"&amp;J9</f>
        <v>8°30</v>
      </c>
      <c r="O11" s="42" t="n">
        <f aca="false">IF(P9=M10,-1,1)</f>
        <v>-1</v>
      </c>
      <c r="P11" s="43" t="str">
        <f aca="false">TEXT(J11,"aaaa-mm-jj")&amp;"T"&amp;TEXT(J12,"hh:mm:ss")&amp;"z"</f>
        <v>2016-03-19T07:20:00z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0.305555555555555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20.6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20.7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0.998080666998819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0.0199936699596063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5.00312000609993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4.975970144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0.00499997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0.0040148717459042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5.6</v>
      </c>
      <c r="F35" s="120" t="n">
        <v>5.528</v>
      </c>
      <c r="G35" s="121" t="n">
        <v>34.9415</v>
      </c>
      <c r="H35" s="119" t="n">
        <v>2000</v>
      </c>
      <c r="I35" s="119" t="n">
        <v>2021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0.000803847128768</v>
      </c>
      <c r="L35" s="123" t="n">
        <f aca="false">IF(ISBLANK(E35),"",(-0.00000572466+(0.00000010227*E35)-(0.0000000016546*E35^2)))</f>
        <v>-5.203836256E-006</v>
      </c>
      <c r="M35" s="123" t="n">
        <f aca="false">IF(ISBLANK(E35),"",IF(ISBLANK(G35),(O35+(K35*35)+(L35*35^1.5)+(0.00000048314*35^2)),(O35+(K35*G35)+(L35*G35^1.5)+(0.00000048314*G35^2))))</f>
        <v>1.02755702630953</v>
      </c>
      <c r="N35" s="124" t="n">
        <f aca="false">IF(ISBLANK(D35),"",IF(ISBLANK(G35),J35*(1+0.00001*(35-20)),J35*(1+0.00001*(G35-20))))</f>
        <v>116.01733214</v>
      </c>
      <c r="O35" s="123" t="n">
        <f aca="false">IF(ISBLANK(E35),"",(0.999842594+(0.00006793952*E35)-(0.00000909529*E35^2)+(0.0000001001685*E35^3)-(0.000000001120083*E35^4)+(0.000000000006536332*E35^5)))</f>
        <v>0.999954352661375</v>
      </c>
      <c r="P35" s="125" t="n">
        <v>5.447</v>
      </c>
      <c r="Q35" s="126" t="n">
        <v>5.301</v>
      </c>
      <c r="R35" s="127" t="n">
        <v>243.3</v>
      </c>
      <c r="S35" s="127" t="n">
        <v>236.8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6.7</v>
      </c>
      <c r="F36" s="136" t="n">
        <v>3.662</v>
      </c>
      <c r="G36" s="137" t="n">
        <v>34.597</v>
      </c>
      <c r="H36" s="135" t="n">
        <v>1000</v>
      </c>
      <c r="I36" s="135" t="n">
        <v>1009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0.000800284798013229</v>
      </c>
      <c r="L36" s="139" t="n">
        <f aca="false">IF(ISBLANK(E36),"",(-0.00000572466+(0.00000010227*E36)-(0.0000000016546*E36^2)))</f>
        <v>-5.113725994E-006</v>
      </c>
      <c r="M36" s="139" t="n">
        <f aca="false">IF(ISBLANK(E36),"",IF(ISBLANK(G36),(O36+(K36*35)+(L36*35^1.5)+(0.00000048314*35^2)),(O36+(K36*G36)+(L36*G36^1.5)+(0.00000048314*G36^2))))</f>
        <v>1.0271425810312</v>
      </c>
      <c r="N36" s="140" t="n">
        <f aca="false">IF(ISBLANK(D36),"",IF(ISBLANK(G36),J36*(1+0.00001*(35-20)),J36*(1+0.00001*(G36-20))))</f>
        <v>117.6671733705</v>
      </c>
      <c r="O36" s="139" t="n">
        <f aca="false">IF(ISBLANK(E36),"",(0.999842594+(0.00006793952*E36)-(0.00000909529*E36^2)+(0.0000001001685*E36^3)-(0.000000001120083*E36^4)+(0.000000000006536332*E36^5)))</f>
        <v>0.999917459350319</v>
      </c>
      <c r="P36" s="141" t="n">
        <v>3.552</v>
      </c>
      <c r="Q36" s="142" t="n">
        <v>3.458</v>
      </c>
      <c r="R36" s="143" t="n">
        <v>158.6</v>
      </c>
      <c r="S36" s="143" t="n">
        <v>154.4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9.8</v>
      </c>
      <c r="F37" s="136" t="n">
        <v>1.863</v>
      </c>
      <c r="G37" s="137" t="n">
        <v>34.6812</v>
      </c>
      <c r="H37" s="135" t="n">
        <v>500</v>
      </c>
      <c r="I37" s="135" t="n">
        <v>505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0.00079102660529798</v>
      </c>
      <c r="L37" s="139" t="n">
        <f aca="false">IF(ISBLANK(E37),"",(-0.00000572466+(0.00000010227*E37)-(0.0000000016546*E37^2)))</f>
        <v>-4.881321784E-006</v>
      </c>
      <c r="M37" s="139" t="n">
        <f aca="false">IF(ISBLANK(E37),"",IF(ISBLANK(G37),(O37+(K37*35)+(L37*35^1.5)+(0.00000048314*35^2)),(O37+(K37*G37)+(L37*G37^1.5)+(0.00000048314*G37^2))))</f>
        <v>1.02673733071783</v>
      </c>
      <c r="N37" s="140" t="n">
        <f aca="false">IF(ISBLANK(D37),"",IF(ISBLANK(G37),J37*(1+0.00001*(35-20)),J37*(1+0.00001*(G37-20))))</f>
        <v>117.33722398384</v>
      </c>
      <c r="O37" s="139" t="n">
        <f aca="false">IF(ISBLANK(E37),"",(0.999842594+(0.00006793952*E37)-(0.00000909529*E37^2)+(0.0000001001685*E37^3)-(0.000000001120083*E37^4)+(0.000000000006536332*E37^5)))</f>
        <v>0.999719426978938</v>
      </c>
      <c r="P37" s="141" t="n">
        <v>1.805</v>
      </c>
      <c r="Q37" s="142" t="n">
        <v>1.758</v>
      </c>
      <c r="R37" s="143" t="n">
        <v>80.6</v>
      </c>
      <c r="S37" s="143" t="n">
        <v>78.5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3011</v>
      </c>
      <c r="E38" s="135" t="n">
        <v>10.1</v>
      </c>
      <c r="F38" s="136" t="n">
        <v>1.847</v>
      </c>
      <c r="G38" s="137" t="n">
        <v>34.6805</v>
      </c>
      <c r="H38" s="135" t="n">
        <v>500</v>
      </c>
      <c r="I38" s="135" t="n">
        <v>505</v>
      </c>
      <c r="J38" s="138" t="n">
        <v>116.23</v>
      </c>
      <c r="K38" s="139" t="n">
        <f aca="false">IF(ISBLANK(E38),"",(0.000824493-(0.0000040899*E38)+(0.000000076438*E38^2)-(0.00000000082467*E38^3)+(0.0000000000053875*E38^4)))</f>
        <v>0.000790188854595369</v>
      </c>
      <c r="L38" s="139" t="n">
        <f aca="false">IF(ISBLANK(E38),"",(-0.00000572466+(0.00000010227*E38)-(0.0000000016546*E38^2)))</f>
        <v>-4.860518746E-006</v>
      </c>
      <c r="M38" s="139" t="n">
        <f aca="false">IF(ISBLANK(E38),"",IF(ISBLANK(G38),(O38+(K38*35)+(L38*35^1.5)+(0.00000048314*35^2)),(O38+(K38*G38)+(L38*G38^1.5)+(0.00000048314*G38^2))))</f>
        <v>1.02668575949143</v>
      </c>
      <c r="N38" s="140" t="n">
        <f aca="false">IF(ISBLANK(D38),"",IF(ISBLANK(G38),J38*(1+0.00001*(35-20)),J38*(1+0.00001*(G38-20))))</f>
        <v>116.24706314515</v>
      </c>
      <c r="O38" s="139" t="n">
        <f aca="false">IF(ISBLANK(E38),"",(0.999842594+(0.00006793952*E38)-(0.00000909529*E38^2)+(0.0000001001685*E38^3)-(0.000000001120083*E38^4)+(0.000000000006536332*E38^5)))</f>
        <v>0.999693207671267</v>
      </c>
      <c r="P38" s="141" t="n">
        <v>1.806</v>
      </c>
      <c r="Q38" s="142" t="n">
        <v>1.759</v>
      </c>
      <c r="R38" s="143" t="n">
        <v>80.7</v>
      </c>
      <c r="S38" s="143" t="n">
        <v>78.6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3013</v>
      </c>
      <c r="E39" s="135" t="n">
        <v>18.2</v>
      </c>
      <c r="F39" s="136" t="n">
        <v>3.176</v>
      </c>
      <c r="G39" s="137" t="n">
        <v>35.9147</v>
      </c>
      <c r="H39" s="135" t="n">
        <v>100</v>
      </c>
      <c r="I39" s="135" t="n">
        <v>101</v>
      </c>
      <c r="J39" s="138" t="n">
        <v>117.17</v>
      </c>
      <c r="K39" s="139" t="n">
        <f aca="false">IF(ISBLANK(E39),"",(0.000824493-(0.0000040899*E39)+(0.000000076438*E39^2)-(0.00000000082467*E39^3)+(0.0000000000053875*E39^4)))</f>
        <v>0.00077099568011126</v>
      </c>
      <c r="L39" s="139" t="n">
        <f aca="false">IF(ISBLANK(E39),"",(-0.00000572466+(0.00000010227*E39)-(0.0000000016546*E39^2)))</f>
        <v>-4.411415704E-006</v>
      </c>
      <c r="M39" s="139" t="n">
        <f aca="false">IF(ISBLANK(E39),"",IF(ISBLANK(G39),(O39+(K39*35)+(L39*35^1.5)+(0.00000048314*35^2)),(O39+(K39*G39)+(L39*G39^1.5)+(0.00000048314*G39^2))))</f>
        <v>1.02592418210144</v>
      </c>
      <c r="N39" s="140" t="n">
        <f aca="false">IF(ISBLANK(D39),"",IF(ISBLANK(G39),J39*(1+0.00001*(35-20)),J39*(1+0.00001*(G39-20))))</f>
        <v>117.18864725399</v>
      </c>
      <c r="O39" s="139" t="n">
        <f aca="false">IF(ISBLANK(E39),"",(0.999842594+(0.00006793952*E39)-(0.00000909529*E39^2)+(0.0000001001685*E39^3)-(0.000000001120083*E39^4)+(0.000000000006536332*E39^5)))</f>
        <v>0.998560399001334</v>
      </c>
      <c r="P39" s="141" t="n">
        <v>3.091</v>
      </c>
      <c r="Q39" s="142" t="n">
        <v>3.013</v>
      </c>
      <c r="R39" s="143" t="n">
        <v>138.1</v>
      </c>
      <c r="S39" s="143" t="n">
        <v>134.6</v>
      </c>
      <c r="T39" s="144"/>
      <c r="U39" s="144"/>
      <c r="V39" s="146"/>
      <c r="W39" s="146"/>
      <c r="X39" s="146"/>
      <c r="Y39" s="146"/>
      <c r="Z39" s="144"/>
      <c r="AA39" s="146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3021</v>
      </c>
      <c r="E40" s="135" t="n">
        <v>20.8</v>
      </c>
      <c r="F40" s="136" t="n">
        <v>4.178</v>
      </c>
      <c r="G40" s="137" t="n">
        <v>36.495</v>
      </c>
      <c r="H40" s="135" t="n">
        <v>80</v>
      </c>
      <c r="I40" s="135" t="n">
        <v>80</v>
      </c>
      <c r="J40" s="138" t="n">
        <v>112.649</v>
      </c>
      <c r="K40" s="139" t="n">
        <f aca="false">IF(ISBLANK(E40),"",(0.000824493-(0.0000040899*E40)+(0.000000076438*E40^2)-(0.00000000082467*E40^3)+(0.0000000000053875*E40^4)))</f>
        <v>0.00076608050163968</v>
      </c>
      <c r="L40" s="139" t="n">
        <f aca="false">IF(ISBLANK(E40),"",(-0.00000572466+(0.00000010227*E40)-(0.0000000016546*E40^2)))</f>
        <v>-4.313290144E-006</v>
      </c>
      <c r="M40" s="139" t="n">
        <f aca="false">IF(ISBLANK(E40),"",IF(ISBLANK(G40),(O40+(K40*35)+(L40*35^1.5)+(0.00000048314*35^2)),(O40+(K40*G40)+(L40*G40^1.5)+(0.00000048314*G40^2))))</f>
        <v>1.02568859346498</v>
      </c>
      <c r="N40" s="140" t="n">
        <f aca="false">IF(ISBLANK(D40),"",IF(ISBLANK(G40),J40*(1+0.00001*(35-20)),J40*(1+0.00001*(G40-20))))</f>
        <v>112.66758145255</v>
      </c>
      <c r="O40" s="139" t="n">
        <f aca="false">IF(ISBLANK(E40),"",(0.999842594+(0.00006793952*E40)-(0.00000909529*E40^2)+(0.0000001001685*E40^3)-(0.000000001120083*E40^4)+(0.000000000006536332*E40^5)))</f>
        <v>0.998037950908755</v>
      </c>
      <c r="P40" s="141" t="n">
        <v>4.238</v>
      </c>
      <c r="Q40" s="142" t="n">
        <v>4.132</v>
      </c>
      <c r="R40" s="143" t="n">
        <v>189.3</v>
      </c>
      <c r="S40" s="143" t="n">
        <v>184.5</v>
      </c>
      <c r="T40" s="34"/>
      <c r="U40" s="144"/>
      <c r="V40" s="145"/>
      <c r="W40" s="146"/>
      <c r="X40" s="145"/>
      <c r="Y40" s="146"/>
      <c r="Z40" s="34"/>
      <c r="AA40" s="146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3024</v>
      </c>
      <c r="E41" s="135" t="n">
        <v>23.2</v>
      </c>
      <c r="F41" s="136" t="n">
        <v>5.155</v>
      </c>
      <c r="G41" s="137" t="n">
        <v>36.572</v>
      </c>
      <c r="H41" s="135" t="n">
        <v>60</v>
      </c>
      <c r="I41" s="135" t="n">
        <v>60</v>
      </c>
      <c r="J41" s="138" t="n">
        <v>114.028</v>
      </c>
      <c r="K41" s="139" t="n">
        <f aca="false">IF(ISBLANK(E41),"",(0.000824493-(0.0000040899*E41)+(0.000000076438*E41^2)-(0.00000000082467*E41^3)+(0.0000000000053875*E41^4)))</f>
        <v>0.00076201228741376</v>
      </c>
      <c r="L41" s="139" t="n">
        <f aca="false">IF(ISBLANK(E41),"",(-0.00000572466+(0.00000010227*E41)-(0.0000000016546*E41^2)))</f>
        <v>-4.242567904E-006</v>
      </c>
      <c r="M41" s="139" t="n">
        <f aca="false">IF(ISBLANK(E41),"",IF(ISBLANK(G41),(O41+(K41*35)+(L41*35^1.5)+(0.00000048314*35^2)),(O41+(K41*G41)+(L41*G41^1.5)+(0.00000048314*G41^2))))</f>
        <v>1.02506980013486</v>
      </c>
      <c r="N41" s="140" t="n">
        <f aca="false">IF(ISBLANK(D41),"",IF(ISBLANK(G41),J41*(1+0.00001*(35-20)),J41*(1+0.00001*(G41-20))))</f>
        <v>114.04689672016</v>
      </c>
      <c r="O41" s="139" t="n">
        <f aca="false">IF(ISBLANK(E41),"",(0.999842594+(0.00006793952*E41)-(0.00000909529*E41^2)+(0.0000001001685*E41^3)-(0.000000001120083*E41^4)+(0.000000000006536332*E41^5)))</f>
        <v>0.997493603540845</v>
      </c>
      <c r="P41" s="141" t="n">
        <v>5.168</v>
      </c>
      <c r="Q41" s="142" t="n">
        <v>5.042</v>
      </c>
      <c r="R41" s="143" t="n">
        <v>230.8</v>
      </c>
      <c r="S41" s="143" t="n">
        <v>225.2</v>
      </c>
      <c r="T41" s="144"/>
      <c r="U41" s="144"/>
      <c r="V41" s="146"/>
      <c r="W41" s="146"/>
      <c r="X41" s="146"/>
      <c r="Y41" s="146"/>
      <c r="Z41" s="144"/>
      <c r="AA41" s="146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3026</v>
      </c>
      <c r="E42" s="135" t="n">
        <v>24.9</v>
      </c>
      <c r="F42" s="136" t="n">
        <v>5.271</v>
      </c>
      <c r="G42" s="137" t="n">
        <v>36.5945</v>
      </c>
      <c r="H42" s="135" t="n">
        <v>40</v>
      </c>
      <c r="I42" s="135" t="n">
        <v>39</v>
      </c>
      <c r="J42" s="138" t="n">
        <v>117.7</v>
      </c>
      <c r="K42" s="139" t="n">
        <f aca="false">IF(ISBLANK(E42),"",(0.000824493-(0.0000040899*E42)+(0.000000076438*E42^2)-(0.00000000082467*E42^3)+(0.0000000000053875*E42^4)))</f>
        <v>0.000759386375382709</v>
      </c>
      <c r="L42" s="139" t="n">
        <f aca="false">IF(ISBLANK(E42),"",(-0.00000572466+(0.00000010227*E42)-(0.0000000016546*E42^2)))</f>
        <v>-4.204005546E-006</v>
      </c>
      <c r="M42" s="139" t="n">
        <f aca="false">IF(ISBLANK(E42),"",IF(ISBLANK(G42),(O42+(K42*35)+(L42*35^1.5)+(0.00000048314*35^2)),(O42+(K42*G42)+(L42*G42^1.5)+(0.00000048314*G42^2))))</f>
        <v>1.02457924855309</v>
      </c>
      <c r="N42" s="140" t="n">
        <f aca="false">IF(ISBLANK(D42),"",IF(ISBLANK(G42),J42*(1+0.00001*(35-20)),J42*(1+0.00001*(G42-20))))</f>
        <v>117.7195317265</v>
      </c>
      <c r="O42" s="139" t="n">
        <f aca="false">IF(ISBLANK(E42),"",(0.999842594+(0.00006793952*E42)-(0.00000909529*E42^2)+(0.0000001001685*E42^3)-(0.000000001120083*E42^4)+(0.000000000006536332*E42^5)))</f>
        <v>0.997073534657807</v>
      </c>
      <c r="P42" s="141" t="n">
        <v>5.117</v>
      </c>
      <c r="Q42" s="142" t="n">
        <v>4.994</v>
      </c>
      <c r="R42" s="143" t="n">
        <v>228.5</v>
      </c>
      <c r="S42" s="143" t="n">
        <v>223</v>
      </c>
      <c r="T42" s="34"/>
      <c r="U42" s="144"/>
      <c r="V42" s="145"/>
      <c r="W42" s="146"/>
      <c r="X42" s="145"/>
      <c r="Y42" s="146"/>
      <c r="Z42" s="34"/>
      <c r="AA42" s="146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3027</v>
      </c>
      <c r="E43" s="135" t="n">
        <v>27.3</v>
      </c>
      <c r="F43" s="136" t="n">
        <v>4.616</v>
      </c>
      <c r="G43" s="137" t="n">
        <v>36.4086</v>
      </c>
      <c r="H43" s="135" t="n">
        <v>20</v>
      </c>
      <c r="I43" s="135" t="n">
        <v>20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0.000756020652891949</v>
      </c>
      <c r="L43" s="139" t="n">
        <f aca="false">IF(ISBLANK(E43),"",(-0.00000572466+(0.00000010227*E43)-(0.0000000016546*E43^2)))</f>
        <v>-4.165845834E-006</v>
      </c>
      <c r="M43" s="139" t="n">
        <f aca="false">IF(ISBLANK(E43),"",IF(ISBLANK(G43),(O43+(K43*35)+(L43*35^1.5)+(0.00000048314*35^2)),(O43+(K43*G43)+(L43*G43^1.5)+(0.00000048314*G43^2))))</f>
        <v>1.02368465461765</v>
      </c>
      <c r="N43" s="140" t="n">
        <f aca="false">IF(ISBLANK(D43),"",IF(ISBLANK(G43),J43*(1+0.00001*(35-20)),J43*(1+0.00001*(G43-20))))</f>
        <v>116.4691078147</v>
      </c>
      <c r="O43" s="139" t="n">
        <f aca="false">IF(ISBLANK(E43),"",(0.999842594+(0.00006793952*E43)-(0.00000909529*E43^2)+(0.0000001001685*E43^3)-(0.000000001120083*E43^4)+(0.000000000006536332*E43^5)))</f>
        <v>0.996433742949107</v>
      </c>
      <c r="P43" s="141" t="n">
        <v>4.528</v>
      </c>
      <c r="Q43" s="142" t="n">
        <v>4.423</v>
      </c>
      <c r="R43" s="143" t="n">
        <v>202.2</v>
      </c>
      <c r="S43" s="143" t="n">
        <v>197.6</v>
      </c>
      <c r="T43" s="147"/>
      <c r="U43" s="144"/>
      <c r="V43" s="147"/>
      <c r="W43" s="146"/>
      <c r="X43" s="147"/>
      <c r="Y43" s="146"/>
      <c r="Z43" s="147"/>
      <c r="AA43" s="146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3028</v>
      </c>
      <c r="E44" s="135" t="n">
        <v>27.4</v>
      </c>
      <c r="F44" s="136" t="n">
        <v>4.593</v>
      </c>
      <c r="G44" s="137" t="n">
        <v>36.4081</v>
      </c>
      <c r="H44" s="135" t="n">
        <v>10</v>
      </c>
      <c r="I44" s="135" t="n">
        <v>11</v>
      </c>
      <c r="J44" s="138" t="n">
        <v>115.96</v>
      </c>
      <c r="K44" s="139" t="n">
        <f aca="false">IF(ISBLANK(E44),"",(0.000824493-(0.0000040899*E44)+(0.000000076438*E44^2)-(0.00000000082467*E44^3)+(0.0000000000053875*E44^4)))</f>
        <v>0.00075588880506374</v>
      </c>
      <c r="L44" s="139" t="n">
        <f aca="false">IF(ISBLANK(E44),"",(-0.00000572466+(0.00000010227*E44)-(0.0000000016546*E44^2)))</f>
        <v>-4.164669496E-006</v>
      </c>
      <c r="M44" s="139" t="n">
        <f aca="false">IF(ISBLANK(E44),"",IF(ISBLANK(G44),(O44+(K44*35)+(L44*35^1.5)+(0.00000048314*35^2)),(O44+(K44*G44)+(L44*G44^1.5)+(0.00000048314*G44^2))))</f>
        <v>1.02365191978473</v>
      </c>
      <c r="N44" s="140" t="n">
        <f aca="false">IF(ISBLANK(D44),"",IF(ISBLANK(G44),J44*(1+0.00001*(35-20)),J44*(1+0.00001*(G44-20))))</f>
        <v>115.97902683276</v>
      </c>
      <c r="O44" s="139" t="n">
        <f aca="false">IF(ISBLANK(E44),"",(0.999842594+(0.00006793952*E44)-(0.00000909529*E44^2)+(0.0000001001685*E44^3)-(0.000000001120083*E44^4)+(0.000000000006536332*E44^5)))</f>
        <v>0.996405926771626</v>
      </c>
      <c r="P44" s="141" t="n">
        <v>4.525</v>
      </c>
      <c r="Q44" s="142" t="n">
        <v>4.42</v>
      </c>
      <c r="R44" s="143" t="n">
        <v>202.1</v>
      </c>
      <c r="S44" s="143" t="n">
        <v>197.4</v>
      </c>
      <c r="T44" s="34"/>
      <c r="U44" s="144"/>
      <c r="V44" s="145"/>
      <c r="W44" s="146"/>
      <c r="X44" s="145"/>
      <c r="Y44" s="146"/>
      <c r="Z44" s="34"/>
      <c r="AA44" s="146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3031</v>
      </c>
      <c r="E45" s="135" t="n">
        <v>27.4</v>
      </c>
      <c r="F45" s="136" t="n">
        <v>4.661</v>
      </c>
      <c r="G45" s="137" t="n">
        <v>36.4084</v>
      </c>
      <c r="H45" s="135" t="n">
        <v>0</v>
      </c>
      <c r="I45" s="135" t="n">
        <v>2.5</v>
      </c>
      <c r="J45" s="138" t="n">
        <v>117.56</v>
      </c>
      <c r="K45" s="139" t="n">
        <f aca="false">IF(ISBLANK(E45),"",(0.000824493-(0.0000040899*E45)+(0.000000076438*E45^2)-(0.00000000082467*E45^3)+(0.0000000000053875*E45^4)))</f>
        <v>0.00075588880506374</v>
      </c>
      <c r="L45" s="139" t="n">
        <f aca="false">IF(ISBLANK(E45),"",(-0.00000572466+(0.00000010227*E45)-(0.0000000016546*E45^2)))</f>
        <v>-4.164669496E-006</v>
      </c>
      <c r="M45" s="139" t="n">
        <f aca="false">IF(ISBLANK(E45),"",IF(ISBLANK(G45),(O45+(K45*35)+(L45*35^1.5)+(0.00000048314*35^2)),(O45+(K45*G45)+(L45*G45^1.5)+(0.00000048314*G45^2))))</f>
        <v>1.02365214579735</v>
      </c>
      <c r="N45" s="140" t="n">
        <f aca="false">IF(ISBLANK(D45),"",IF(ISBLANK(G45),J45*(1+0.00001*(35-20)),J45*(1+0.00001*(G45-20))))</f>
        <v>117.57928971504</v>
      </c>
      <c r="O45" s="139" t="n">
        <f aca="false">IF(ISBLANK(E45),"",(0.999842594+(0.00006793952*E45)-(0.00000909529*E45^2)+(0.0000001001685*E45^3)-(0.000000001120083*E45^4)+(0.000000000006536332*E45^5)))</f>
        <v>0.996405926771626</v>
      </c>
      <c r="P45" s="141" t="n">
        <v>4.529</v>
      </c>
      <c r="Q45" s="142" t="n">
        <v>4.424</v>
      </c>
      <c r="R45" s="143" t="n">
        <v>202.2</v>
      </c>
      <c r="S45" s="143" t="n">
        <v>197.6</v>
      </c>
      <c r="T45" s="147"/>
      <c r="U45" s="144"/>
      <c r="V45" s="147"/>
      <c r="W45" s="146"/>
      <c r="X45" s="147"/>
      <c r="Y45" s="146"/>
      <c r="Z45" s="147"/>
      <c r="AA45" s="146"/>
      <c r="AB45" s="147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Q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-8°0</v>
      </c>
      <c r="P9" s="31" t="s">
        <v>16</v>
      </c>
      <c r="Q9" s="35" t="n">
        <f aca="false">IF(ISBLANK(I9),"",IF(ISBLANK(J9),"",IF(J9&gt;60,"ERREUR !!",O11*(I9+(J9/60)))))</f>
        <v>-8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40986</v>
      </c>
      <c r="K11" s="40"/>
      <c r="L11" s="40"/>
      <c r="M11" s="40"/>
      <c r="N11" s="41" t="str">
        <f aca="false">I9&amp;"°"&amp;J9</f>
        <v>8°0</v>
      </c>
      <c r="O11" s="42" t="n">
        <f aca="false">IF(P9=M10,-1,1)</f>
        <v>-1</v>
      </c>
      <c r="P11" s="43" t="str">
        <f aca="false">TEXT(J11,"aaaa-mm-jj")&amp;"T"&amp;TEXT(J12,"hh:mm:ss")&amp;"z"</f>
        <v>2016-03-19T11:47:00z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0.490972222222222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20.6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20.5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0.998080666998819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0.0199936699596063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5.00312000609993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4.975970144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0.00499997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0.0040148717459042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19"/>
      <c r="F35" s="120"/>
      <c r="G35" s="121"/>
      <c r="H35" s="119" t="n">
        <v>2000</v>
      </c>
      <c r="I35" s="119" t="n">
        <v>2021</v>
      </c>
      <c r="J35" s="122" t="str">
        <f aca="false">IF(ISBLANK(D35),"",IF(VLOOKUP(D35,'Volumes flacons'!$A$5:$C$978,2)=0,"",IF(D35&gt;'Volumes flacons'!$A$978,"Mauvais numéro",IF(D35&lt;'Volumes flacons'!$A$5,"Mauvais numéro",(VLOOKUP(D35,'Volumes flacons'!$A$5:$C$978,3))))))</f>
        <v/>
      </c>
      <c r="K35" s="123" t="str">
        <f aca="false">IF(ISBLANK(E35),"",(0.000824493-(0.0000040899*E35)+(0.000000076438*E35^2)-(0.00000000082467*E35^3)+(0.0000000000053875*E35^4)))</f>
        <v/>
      </c>
      <c r="L35" s="123" t="str">
        <f aca="false">IF(ISBLANK(E35),"",(-0.00000572466+(0.00000010227*E35)-(0.0000000016546*E35^2)))</f>
        <v/>
      </c>
      <c r="M35" s="123" t="str">
        <f aca="false">IF(ISBLANK(E35),"",IF(ISBLANK(G35),(O35+(K35*35)+(L35*35^1.5)+(0.00000048314*35^2)),(O35+(K35*G35)+(L35*G35^1.5)+(0.00000048314*G35^2))))</f>
        <v/>
      </c>
      <c r="N35" s="124" t="str">
        <f aca="false">IF(ISBLANK(D35),"",IF(ISBLANK(G35),J35*(1+0.00001*(35-20)),J35*(1+0.00001*(G35-20))))</f>
        <v/>
      </c>
      <c r="O35" s="123" t="str">
        <f aca="false">IF(ISBLANK(E35),"",(0.999842594+(0.00006793952*E35)-(0.00000909529*E35^2)+(0.0000001001685*E35^3)-(0.000000001120083*E35^4)+(0.000000000006536332*E35^5)))</f>
        <v/>
      </c>
      <c r="P35" s="125" t="str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/>
      </c>
      <c r="Q35" s="126" t="str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/>
      </c>
      <c r="R35" s="127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/>
      </c>
      <c r="S35" s="127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/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2111</v>
      </c>
      <c r="E36" s="135" t="n">
        <v>7.3</v>
      </c>
      <c r="F36" s="136" t="n">
        <v>3.328</v>
      </c>
      <c r="G36" s="137" t="n">
        <v>34.5696</v>
      </c>
      <c r="H36" s="135" t="n">
        <v>1000</v>
      </c>
      <c r="I36" s="135" t="n">
        <v>1008</v>
      </c>
      <c r="J36" s="138" t="n">
        <v>109.815</v>
      </c>
      <c r="K36" s="139" t="n">
        <f aca="false">IF(ISBLANK(E36),"",(0.000824493-(0.0000040899*E36)+(0.000000076438*E36^2)-(0.00000000082467*E36^3)+(0.0000000000053875*E36^4)))</f>
        <v>0.000798404599922949</v>
      </c>
      <c r="L36" s="139" t="n">
        <f aca="false">IF(ISBLANK(E36),"",(-0.00000572466+(0.00000010227*E36)-(0.0000000016546*E36^2)))</f>
        <v>-5.066262634E-006</v>
      </c>
      <c r="M36" s="139" t="n">
        <f aca="false">IF(ISBLANK(E36),"",IF(ISBLANK(G36),(O36+(K36*35)+(L36*35^1.5)+(0.00000048314*35^2)),(O36+(K36*G36)+(L36*G36^1.5)+(0.00000048314*G36^2))))</f>
        <v>1.02703795011172</v>
      </c>
      <c r="N36" s="140" t="n">
        <f aca="false">IF(ISBLANK(D36),"",IF(ISBLANK(G36),J36*(1+0.00001*(35-20)),J36*(1+0.00001*(G36-20))))</f>
        <v>109.83099960624</v>
      </c>
      <c r="O36" s="139" t="n">
        <f aca="false">IF(ISBLANK(E36),"",(0.999842594+(0.00006793952*E36)-(0.00000909529*E36^2)+(0.0000001001685*E36^3)-(0.000000001120083*E36^4)+(0.000000000006536332*E36^5)))</f>
        <v>0.999889786405409</v>
      </c>
      <c r="P36" s="141" t="n">
        <v>3.461</v>
      </c>
      <c r="Q36" s="142" t="n">
        <v>3.37</v>
      </c>
      <c r="R36" s="143" t="n">
        <v>154.6</v>
      </c>
      <c r="S36" s="143" t="n">
        <v>150.5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2112</v>
      </c>
      <c r="E37" s="135" t="n">
        <v>10.7</v>
      </c>
      <c r="F37" s="136" t="n">
        <v>1.511</v>
      </c>
      <c r="G37" s="137" t="n">
        <v>34.7092</v>
      </c>
      <c r="H37" s="135" t="n">
        <v>500</v>
      </c>
      <c r="I37" s="135" t="n">
        <v>504.1</v>
      </c>
      <c r="J37" s="138" t="n">
        <v>110.8</v>
      </c>
      <c r="K37" s="139" t="n">
        <f aca="false">IF(ISBLANK(E37),"",(0.000824493-(0.0000040899*E37)+(0.000000076438*E37^2)-(0.00000000082467*E37^3)+(0.0000000000053875*E37^4)))</f>
        <v>0.000788542819544229</v>
      </c>
      <c r="L37" s="139" t="n">
        <f aca="false">IF(ISBLANK(E37),"",(-0.00000572466+(0.00000010227*E37)-(0.0000000016546*E37^2)))</f>
        <v>-4.819806154E-006</v>
      </c>
      <c r="M37" s="139" t="n">
        <f aca="false">IF(ISBLANK(E37),"",IF(ISBLANK(G37),(O37+(K37*35)+(L37*35^1.5)+(0.00000048314*35^2)),(O37+(K37*G37)+(L37*G37^1.5)+(0.00000048314*G37^2))))</f>
        <v>1.02660332514401</v>
      </c>
      <c r="N37" s="140" t="n">
        <f aca="false">IF(ISBLANK(D37),"",IF(ISBLANK(G37),J37*(1+0.00001*(35-20)),J37*(1+0.00001*(G37-20))))</f>
        <v>110.8162977936</v>
      </c>
      <c r="O37" s="139" t="n">
        <f aca="false">IF(ISBLANK(E37),"",(0.999842594+(0.00006793952*E37)-(0.00000909529*E37^2)+(0.0000001001685*E37^3)-(0.000000001120083*E37^4)+(0.000000000006536332*E37^5)))</f>
        <v>0.999637172582749</v>
      </c>
      <c r="P37" s="141" t="n">
        <v>1.549</v>
      </c>
      <c r="Q37" s="142" t="n">
        <v>1.509</v>
      </c>
      <c r="R37" s="143" t="n">
        <v>69.2</v>
      </c>
      <c r="S37" s="143" t="n">
        <v>67.4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2113</v>
      </c>
      <c r="E38" s="135" t="n">
        <v>17.3</v>
      </c>
      <c r="F38" s="136" t="n">
        <v>2.183</v>
      </c>
      <c r="G38" s="137" t="n">
        <v>35.6216</v>
      </c>
      <c r="H38" s="135" t="n">
        <v>100</v>
      </c>
      <c r="I38" s="135" t="n">
        <v>101.2</v>
      </c>
      <c r="J38" s="138" t="n">
        <v>109.468</v>
      </c>
      <c r="K38" s="139" t="n">
        <f aca="false">IF(ISBLANK(E38),"",(0.000824493-(0.0000040899*E38)+(0.000000076438*E38^2)-(0.00000000082467*E38^3)+(0.0000000000053875*E38^4)))</f>
        <v>0.000772827533782449</v>
      </c>
      <c r="L38" s="139" t="n">
        <f aca="false">IF(ISBLANK(E38),"",(-0.00000572466+(0.00000010227*E38)-(0.0000000016546*E38^2)))</f>
        <v>-4.450594234E-006</v>
      </c>
      <c r="M38" s="139" t="n">
        <f aca="false">IF(ISBLANK(E38),"",IF(ISBLANK(G38),(O38+(K38*35)+(L38*35^1.5)+(0.00000048314*35^2)),(O38+(K38*G38)+(L38*G38^1.5)+(0.00000048314*G38^2))))</f>
        <v>1.02592045810632</v>
      </c>
      <c r="N38" s="140" t="n">
        <f aca="false">IF(ISBLANK(D38),"",IF(ISBLANK(G38),J38*(1+0.00001*(35-20)),J38*(1+0.00001*(G38-20))))</f>
        <v>109.485100653088</v>
      </c>
      <c r="O38" s="139" t="n">
        <f aca="false">IF(ISBLANK(E38),"",(0.999842594+(0.00006793952*E38)-(0.00000909529*E38^2)+(0.0000001001685*E38^3)-(0.000000001120083*E38^4)+(0.000000000006536332*E38^5)))</f>
        <v>0.998724260572406</v>
      </c>
      <c r="P38" s="141" t="n">
        <v>2.272</v>
      </c>
      <c r="Q38" s="142" t="n">
        <v>2.215</v>
      </c>
      <c r="R38" s="143" t="n">
        <v>101.5</v>
      </c>
      <c r="S38" s="143" t="n">
        <v>98.9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2114</v>
      </c>
      <c r="E39" s="135" t="n">
        <v>17.6</v>
      </c>
      <c r="F39" s="136" t="n">
        <v>2.168</v>
      </c>
      <c r="G39" s="137" t="n">
        <v>35.6204</v>
      </c>
      <c r="H39" s="135" t="n">
        <v>100</v>
      </c>
      <c r="I39" s="135" t="n">
        <v>101.5</v>
      </c>
      <c r="J39" s="138" t="n">
        <v>108.911</v>
      </c>
      <c r="K39" s="139" t="n">
        <f aca="false">IF(ISBLANK(E39),"",(0.000824493-(0.0000040899*E39)+(0.000000076438*E39^2)-(0.00000000082467*E39^3)+(0.0000000000053875*E39^4)))</f>
        <v>0.0007722092161664</v>
      </c>
      <c r="L39" s="139" t="n">
        <f aca="false">IF(ISBLANK(E39),"",(-0.00000572466+(0.00000010227*E39)-(0.0000000016546*E39^2)))</f>
        <v>-4.437236896E-006</v>
      </c>
      <c r="M39" s="139" t="n">
        <f aca="false">IF(ISBLANK(E39),"",IF(ISBLANK(G39),(O39+(K39*35)+(L39*35^1.5)+(0.00000048314*35^2)),(O39+(K39*G39)+(L39*G39^1.5)+(0.00000048314*G39^2))))</f>
        <v>1.02584672515311</v>
      </c>
      <c r="N39" s="140" t="n">
        <f aca="false">IF(ISBLANK(D39),"",IF(ISBLANK(G39),J39*(1+0.00001*(35-20)),J39*(1+0.00001*(G39-20))))</f>
        <v>108.928012333844</v>
      </c>
      <c r="O39" s="139" t="n">
        <f aca="false">IF(ISBLANK(E39),"",(0.999842594+(0.00006793952*E39)-(0.00000909529*E39^2)+(0.0000001001685*E39^3)-(0.000000001120083*E39^4)+(0.000000000006536332*E39^5)))</f>
        <v>0.998670633552638</v>
      </c>
      <c r="P39" s="141" t="n">
        <v>2.268</v>
      </c>
      <c r="Q39" s="142" t="n">
        <v>2.211</v>
      </c>
      <c r="R39" s="143" t="n">
        <v>101.3</v>
      </c>
      <c r="S39" s="143" t="n">
        <v>98.7</v>
      </c>
      <c r="T39" s="34" t="n">
        <v>0.07</v>
      </c>
      <c r="U39" s="144" t="n">
        <v>0.07</v>
      </c>
      <c r="V39" s="145" t="n">
        <v>19.7</v>
      </c>
      <c r="W39" s="146" t="n">
        <v>19.2</v>
      </c>
      <c r="X39" s="145" t="n">
        <v>19.6</v>
      </c>
      <c r="Y39" s="146" t="n">
        <v>19.1</v>
      </c>
      <c r="Z39" s="34" t="n">
        <v>1.39</v>
      </c>
      <c r="AA39" s="144" t="n">
        <v>1.35</v>
      </c>
      <c r="AB39" s="145" t="n">
        <v>5.7</v>
      </c>
      <c r="AC39" s="146" t="n">
        <v>5.6</v>
      </c>
      <c r="AD39" s="36" t="n">
        <v>0.0371</v>
      </c>
      <c r="AE39" s="36" t="n">
        <v>0.0217</v>
      </c>
      <c r="AF39" s="36" t="n">
        <v>0.0033</v>
      </c>
      <c r="AG39" s="36" t="n">
        <v>0.0644</v>
      </c>
      <c r="AH39" s="36" t="n">
        <v>0.0171</v>
      </c>
      <c r="AI39" s="36" t="n">
        <v>0.0023</v>
      </c>
      <c r="AJ39" s="36" t="n">
        <v>0.0023</v>
      </c>
      <c r="AK39" s="36" t="n">
        <v>0.001</v>
      </c>
      <c r="AL39" s="36" t="n">
        <v>0.0624</v>
      </c>
      <c r="AM39" s="36" t="n">
        <v>0.0053</v>
      </c>
      <c r="AN39" s="36" t="n">
        <v>0.0007</v>
      </c>
      <c r="AO39" s="36" t="n">
        <v>-99999</v>
      </c>
      <c r="AP39" s="36" t="n">
        <v>0.0223</v>
      </c>
      <c r="AQ39" s="36"/>
      <c r="AR39" s="36" t="n">
        <v>0.069</v>
      </c>
      <c r="AS39" s="36" t="n">
        <v>0.0306</v>
      </c>
      <c r="AT39" s="36"/>
      <c r="AU39" s="36" t="n">
        <v>0.024</v>
      </c>
      <c r="AV39" s="36" t="n">
        <v>-99999</v>
      </c>
      <c r="AW39" s="36"/>
      <c r="AX39" s="36" t="n">
        <v>0.0614</v>
      </c>
      <c r="AY39" s="36" t="n">
        <v>0.1265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2115</v>
      </c>
      <c r="E40" s="135" t="n">
        <v>19.3</v>
      </c>
      <c r="F40" s="136" t="n">
        <v>2.634</v>
      </c>
      <c r="G40" s="137" t="n">
        <v>35.7968</v>
      </c>
      <c r="H40" s="135" t="n">
        <v>80</v>
      </c>
      <c r="I40" s="135" t="n">
        <v>80.6</v>
      </c>
      <c r="J40" s="138" t="n">
        <v>111.74</v>
      </c>
      <c r="K40" s="139" t="n">
        <f aca="false">IF(ISBLANK(E40),"",(0.000824493-(0.0000040899*E40)+(0.000000076438*E40^2)-(0.00000000082467*E40^3)+(0.0000000000053875*E40^4)))</f>
        <v>0.000768849230144349</v>
      </c>
      <c r="L40" s="139" t="n">
        <f aca="false">IF(ISBLANK(E40),"",(-0.00000572466+(0.00000010227*E40)-(0.0000000016546*E40^2)))</f>
        <v>-4.367170954E-006</v>
      </c>
      <c r="M40" s="139" t="n">
        <f aca="false">IF(ISBLANK(E40),"",IF(ISBLANK(G40),(O40+(K40*35)+(L40*35^1.5)+(0.00000048314*35^2)),(O40+(K40*G40)+(L40*G40^1.5)+(0.00000048314*G40^2))))</f>
        <v>1.02555424183103</v>
      </c>
      <c r="N40" s="140" t="n">
        <f aca="false">IF(ISBLANK(D40),"",IF(ISBLANK(G40),J40*(1+0.00001*(35-20)),J40*(1+0.00001*(G40-20))))</f>
        <v>111.75765134432</v>
      </c>
      <c r="O40" s="139" t="n">
        <f aca="false">IF(ISBLANK(E40),"",(0.999842594+(0.00006793952*E40)-(0.00000909529*E40^2)+(0.0000001001685*E40^3)-(0.000000001120083*E40^4)+(0.000000000006536332*E40^5)))</f>
        <v>0.998348132376428</v>
      </c>
      <c r="P40" s="141" t="n">
        <v>2.688</v>
      </c>
      <c r="Q40" s="142" t="n">
        <v>2.621</v>
      </c>
      <c r="R40" s="143" t="n">
        <v>120.1</v>
      </c>
      <c r="S40" s="143" t="n">
        <v>117.1</v>
      </c>
      <c r="T40" s="34" t="n">
        <v>0.59</v>
      </c>
      <c r="U40" s="144" t="n">
        <v>0.58</v>
      </c>
      <c r="V40" s="145" t="n">
        <v>15.6</v>
      </c>
      <c r="W40" s="146" t="n">
        <v>15.2</v>
      </c>
      <c r="X40" s="145" t="n">
        <v>15</v>
      </c>
      <c r="Y40" s="146" t="n">
        <v>14.6</v>
      </c>
      <c r="Z40" s="34" t="n">
        <v>1.15</v>
      </c>
      <c r="AA40" s="144" t="n">
        <v>1.12</v>
      </c>
      <c r="AB40" s="145" t="n">
        <v>4</v>
      </c>
      <c r="AC40" s="146" t="n">
        <v>3.9</v>
      </c>
      <c r="AD40" s="36" t="n">
        <v>0.0421</v>
      </c>
      <c r="AE40" s="36" t="n">
        <v>0.0288</v>
      </c>
      <c r="AF40" s="36" t="n">
        <v>0.0042</v>
      </c>
      <c r="AG40" s="36" t="n">
        <v>0.0712</v>
      </c>
      <c r="AH40" s="36" t="n">
        <v>0.0181</v>
      </c>
      <c r="AI40" s="36" t="n">
        <v>0.0078</v>
      </c>
      <c r="AJ40" s="36" t="n">
        <v>0.0039</v>
      </c>
      <c r="AK40" s="36" t="n">
        <v>0.0029</v>
      </c>
      <c r="AL40" s="36" t="n">
        <v>0.0851</v>
      </c>
      <c r="AM40" s="36" t="n">
        <v>0.0052</v>
      </c>
      <c r="AN40" s="36" t="n">
        <v>0.0006</v>
      </c>
      <c r="AO40" s="36" t="n">
        <v>-99999</v>
      </c>
      <c r="AP40" s="36" t="n">
        <v>0.046</v>
      </c>
      <c r="AQ40" s="36"/>
      <c r="AR40" s="36" t="n">
        <v>0.0757</v>
      </c>
      <c r="AS40" s="36" t="n">
        <v>0.0511</v>
      </c>
      <c r="AT40" s="36"/>
      <c r="AU40" s="36" t="n">
        <v>0.0269</v>
      </c>
      <c r="AV40" s="36" t="n">
        <v>-99999</v>
      </c>
      <c r="AW40" s="36"/>
      <c r="AX40" s="36" t="n">
        <v>0.0812</v>
      </c>
      <c r="AY40" s="36" t="n">
        <v>0.1884</v>
      </c>
      <c r="AZ40" s="36"/>
      <c r="BA40" s="36" t="n">
        <v>-99999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2116</v>
      </c>
      <c r="E41" s="135" t="n">
        <v>21</v>
      </c>
      <c r="F41" s="136" t="n">
        <v>3.521</v>
      </c>
      <c r="G41" s="137" t="n">
        <v>35.9788</v>
      </c>
      <c r="H41" s="135" t="n">
        <v>60</v>
      </c>
      <c r="I41" s="135" t="n">
        <v>60.3</v>
      </c>
      <c r="J41" s="138" t="n">
        <v>111.101</v>
      </c>
      <c r="K41" s="139" t="n">
        <f aca="false">IF(ISBLANK(E41),"",(0.000824493-(0.0000040899*E41)+(0.000000076438*E41^2)-(0.00000000082467*E41^3)+(0.0000000000053875*E41^4)))</f>
        <v>0.0007657247555175</v>
      </c>
      <c r="L41" s="139" t="n">
        <f aca="false">IF(ISBLANK(E41),"",(-0.00000572466+(0.00000010227*E41)-(0.0000000016546*E41^2)))</f>
        <v>-4.3066686E-006</v>
      </c>
      <c r="M41" s="139" t="n">
        <f aca="false">IF(ISBLANK(E41),"",IF(ISBLANK(G41),(O41+(K41*35)+(L41*35^1.5)+(0.00000048314*35^2)),(O41+(K41*G41)+(L41*G41^1.5)+(0.00000048314*G41^2))))</f>
        <v>1.02524067288648</v>
      </c>
      <c r="N41" s="140" t="n">
        <f aca="false">IF(ISBLANK(D41),"",IF(ISBLANK(G41),J41*(1+0.00001*(35-20)),J41*(1+0.00001*(G41-20))))</f>
        <v>111.118752606588</v>
      </c>
      <c r="O41" s="139" t="n">
        <f aca="false">IF(ISBLANK(E41),"",(0.999842594+(0.00006793952*E41)-(0.00000909529*E41^2)+(0.0000001001685*E41^3)-(0.000000001120083*E41^4)+(0.000000000006536332*E41^5)))</f>
        <v>0.997994821686635</v>
      </c>
      <c r="P41" s="141" t="n">
        <v>3.62</v>
      </c>
      <c r="Q41" s="142" t="n">
        <v>3.531</v>
      </c>
      <c r="R41" s="143" t="n">
        <v>161.7</v>
      </c>
      <c r="S41" s="143" t="n">
        <v>157.7</v>
      </c>
      <c r="T41" s="34" t="n">
        <v>0.28</v>
      </c>
      <c r="U41" s="144" t="n">
        <v>0.27</v>
      </c>
      <c r="V41" s="145" t="n">
        <v>8.5</v>
      </c>
      <c r="W41" s="146" t="n">
        <v>8.3</v>
      </c>
      <c r="X41" s="145" t="n">
        <v>8.2</v>
      </c>
      <c r="Y41" s="146" t="n">
        <v>8</v>
      </c>
      <c r="Z41" s="34" t="n">
        <v>0.74</v>
      </c>
      <c r="AA41" s="144" t="n">
        <v>0.72</v>
      </c>
      <c r="AB41" s="145" t="n">
        <v>2.5</v>
      </c>
      <c r="AC41" s="146" t="n">
        <v>2.4</v>
      </c>
      <c r="AD41" s="36" t="n">
        <v>0.0457</v>
      </c>
      <c r="AE41" s="36" t="n">
        <v>0.0397</v>
      </c>
      <c r="AF41" s="36" t="n">
        <v>0.0093</v>
      </c>
      <c r="AG41" s="36" t="n">
        <v>0.0777</v>
      </c>
      <c r="AH41" s="36" t="n">
        <v>0.0195</v>
      </c>
      <c r="AI41" s="36" t="n">
        <v>0.0118</v>
      </c>
      <c r="AJ41" s="36" t="n">
        <v>0.0022</v>
      </c>
      <c r="AK41" s="36" t="n">
        <v>0.0051</v>
      </c>
      <c r="AL41" s="36" t="n">
        <v>0.1334</v>
      </c>
      <c r="AM41" s="36" t="n">
        <v>0.0102</v>
      </c>
      <c r="AN41" s="36" t="n">
        <v>0.0006</v>
      </c>
      <c r="AO41" s="36" t="n">
        <v>-99999</v>
      </c>
      <c r="AP41" s="36" t="n">
        <v>0.0726</v>
      </c>
      <c r="AQ41" s="36"/>
      <c r="AR41" s="36" t="n">
        <v>0.0368</v>
      </c>
      <c r="AS41" s="36" t="n">
        <v>0.0886</v>
      </c>
      <c r="AT41" s="36"/>
      <c r="AU41" s="36" t="n">
        <v>0.0275</v>
      </c>
      <c r="AV41" s="36" t="n">
        <v>-99999</v>
      </c>
      <c r="AW41" s="36"/>
      <c r="AX41" s="36" t="n">
        <v>0.0723</v>
      </c>
      <c r="AY41" s="36" t="n">
        <v>0.2697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2117</v>
      </c>
      <c r="E42" s="135" t="n">
        <v>24.1</v>
      </c>
      <c r="F42" s="136" t="n">
        <v>4.863</v>
      </c>
      <c r="G42" s="137" t="n">
        <v>36.4069</v>
      </c>
      <c r="H42" s="135" t="n">
        <v>40</v>
      </c>
      <c r="I42" s="135" t="n">
        <v>40.4</v>
      </c>
      <c r="J42" s="138" t="n">
        <v>109.782</v>
      </c>
      <c r="K42" s="139" t="n">
        <f aca="false">IF(ISBLANK(E42),"",(0.000824493-(0.0000040899*E42)+(0.000000076438*E42^2)-(0.00000000082467*E42^3)+(0.0000000000053875*E42^4)))</f>
        <v>0.000760596449766669</v>
      </c>
      <c r="L42" s="139" t="n">
        <f aca="false">IF(ISBLANK(E42),"",(-0.00000572466+(0.00000010227*E42)-(0.0000000016546*E42^2)))</f>
        <v>-4.220961226E-006</v>
      </c>
      <c r="M42" s="139" t="n">
        <f aca="false">IF(ISBLANK(E42),"",IF(ISBLANK(G42),(O42+(K42*35)+(L42*35^1.5)+(0.00000048314*35^2)),(O42+(K42*G42)+(L42*G42^1.5)+(0.00000048314*G42^2))))</f>
        <v>1.02467881634187</v>
      </c>
      <c r="N42" s="140" t="n">
        <f aca="false">IF(ISBLANK(D42),"",IF(ISBLANK(G42),J42*(1+0.00001*(35-20)),J42*(1+0.00001*(G42-20))))</f>
        <v>109.800011822958</v>
      </c>
      <c r="O42" s="139" t="n">
        <f aca="false">IF(ISBLANK(E42),"",(0.999842594+(0.00006793952*E42)-(0.00000909529*E42^2)+(0.0000001001685*E42^3)-(0.000000001120083*E42^4)+(0.000000000006536332*E42^5)))</f>
        <v>0.997274702369966</v>
      </c>
      <c r="P42" s="141" t="n">
        <v>5.067</v>
      </c>
      <c r="Q42" s="142" t="n">
        <v>4.945</v>
      </c>
      <c r="R42" s="143" t="n">
        <v>226.3</v>
      </c>
      <c r="S42" s="143" t="n">
        <v>220.8</v>
      </c>
      <c r="T42" s="34" t="n">
        <v>0</v>
      </c>
      <c r="U42" s="144" t="n">
        <v>0</v>
      </c>
      <c r="V42" s="145" t="n">
        <v>0.3</v>
      </c>
      <c r="W42" s="146" t="n">
        <v>0.3</v>
      </c>
      <c r="X42" s="145" t="n">
        <v>0.3</v>
      </c>
      <c r="Y42" s="146" t="n">
        <v>0.3</v>
      </c>
      <c r="Z42" s="34" t="n">
        <v>0.17</v>
      </c>
      <c r="AA42" s="144" t="n">
        <v>0.17</v>
      </c>
      <c r="AB42" s="145" t="n">
        <v>0.8</v>
      </c>
      <c r="AC42" s="146" t="n">
        <v>0.8</v>
      </c>
      <c r="AD42" s="36" t="n">
        <v>0.0144</v>
      </c>
      <c r="AE42" s="36" t="n">
        <v>0.0163</v>
      </c>
      <c r="AF42" s="36" t="n">
        <v>0.0045</v>
      </c>
      <c r="AG42" s="36" t="n">
        <v>0.0247</v>
      </c>
      <c r="AH42" s="36" t="n">
        <v>0.0093</v>
      </c>
      <c r="AI42" s="36" t="n">
        <v>-99999</v>
      </c>
      <c r="AJ42" s="36" t="n">
        <v>-99999</v>
      </c>
      <c r="AK42" s="36" t="n">
        <v>-99999</v>
      </c>
      <c r="AL42" s="36" t="n">
        <v>0.0545</v>
      </c>
      <c r="AM42" s="36" t="n">
        <v>0.0096</v>
      </c>
      <c r="AN42" s="36" t="n">
        <v>-99999</v>
      </c>
      <c r="AO42" s="36" t="n">
        <v>0.001</v>
      </c>
      <c r="AP42" s="36" t="n">
        <v>0.1048</v>
      </c>
      <c r="AQ42" s="36"/>
      <c r="AR42" s="36" t="n">
        <v>0.0122</v>
      </c>
      <c r="AS42" s="36" t="n">
        <v>0.017</v>
      </c>
      <c r="AT42" s="36"/>
      <c r="AU42" s="36" t="n">
        <v>0.0183</v>
      </c>
      <c r="AV42" s="36" t="n">
        <v>-99999</v>
      </c>
      <c r="AW42" s="36"/>
      <c r="AX42" s="36" t="n">
        <v>0.0849</v>
      </c>
      <c r="AY42" s="36" t="n">
        <v>0.116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2118</v>
      </c>
      <c r="E43" s="135" t="n">
        <v>27.6</v>
      </c>
      <c r="F43" s="136" t="n">
        <v>4.362</v>
      </c>
      <c r="G43" s="137" t="n">
        <v>36.4305</v>
      </c>
      <c r="H43" s="135" t="n">
        <v>20</v>
      </c>
      <c r="I43" s="135" t="n">
        <v>20</v>
      </c>
      <c r="J43" s="138" t="n">
        <v>110.017</v>
      </c>
      <c r="K43" s="139" t="n">
        <f aca="false">IF(ISBLANK(E43),"",(0.000824493-(0.0000040899*E43)+(0.000000076438*E43^2)-(0.00000000082467*E43^3)+(0.0000000000053875*E43^4)))</f>
        <v>0.0007556270831184</v>
      </c>
      <c r="L43" s="139" t="n">
        <f aca="false">IF(ISBLANK(E43),"",(-0.00000572466+(0.00000010227*E43)-(0.0000000016546*E43^2)))</f>
        <v>-4.162416096E-006</v>
      </c>
      <c r="M43" s="139" t="n">
        <f aca="false">IF(ISBLANK(E43),"",IF(ISBLANK(G43),(O43+(K43*35)+(L43*35^1.5)+(0.00000048314*35^2)),(O43+(K43*G43)+(L43*G43^1.5)+(0.00000048314*G43^2))))</f>
        <v>1.02360385039791</v>
      </c>
      <c r="N43" s="140" t="n">
        <f aca="false">IF(ISBLANK(D43),"",IF(ISBLANK(G43),J43*(1+0.00001*(35-20)),J43*(1+0.00001*(G43-20))))</f>
        <v>110.035076343185</v>
      </c>
      <c r="O43" s="139" t="n">
        <f aca="false">IF(ISBLANK(E43),"",(0.999842594+(0.00006793952*E43)-(0.00000909529*E43^2)+(0.0000001001685*E43^3)-(0.000000001120083*E43^4)+(0.000000000006536332*E43^5)))</f>
        <v>0.996350020834558</v>
      </c>
      <c r="P43" s="141" t="n">
        <v>4.533</v>
      </c>
      <c r="Q43" s="142" t="n">
        <v>4.429</v>
      </c>
      <c r="R43" s="143" t="n">
        <v>202.4</v>
      </c>
      <c r="S43" s="143" t="n">
        <v>197.8</v>
      </c>
      <c r="T43" s="34" t="n">
        <v>0.01</v>
      </c>
      <c r="U43" s="144" t="n">
        <v>0.01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0.12</v>
      </c>
      <c r="AA43" s="144" t="n">
        <v>0.12</v>
      </c>
      <c r="AB43" s="145" t="n">
        <v>0.5</v>
      </c>
      <c r="AC43" s="146" t="n">
        <v>0.5</v>
      </c>
      <c r="AD43" s="36" t="n">
        <v>0.0052</v>
      </c>
      <c r="AE43" s="36" t="n">
        <v>0.0049</v>
      </c>
      <c r="AF43" s="36" t="n">
        <v>0.0023</v>
      </c>
      <c r="AG43" s="36" t="n">
        <v>0.0046</v>
      </c>
      <c r="AH43" s="36" t="n">
        <v>0.0029</v>
      </c>
      <c r="AI43" s="36" t="n">
        <v>-99999</v>
      </c>
      <c r="AJ43" s="36" t="n">
        <v>-99999</v>
      </c>
      <c r="AK43" s="36" t="n">
        <v>-99999</v>
      </c>
      <c r="AL43" s="36" t="n">
        <v>0.0153</v>
      </c>
      <c r="AM43" s="36" t="n">
        <v>0.0052</v>
      </c>
      <c r="AN43" s="36" t="n">
        <v>-99999</v>
      </c>
      <c r="AO43" s="36" t="n">
        <v>-99999</v>
      </c>
      <c r="AP43" s="36" t="n">
        <v>0.106</v>
      </c>
      <c r="AQ43" s="36"/>
      <c r="AR43" s="36" t="n">
        <v>0.0046</v>
      </c>
      <c r="AS43" s="36" t="n">
        <v>0.0052</v>
      </c>
      <c r="AT43" s="36"/>
      <c r="AU43" s="36" t="n">
        <v>0.014</v>
      </c>
      <c r="AV43" s="36" t="n">
        <v>-99999</v>
      </c>
      <c r="AW43" s="36"/>
      <c r="AX43" s="36" t="n">
        <v>0.0571</v>
      </c>
      <c r="AY43" s="36" t="n">
        <v>0.0502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2119</v>
      </c>
      <c r="E44" s="135" t="n">
        <v>27.7</v>
      </c>
      <c r="F44" s="136" t="n">
        <v>4.379</v>
      </c>
      <c r="G44" s="137" t="n">
        <v>36.4287</v>
      </c>
      <c r="H44" s="135" t="n">
        <v>10</v>
      </c>
      <c r="I44" s="135" t="n">
        <v>10</v>
      </c>
      <c r="J44" s="138" t="n">
        <v>110.936</v>
      </c>
      <c r="K44" s="139" t="n">
        <f aca="false">IF(ISBLANK(E44),"",(0.000824493-(0.0000040899*E44)+(0.000000076438*E44^2)-(0.00000000082467*E44^3)+(0.0000000000053875*E44^4)))</f>
        <v>0.000755497206216729</v>
      </c>
      <c r="L44" s="139" t="n">
        <f aca="false">IF(ISBLANK(E44),"",(-0.00000572466+(0.00000010227*E44)-(0.0000000016546*E44^2)))</f>
        <v>-4.161339034E-006</v>
      </c>
      <c r="M44" s="139" t="n">
        <f aca="false">IF(ISBLANK(E44),"",IF(ISBLANK(G44),(O44+(K44*35)+(L44*35^1.5)+(0.00000048314*35^2)),(O44+(K44*G44)+(L44*G44^1.5)+(0.00000048314*G44^2))))</f>
        <v>1.02356991086308</v>
      </c>
      <c r="N44" s="140" t="n">
        <f aca="false">IF(ISBLANK(D44),"",IF(ISBLANK(G44),J44*(1+0.00001*(35-20)),J44*(1+0.00001*(G44-20))))</f>
        <v>110.954225342632</v>
      </c>
      <c r="O44" s="139" t="n">
        <f aca="false">IF(ISBLANK(E44),"",(0.999842594+(0.00006793952*E44)-(0.00000909529*E44^2)+(0.0000001001685*E44^3)-(0.000000001120083*E44^4)+(0.000000000006536332*E44^5)))</f>
        <v>0.996321931391658</v>
      </c>
      <c r="P44" s="141" t="n">
        <v>4.512</v>
      </c>
      <c r="Q44" s="142" t="n">
        <v>4.408</v>
      </c>
      <c r="R44" s="143" t="n">
        <v>201.5</v>
      </c>
      <c r="S44" s="143" t="n">
        <v>196.9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175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2120</v>
      </c>
      <c r="E45" s="135" t="n">
        <v>27.7</v>
      </c>
      <c r="F45" s="136" t="n">
        <v>4.362</v>
      </c>
      <c r="G45" s="137" t="n">
        <v>36.4296</v>
      </c>
      <c r="H45" s="135" t="n">
        <v>0</v>
      </c>
      <c r="I45" s="135" t="n">
        <v>3</v>
      </c>
      <c r="J45" s="138" t="n">
        <v>110.474</v>
      </c>
      <c r="K45" s="139" t="n">
        <f aca="false">IF(ISBLANK(E45),"",(0.000824493-(0.0000040899*E45)+(0.000000076438*E45^2)-(0.00000000082467*E45^3)+(0.0000000000053875*E45^4)))</f>
        <v>0.000755497206216729</v>
      </c>
      <c r="L45" s="139" t="n">
        <f aca="false">IF(ISBLANK(E45),"",(-0.00000572466+(0.00000010227*E45)-(0.0000000016546*E45^2)))</f>
        <v>-4.161339034E-006</v>
      </c>
      <c r="M45" s="139" t="n">
        <f aca="false">IF(ISBLANK(E45),"",IF(ISBLANK(G45),(O45+(K45*35)+(L45*35^1.5)+(0.00000048314*35^2)),(O45+(K45*G45)+(L45*G45^1.5)+(0.00000048314*G45^2))))</f>
        <v>1.02357058858409</v>
      </c>
      <c r="N45" s="140" t="n">
        <f aca="false">IF(ISBLANK(D45),"",IF(ISBLANK(G45),J45*(1+0.00001*(35-20)),J45*(1+0.00001*(G45-20))))</f>
        <v>110.492150436304</v>
      </c>
      <c r="O45" s="139" t="n">
        <f aca="false">IF(ISBLANK(E45),"",(0.999842594+(0.00006793952*E45)-(0.00000909529*E45^2)+(0.0000001001685*E45^3)-(0.000000001120083*E45^4)+(0.000000000006536332*E45^5)))</f>
        <v>0.996321931391658</v>
      </c>
      <c r="P45" s="141" t="n">
        <v>4.514</v>
      </c>
      <c r="Q45" s="142" t="n">
        <v>4.41</v>
      </c>
      <c r="R45" s="143" t="n">
        <v>201.6</v>
      </c>
      <c r="S45" s="143" t="n">
        <v>197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0.1</v>
      </c>
      <c r="AA45" s="144" t="n">
        <v>0.1</v>
      </c>
      <c r="AB45" s="145" t="n">
        <v>0.5</v>
      </c>
      <c r="AC45" s="146" t="n">
        <v>0.5</v>
      </c>
      <c r="AD45" s="36" t="n">
        <v>0.0022</v>
      </c>
      <c r="AE45" s="36" t="n">
        <v>0.0032</v>
      </c>
      <c r="AF45" s="36" t="n">
        <v>0.0026</v>
      </c>
      <c r="AG45" s="36" t="n">
        <v>0.0039</v>
      </c>
      <c r="AH45" s="36" t="n">
        <v>0.0039</v>
      </c>
      <c r="AI45" s="36" t="n">
        <v>-99999</v>
      </c>
      <c r="AJ45" s="36" t="n">
        <v>-99999</v>
      </c>
      <c r="AK45" s="36" t="n">
        <v>-99999</v>
      </c>
      <c r="AL45" s="36" t="n">
        <v>0.0109</v>
      </c>
      <c r="AM45" s="36" t="n">
        <v>0.0048</v>
      </c>
      <c r="AN45" s="36" t="n">
        <v>-99999</v>
      </c>
      <c r="AO45" s="36" t="n">
        <v>0.001</v>
      </c>
      <c r="AP45" s="36" t="n">
        <v>0.0895</v>
      </c>
      <c r="AQ45" s="36"/>
      <c r="AR45" s="36" t="n">
        <v>0.0048</v>
      </c>
      <c r="AS45" s="36" t="n">
        <v>0.0039</v>
      </c>
      <c r="AT45" s="36"/>
      <c r="AU45" s="36" t="n">
        <v>0.0125</v>
      </c>
      <c r="AV45" s="36" t="n">
        <v>-99999</v>
      </c>
      <c r="AW45" s="36"/>
      <c r="AX45" s="36" t="n">
        <v>0.0574</v>
      </c>
      <c r="AY45" s="36" t="n">
        <v>0.0427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175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175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175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175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175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175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175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175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175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175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175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175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9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Q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-7°30</v>
      </c>
      <c r="P9" s="31" t="s">
        <v>16</v>
      </c>
      <c r="Q9" s="35" t="n">
        <f aca="false">IF(ISBLANK(I9),"",IF(ISBLANK(J9),"",IF(J9&gt;60,"ERREUR !!",O11*(I9+(J9/60)))))</f>
        <v>-7.5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40986</v>
      </c>
      <c r="K11" s="40"/>
      <c r="L11" s="40"/>
      <c r="M11" s="40"/>
      <c r="N11" s="41" t="str">
        <f aca="false">I9&amp;"°"&amp;J9</f>
        <v>7°30</v>
      </c>
      <c r="O11" s="42" t="n">
        <f aca="false">IF(P9=M10,-1,1)</f>
        <v>-1</v>
      </c>
      <c r="P11" s="43" t="str">
        <f aca="false">TEXT(J11,"aaaa-mm-jj")&amp;"T"&amp;TEXT(J12,"hh:mm:ss")&amp;"z"</f>
        <v>2016-03-19T15:46:00z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0.656944444444445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20.6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20.5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0.998080666998819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0.0199936699596063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5.00312000609993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4.975970144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0.00499997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0.0040148717459042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2086</v>
      </c>
      <c r="E35" s="119" t="n">
        <v>5.5</v>
      </c>
      <c r="F35" s="120" t="n">
        <v>5.294</v>
      </c>
      <c r="G35" s="121" t="n">
        <v>34.9473</v>
      </c>
      <c r="H35" s="119" t="n">
        <v>2000</v>
      </c>
      <c r="I35" s="119" t="n">
        <v>2021</v>
      </c>
      <c r="J35" s="122" t="n">
        <v>108.594</v>
      </c>
      <c r="K35" s="123" t="n">
        <f aca="false">IF(ISBLANK(E35),"",(0.000824493-(0.0000040899*E35)+(0.000000076438*E35^2)-(0.00000000082467*E35^3)+(0.0000000000053875*E35^4)))</f>
        <v>0.000804178524927969</v>
      </c>
      <c r="L35" s="123" t="n">
        <f aca="false">IF(ISBLANK(E35),"",(-0.00000572466+(0.00000010227*E35)-(0.0000000016546*E35^2)))</f>
        <v>-5.21222665E-006</v>
      </c>
      <c r="M35" s="123" t="n">
        <f aca="false">IF(ISBLANK(E35),"",IF(ISBLANK(G35),(O35+(K35*35)+(L35*35^1.5)+(0.00000048314*35^2)),(O35+(K35*G35)+(L35*G35^1.5)+(0.00000048314*G35^2))))</f>
        <v>1.02757391448377</v>
      </c>
      <c r="N35" s="124" t="n">
        <f aca="false">IF(ISBLANK(D35),"",IF(ISBLANK(G35),J35*(1+0.00001*(35-20)),J35*(1+0.00001*(G35-20))))</f>
        <v>108.610231870962</v>
      </c>
      <c r="O35" s="123" t="n">
        <f aca="false">IF(ISBLANK(E35),"",(0.999842594+(0.00006793952*E35)-(0.00000909529*E35^2)+(0.0000001001685*E35^3)-(0.000000001120083*E35^4)+(0.000000000006536332*E35^5)))</f>
        <v>0.999956802322075</v>
      </c>
      <c r="P35" s="125" t="n">
        <v>5.579</v>
      </c>
      <c r="Q35" s="126" t="n">
        <v>5.429</v>
      </c>
      <c r="R35" s="127" t="n">
        <v>249.1</v>
      </c>
      <c r="S35" s="127" t="n">
        <v>242.5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2087</v>
      </c>
      <c r="E36" s="135" t="n">
        <v>6.6</v>
      </c>
      <c r="F36" s="136" t="n">
        <v>3.488</v>
      </c>
      <c r="G36" s="137" t="n">
        <v>34.5865</v>
      </c>
      <c r="H36" s="135" t="n">
        <v>1000</v>
      </c>
      <c r="I36" s="135" t="n">
        <v>1008</v>
      </c>
      <c r="J36" s="138" t="n">
        <v>111.599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1.02714775326557</v>
      </c>
      <c r="N36" s="140" t="n">
        <f aca="false">IF(ISBLANK(D36),"",IF(ISBLANK(G36),J36*(1+0.00001*(35-20)),J36*(1+0.00001*(G36-20))))</f>
        <v>111.615278388135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3.569</v>
      </c>
      <c r="Q36" s="142" t="n">
        <v>3.475</v>
      </c>
      <c r="R36" s="143" t="n">
        <v>159.4</v>
      </c>
      <c r="S36" s="143" t="n">
        <v>155.2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2088</v>
      </c>
      <c r="E37" s="135" t="n">
        <v>9.8</v>
      </c>
      <c r="F37" s="136" t="n">
        <v>1.759</v>
      </c>
      <c r="G37" s="137" t="n">
        <v>34.6882</v>
      </c>
      <c r="H37" s="135" t="n">
        <v>500</v>
      </c>
      <c r="I37" s="135" t="n">
        <v>504</v>
      </c>
      <c r="J37" s="138" t="n">
        <v>109.447</v>
      </c>
      <c r="K37" s="139" t="n">
        <f aca="false">IF(ISBLANK(E37),"",(0.000824493-(0.0000040899*E37)+(0.000000076438*E37^2)-(0.00000000082467*E37^3)+(0.0000000000053875*E37^4)))</f>
        <v>0.00079102660529798</v>
      </c>
      <c r="L37" s="139" t="n">
        <f aca="false">IF(ISBLANK(E37),"",(-0.00000572466+(0.00000010227*E37)-(0.0000000016546*E37^2)))</f>
        <v>-4.881321784E-006</v>
      </c>
      <c r="M37" s="139" t="n">
        <f aca="false">IF(ISBLANK(E37),"",IF(ISBLANK(G37),(O37+(K37*35)+(L37*35^1.5)+(0.00000048314*35^2)),(O37+(K37*G37)+(L37*G37^1.5)+(0.00000048314*G37^2))))</f>
        <v>1.02674280065684</v>
      </c>
      <c r="N37" s="140" t="n">
        <f aca="false">IF(ISBLANK(D37),"",IF(ISBLANK(G37),J37*(1+0.00001*(35-20)),J37*(1+0.00001*(G37-20))))</f>
        <v>109.463075794254</v>
      </c>
      <c r="O37" s="139" t="n">
        <f aca="false">IF(ISBLANK(E37),"",(0.999842594+(0.00006793952*E37)-(0.00000909529*E37^2)+(0.0000001001685*E37^3)-(0.000000001120083*E37^4)+(0.000000000006536332*E37^5)))</f>
        <v>0.999719426978938</v>
      </c>
      <c r="P37" s="141" t="n">
        <v>1.828</v>
      </c>
      <c r="Q37" s="142" t="n">
        <v>1.781</v>
      </c>
      <c r="R37" s="143" t="n">
        <v>81.6</v>
      </c>
      <c r="S37" s="143" t="n">
        <v>79.5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2089</v>
      </c>
      <c r="E38" s="135" t="n">
        <v>16.5</v>
      </c>
      <c r="F38" s="136" t="n">
        <v>2.02</v>
      </c>
      <c r="G38" s="137" t="n">
        <v>35.5772</v>
      </c>
      <c r="H38" s="135" t="n">
        <v>100</v>
      </c>
      <c r="I38" s="135" t="n">
        <v>100.8</v>
      </c>
      <c r="J38" s="138" t="n">
        <v>110.361</v>
      </c>
      <c r="K38" s="139" t="n">
        <f aca="false">IF(ISBLANK(E38),"",(0.000824493-(0.0000040899*E38)+(0.000000076438*E38^2)-(0.00000000082467*E38^3)+(0.0000000000053875*E38^4)))</f>
        <v>0.000774514696612969</v>
      </c>
      <c r="L38" s="139" t="n">
        <f aca="false">IF(ISBLANK(E38),"",(-0.00000572466+(0.00000010227*E38)-(0.0000000016546*E38^2)))</f>
        <v>-4.48766985E-006</v>
      </c>
      <c r="M38" s="139" t="n">
        <f aca="false">IF(ISBLANK(E38),"",IF(ISBLANK(G38),(O38+(K38*35)+(L38*35^1.5)+(0.00000048314*35^2)),(O38+(K38*G38)+(L38*G38^1.5)+(0.00000048314*G38^2))))</f>
        <v>1.02607662806108</v>
      </c>
      <c r="N38" s="140" t="n">
        <f aca="false">IF(ISBLANK(D38),"",IF(ISBLANK(G38),J38*(1+0.00001*(35-20)),J38*(1+0.00001*(G38-20))))</f>
        <v>110.378191153692</v>
      </c>
      <c r="O38" s="139" t="n">
        <f aca="false">IF(ISBLANK(E38),"",(0.999842594+(0.00006793952*E38)-(0.00000909529*E38^2)+(0.0000001001685*E38^3)-(0.000000001120083*E38^4)+(0.000000000006536332*E38^5)))</f>
        <v>0.998862345988647</v>
      </c>
      <c r="P38" s="141" t="n">
        <v>2.084</v>
      </c>
      <c r="Q38" s="142" t="n">
        <v>2.031</v>
      </c>
      <c r="R38" s="143" t="n">
        <v>93.1</v>
      </c>
      <c r="S38" s="143" t="n">
        <v>90.7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2090</v>
      </c>
      <c r="E39" s="135" t="n">
        <v>17.6</v>
      </c>
      <c r="F39" s="136" t="n">
        <v>2.241</v>
      </c>
      <c r="G39" s="137" t="n">
        <v>35.6675</v>
      </c>
      <c r="H39" s="135" t="n">
        <v>80</v>
      </c>
      <c r="I39" s="135" t="n">
        <v>81</v>
      </c>
      <c r="J39" s="138" t="n">
        <v>112.211</v>
      </c>
      <c r="K39" s="139" t="n">
        <f aca="false">IF(ISBLANK(E39),"",(0.000824493-(0.0000040899*E39)+(0.000000076438*E39^2)-(0.00000000082467*E39^3)+(0.0000000000053875*E39^4)))</f>
        <v>0.0007722092161664</v>
      </c>
      <c r="L39" s="139" t="n">
        <f aca="false">IF(ISBLANK(E39),"",(-0.00000572466+(0.00000010227*E39)-(0.0000000016546*E39^2)))</f>
        <v>-4.437236896E-006</v>
      </c>
      <c r="M39" s="139" t="n">
        <f aca="false">IF(ISBLANK(E39),"",IF(ISBLANK(G39),(O39+(K39*35)+(L39*35^1.5)+(0.00000048314*35^2)),(O39+(K39*G39)+(L39*G39^1.5)+(0.00000048314*G39^2))))</f>
        <v>1.02588284680705</v>
      </c>
      <c r="N39" s="140" t="n">
        <f aca="false">IF(ISBLANK(D39),"",IF(ISBLANK(G39),J39*(1+0.00001*(35-20)),J39*(1+0.00001*(G39-20))))</f>
        <v>112.228580658425</v>
      </c>
      <c r="O39" s="139" t="n">
        <f aca="false">IF(ISBLANK(E39),"",(0.999842594+(0.00006793952*E39)-(0.00000909529*E39^2)+(0.0000001001685*E39^3)-(0.000000001120083*E39^4)+(0.000000000006536332*E39^5)))</f>
        <v>0.998670633552638</v>
      </c>
      <c r="P39" s="141" t="n">
        <v>2.275</v>
      </c>
      <c r="Q39" s="142" t="n">
        <v>2.218</v>
      </c>
      <c r="R39" s="143" t="n">
        <v>101.6</v>
      </c>
      <c r="S39" s="143" t="n">
        <v>99</v>
      </c>
      <c r="T39" s="144"/>
      <c r="U39" s="144"/>
      <c r="V39" s="146"/>
      <c r="W39" s="146"/>
      <c r="X39" s="146"/>
      <c r="Y39" s="146"/>
      <c r="Z39" s="144"/>
      <c r="AA39" s="144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2091</v>
      </c>
      <c r="E40" s="135" t="n">
        <v>17.8</v>
      </c>
      <c r="F40" s="136" t="n">
        <v>2.171</v>
      </c>
      <c r="G40" s="137" t="n">
        <v>35.6675</v>
      </c>
      <c r="H40" s="135" t="n">
        <v>80</v>
      </c>
      <c r="I40" s="135" t="n">
        <v>81</v>
      </c>
      <c r="J40" s="138" t="n">
        <v>108.968</v>
      </c>
      <c r="K40" s="139" t="n">
        <f aca="false">IF(ISBLANK(E40),"",(0.000824493-(0.0000040899*E40)+(0.000000076438*E40^2)-(0.00000000082467*E40^3)+(0.0000000000053875*E40^4)))</f>
        <v>0.00077180129975558</v>
      </c>
      <c r="L40" s="139" t="n">
        <f aca="false">IF(ISBLANK(E40),"",(-0.00000572466+(0.00000010227*E40)-(0.0000000016546*E40^2)))</f>
        <v>-4.428497464E-006</v>
      </c>
      <c r="M40" s="139" t="n">
        <f aca="false">IF(ISBLANK(E40),"",IF(ISBLANK(G40),(O40+(K40*35)+(L40*35^1.5)+(0.00000048314*35^2)),(O40+(K40*G40)+(L40*G40^1.5)+(0.00000048314*G40^2))))</f>
        <v>1.02583385412871</v>
      </c>
      <c r="N40" s="140" t="n">
        <f aca="false">IF(ISBLANK(D40),"",IF(ISBLANK(G40),J40*(1+0.00001*(35-20)),J40*(1+0.00001*(G40-20))))</f>
        <v>108.9850725614</v>
      </c>
      <c r="O40" s="139" t="n">
        <f aca="false">IF(ISBLANK(E40),"",(0.999842594+(0.00006793952*E40)-(0.00000909529*E40^2)+(0.0000001001685*E40^3)-(0.000000001120083*E40^4)+(0.000000000006536332*E40^5)))</f>
        <v>0.998634328607839</v>
      </c>
      <c r="P40" s="141" t="n">
        <v>2.27</v>
      </c>
      <c r="Q40" s="142" t="n">
        <v>2.213</v>
      </c>
      <c r="R40" s="143" t="n">
        <v>101.4</v>
      </c>
      <c r="S40" s="143" t="n">
        <v>98.8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2092</v>
      </c>
      <c r="E41" s="135" t="n">
        <v>20.2</v>
      </c>
      <c r="F41" s="136" t="n">
        <v>3.019</v>
      </c>
      <c r="G41" s="137" t="n">
        <v>35.8703</v>
      </c>
      <c r="H41" s="135" t="n">
        <v>60</v>
      </c>
      <c r="I41" s="135" t="n">
        <v>61</v>
      </c>
      <c r="J41" s="138" t="n">
        <v>107.409</v>
      </c>
      <c r="K41" s="139" t="n">
        <f aca="false">IF(ISBLANK(E41),"",(0.000824493-(0.0000040899*E41)+(0.000000076438*E41^2)-(0.00000000082467*E41^3)+(0.0000000000053875*E41^4)))</f>
        <v>0.00076716651557126</v>
      </c>
      <c r="L41" s="139" t="n">
        <f aca="false">IF(ISBLANK(E41),"",(-0.00000572466+(0.00000010227*E41)-(0.0000000016546*E41^2)))</f>
        <v>-4.333948984E-006</v>
      </c>
      <c r="M41" s="139" t="n">
        <f aca="false">IF(ISBLANK(E41),"",IF(ISBLANK(G41),(O41+(K41*35)+(L41*35^1.5)+(0.00000048314*35^2)),(O41+(K41*G41)+(L41*G41^1.5)+(0.00000048314*G41^2))))</f>
        <v>1.02537391331741</v>
      </c>
      <c r="N41" s="140" t="n">
        <f aca="false">IF(ISBLANK(D41),"",IF(ISBLANK(G41),J41*(1+0.00001*(35-20)),J41*(1+0.00001*(G41-20))))</f>
        <v>107.426046130527</v>
      </c>
      <c r="O41" s="139" t="n">
        <f aca="false">IF(ISBLANK(E41),"",(0.999842594+(0.00006793952*E41)-(0.00000909529*E41^2)+(0.0000001001685*E41^3)-(0.000000001120083*E41^4)+(0.000000000006536332*E41^5)))</f>
        <v>0.998164852962328</v>
      </c>
      <c r="P41" s="141" t="n">
        <v>3.21</v>
      </c>
      <c r="Q41" s="142" t="n">
        <v>3.131</v>
      </c>
      <c r="R41" s="143" t="n">
        <v>143.4</v>
      </c>
      <c r="S41" s="143" t="n">
        <v>139.8</v>
      </c>
      <c r="T41" s="144"/>
      <c r="U41" s="144"/>
      <c r="V41" s="146"/>
      <c r="W41" s="146"/>
      <c r="X41" s="146"/>
      <c r="Y41" s="146"/>
      <c r="Z41" s="144"/>
      <c r="AA41" s="144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2093</v>
      </c>
      <c r="E42" s="135" t="n">
        <v>23.9</v>
      </c>
      <c r="F42" s="136" t="n">
        <v>4.731</v>
      </c>
      <c r="G42" s="137" t="n">
        <v>36.2663</v>
      </c>
      <c r="H42" s="135" t="n">
        <v>40</v>
      </c>
      <c r="I42" s="135" t="n">
        <v>42</v>
      </c>
      <c r="J42" s="138" t="n">
        <v>109.319</v>
      </c>
      <c r="K42" s="139" t="n">
        <f aca="false">IF(ISBLANK(E42),"",(0.000824493-(0.0000040899*E42)+(0.000000076438*E42^2)-(0.00000000082467*E42^3)+(0.0000000000053875*E42^4)))</f>
        <v>0.000760906050093609</v>
      </c>
      <c r="L42" s="139" t="n">
        <f aca="false">IF(ISBLANK(E42),"",(-0.00000572466+(0.00000010227*E42)-(0.0000000016546*E42^2)))</f>
        <v>-4.225531066E-006</v>
      </c>
      <c r="M42" s="139" t="n">
        <f aca="false">IF(ISBLANK(E42),"",IF(ISBLANK(G42),(O42+(K42*35)+(L42*35^1.5)+(0.00000048314*35^2)),(O42+(K42*G42)+(L42*G42^1.5)+(0.00000048314*G42^2))))</f>
        <v>1.02463186315337</v>
      </c>
      <c r="N42" s="140" t="n">
        <f aca="false">IF(ISBLANK(D42),"",IF(ISBLANK(G42),J42*(1+0.00001*(35-20)),J42*(1+0.00001*(G42-20))))</f>
        <v>109.336782156497</v>
      </c>
      <c r="O42" s="139" t="n">
        <f aca="false">IF(ISBLANK(E42),"",(0.999842594+(0.00006793952*E42)-(0.00000909529*E42^2)+(0.0000001001685*E42^3)-(0.000000001120083*E42^4)+(0.000000000006536332*E42^5)))</f>
        <v>0.997324029579615</v>
      </c>
      <c r="P42" s="141" t="n">
        <v>4.95</v>
      </c>
      <c r="Q42" s="142" t="n">
        <v>4.831</v>
      </c>
      <c r="R42" s="143" t="n">
        <v>221.1</v>
      </c>
      <c r="S42" s="143" t="n">
        <v>215.7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2094</v>
      </c>
      <c r="E43" s="135" t="n">
        <v>27.5</v>
      </c>
      <c r="F43" s="136" t="n">
        <v>4.372</v>
      </c>
      <c r="G43" s="137" t="n">
        <v>36.4477</v>
      </c>
      <c r="H43" s="135" t="n">
        <v>20</v>
      </c>
      <c r="I43" s="135" t="n">
        <v>20.4</v>
      </c>
      <c r="J43" s="138" t="n">
        <v>110.441</v>
      </c>
      <c r="K43" s="139" t="n">
        <f aca="false">IF(ISBLANK(E43),"",(0.000824493-(0.0000040899*E43)+(0.000000076438*E43^2)-(0.00000000082467*E43^3)+(0.0000000000053875*E43^4)))</f>
        <v>0.000755757615605469</v>
      </c>
      <c r="L43" s="139" t="n">
        <f aca="false">IF(ISBLANK(E43),"",(-0.00000572466+(0.00000010227*E43)-(0.0000000016546*E43^2)))</f>
        <v>-4.16352625E-006</v>
      </c>
      <c r="M43" s="139" t="n">
        <f aca="false">IF(ISBLANK(E43),"",IF(ISBLANK(G43),(O43+(K43*35)+(L43*35^1.5)+(0.00000048314*35^2)),(O43+(K43*G43)+(L43*G43^1.5)+(0.00000048314*G43^2))))</f>
        <v>1.0236493163838</v>
      </c>
      <c r="N43" s="140" t="n">
        <f aca="false">IF(ISBLANK(D43),"",IF(ISBLANK(G43),J43*(1+0.00001*(35-20)),J43*(1+0.00001*(G43-20))))</f>
        <v>110.459165004357</v>
      </c>
      <c r="O43" s="139" t="n">
        <f aca="false">IF(ISBLANK(E43),"",(0.999842594+(0.00006793952*E43)-(0.00000909529*E43^2)+(0.0000001001685*E43^3)-(0.000000001120083*E43^4)+(0.000000000006536332*E43^5)))</f>
        <v>0.99637801934724</v>
      </c>
      <c r="P43" s="141" t="n">
        <v>4.526</v>
      </c>
      <c r="Q43" s="142" t="n">
        <v>4.421</v>
      </c>
      <c r="R43" s="143" t="n">
        <v>202.1</v>
      </c>
      <c r="S43" s="143" t="n">
        <v>197.4</v>
      </c>
      <c r="T43" s="147"/>
      <c r="U43" s="144"/>
      <c r="V43" s="147"/>
      <c r="W43" s="146"/>
      <c r="X43" s="147"/>
      <c r="Y43" s="146"/>
      <c r="Z43" s="147"/>
      <c r="AA43" s="144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2095</v>
      </c>
      <c r="E44" s="135" t="n">
        <v>27.5</v>
      </c>
      <c r="F44" s="136" t="n">
        <v>4.453</v>
      </c>
      <c r="G44" s="137" t="n">
        <v>36.4468</v>
      </c>
      <c r="H44" s="135" t="n">
        <v>10</v>
      </c>
      <c r="I44" s="135" t="n">
        <v>9.8</v>
      </c>
      <c r="J44" s="138" t="n">
        <v>112.572</v>
      </c>
      <c r="K44" s="139" t="n">
        <f aca="false">IF(ISBLANK(E44),"",(0.000824493-(0.0000040899*E44)+(0.000000076438*E44^2)-(0.00000000082467*E44^3)+(0.0000000000053875*E44^4)))</f>
        <v>0.000755757615605469</v>
      </c>
      <c r="L44" s="139" t="n">
        <f aca="false">IF(ISBLANK(E44),"",(-0.00000572466+(0.00000010227*E44)-(0.0000000016546*E44^2)))</f>
        <v>-4.16352625E-006</v>
      </c>
      <c r="M44" s="139" t="n">
        <f aca="false">IF(ISBLANK(E44),"",IF(ISBLANK(G44),(O44+(K44*35)+(L44*35^1.5)+(0.00000048314*35^2)),(O44+(K44*G44)+(L44*G44^1.5)+(0.00000048314*G44^2))))</f>
        <v>1.02364863843893</v>
      </c>
      <c r="N44" s="140" t="n">
        <f aca="false">IF(ISBLANK(D44),"",IF(ISBLANK(G44),J44*(1+0.00001*(35-20)),J44*(1+0.00001*(G44-20))))</f>
        <v>112.590514491696</v>
      </c>
      <c r="O44" s="139" t="n">
        <f aca="false">IF(ISBLANK(E44),"",(0.999842594+(0.00006793952*E44)-(0.00000909529*E44^2)+(0.0000001001685*E44^3)-(0.000000001120083*E44^4)+(0.000000000006536332*E44^5)))</f>
        <v>0.99637801934724</v>
      </c>
      <c r="P44" s="141" t="n">
        <v>4.521</v>
      </c>
      <c r="Q44" s="142" t="n">
        <v>4.417</v>
      </c>
      <c r="R44" s="143" t="n">
        <v>201.9</v>
      </c>
      <c r="S44" s="143" t="n">
        <v>197.2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2096</v>
      </c>
      <c r="E45" s="135" t="n">
        <v>27.7</v>
      </c>
      <c r="F45" s="136" t="n">
        <v>4.244</v>
      </c>
      <c r="G45" s="137" t="n">
        <v>36.4479</v>
      </c>
      <c r="H45" s="135" t="n">
        <v>0</v>
      </c>
      <c r="I45" s="135" t="n">
        <v>3.2</v>
      </c>
      <c r="J45" s="138" t="n">
        <v>107.493</v>
      </c>
      <c r="K45" s="139" t="n">
        <f aca="false">IF(ISBLANK(E45),"",(0.000824493-(0.0000040899*E45)+(0.000000076438*E45^2)-(0.00000000082467*E45^3)+(0.0000000000053875*E45^4)))</f>
        <v>0.000755497206216729</v>
      </c>
      <c r="L45" s="139" t="n">
        <f aca="false">IF(ISBLANK(E45),"",(-0.00000572466+(0.00000010227*E45)-(0.0000000016546*E45^2)))</f>
        <v>-4.161339034E-006</v>
      </c>
      <c r="M45" s="139" t="n">
        <f aca="false">IF(ISBLANK(E45),"",IF(ISBLANK(G45),(O45+(K45*35)+(L45*35^1.5)+(0.00000048314*35^2)),(O45+(K45*G45)+(L45*G45^1.5)+(0.00000048314*G45^2))))</f>
        <v>1.02358436899024</v>
      </c>
      <c r="N45" s="140" t="n">
        <f aca="false">IF(ISBLANK(D45),"",IF(ISBLANK(G45),J45*(1+0.00001*(35-20)),J45*(1+0.00001*(G45-20))))</f>
        <v>107.510680341147</v>
      </c>
      <c r="O45" s="139" t="n">
        <f aca="false">IF(ISBLANK(E45),"",(0.999842594+(0.00006793952*E45)-(0.00000909529*E45^2)+(0.0000001001685*E45^3)-(0.000000001120083*E45^4)+(0.000000000006536332*E45^5)))</f>
        <v>0.996321931391658</v>
      </c>
      <c r="P45" s="141" t="n">
        <v>4.516</v>
      </c>
      <c r="Q45" s="142" t="n">
        <v>4.411</v>
      </c>
      <c r="R45" s="143" t="n">
        <v>201.7</v>
      </c>
      <c r="S45" s="143" t="n">
        <v>197</v>
      </c>
      <c r="T45" s="147"/>
      <c r="U45" s="144"/>
      <c r="V45" s="147"/>
      <c r="W45" s="146"/>
      <c r="X45" s="147"/>
      <c r="Y45" s="146"/>
      <c r="Z45" s="147"/>
      <c r="AA45" s="144"/>
      <c r="AB45" s="147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-7°0</v>
      </c>
      <c r="P9" s="31" t="s">
        <v>16</v>
      </c>
      <c r="Q9" s="35" t="n">
        <f aca="false">IF(ISBLANK(I9),"",IF(ISBLANK(J9),"",IF(J9&gt;60,"ERREUR !!",O11*(I9+(J9/60)))))</f>
        <v>-7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40986</v>
      </c>
      <c r="K11" s="40"/>
      <c r="L11" s="40"/>
      <c r="M11" s="40"/>
      <c r="N11" s="41" t="str">
        <f aca="false">I9&amp;"°"&amp;J9</f>
        <v>7°0</v>
      </c>
      <c r="O11" s="42" t="n">
        <f aca="false">IF(P9=M10,-1,1)</f>
        <v>-1</v>
      </c>
      <c r="P11" s="43" t="str">
        <f aca="false">TEXT(J11,"aaaa-mm-jj")&amp;"T"&amp;TEXT(J12,"hh:mm:ss")&amp;"z"</f>
        <v>2016-03-19T19:50:00z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0.826388888888889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21.8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21.8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0.997818206907552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0.0199884123280181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5.00318004317978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4.96991054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0.00499991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0.00401871473369276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3034</v>
      </c>
      <c r="E35" s="119" t="n">
        <v>5.3</v>
      </c>
      <c r="F35" s="120" t="n">
        <v>5.6</v>
      </c>
      <c r="G35" s="121" t="n">
        <v>34.9434</v>
      </c>
      <c r="H35" s="119" t="n">
        <v>2000</v>
      </c>
      <c r="I35" s="119" t="n">
        <v>2022</v>
      </c>
      <c r="J35" s="122" t="n">
        <v>116.21</v>
      </c>
      <c r="K35" s="123" t="n">
        <f aca="false">IF(ISBLANK(E35),"",(0.000824493-(0.0000040899*E35)+(0.000000076438*E35^2)-(0.00000000082467*E35^3)+(0.0000000000053875*E35^4)))</f>
        <v>0.000804845150021049</v>
      </c>
      <c r="L35" s="123" t="n">
        <f aca="false">IF(ISBLANK(E35),"",(-0.00000572466+(0.00000010227*E35)-(0.0000000016546*E35^2)))</f>
        <v>-5.229106714E-006</v>
      </c>
      <c r="M35" s="123" t="n">
        <f aca="false">IF(ISBLANK(E35),"",IF(ISBLANK(G35),(O35+(K35*35)+(L35*35^1.5)+(0.00000048314*35^2)),(O35+(K35*G35)+(L35*G35^1.5)+(0.00000048314*G35^2))))</f>
        <v>1.02759507489365</v>
      </c>
      <c r="N35" s="124" t="n">
        <f aca="false">IF(ISBLANK(D35),"",IF(ISBLANK(G35),J35*(1+0.00001*(35-20)),J35*(1+0.00001*(G35-20))))</f>
        <v>116.22736572514</v>
      </c>
      <c r="O35" s="123" t="n">
        <f aca="false">IF(ISBLANK(E35),"",(0.999842594+(0.00006793952*E35)-(0.00000909529*E35^2)+(0.0000001001685*E35^3)-(0.000000001120083*E35^4)+(0.000000000006536332*E35^5)))</f>
        <v>0.999961243080957</v>
      </c>
      <c r="P35" s="125" t="n">
        <v>5.514</v>
      </c>
      <c r="Q35" s="126" t="n">
        <v>5.366</v>
      </c>
      <c r="R35" s="127" t="n">
        <v>246.2</v>
      </c>
      <c r="S35" s="127" t="n">
        <v>239.6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3035</v>
      </c>
      <c r="E36" s="135" t="n">
        <v>6.3</v>
      </c>
      <c r="F36" s="136" t="n">
        <v>3.572</v>
      </c>
      <c r="G36" s="137" t="n">
        <v>34.5769</v>
      </c>
      <c r="H36" s="135" t="n">
        <v>1000</v>
      </c>
      <c r="I36" s="135" t="n">
        <v>1009</v>
      </c>
      <c r="J36" s="138" t="n">
        <v>115.67</v>
      </c>
      <c r="K36" s="139" t="n">
        <f aca="false">IF(ISBLANK(E36),"",(0.000824493-(0.0000040899*E36)+(0.000000076438*E36^2)-(0.00000000082467*E36^3)+(0.0000000000053875*E36^4)))</f>
        <v>0.000801562734868249</v>
      </c>
      <c r="L36" s="139" t="n">
        <f aca="false">IF(ISBLANK(E36),"",(-0.00000572466+(0.00000010227*E36)-(0.0000000016546*E36^2)))</f>
        <v>-5.146030074E-006</v>
      </c>
      <c r="M36" s="139" t="n">
        <f aca="false">IF(ISBLANK(E36),"",IF(ISBLANK(G36),(O36+(K36*35)+(L36*35^1.5)+(0.00000048314*35^2)),(O36+(K36*G36)+(L36*G36^1.5)+(0.00000048314*G36^2))))</f>
        <v>1.02717985813701</v>
      </c>
      <c r="N36" s="140" t="n">
        <f aca="false">IF(ISBLANK(D36),"",IF(ISBLANK(G36),J36*(1+0.00001*(35-20)),J36*(1+0.00001*(G36-20))))</f>
        <v>115.68686110023</v>
      </c>
      <c r="O36" s="139" t="n">
        <f aca="false">IF(ISBLANK(E36),"",(0.999842594+(0.00006793952*E36)-(0.00000909529*E36^2)+(0.0000001001685*E36^3)-(0.000000001120083*E36^4)+(0.000000000006536332*E36^5)))</f>
        <v>0.999932968155385</v>
      </c>
      <c r="P36" s="141" t="n">
        <v>3.528</v>
      </c>
      <c r="Q36" s="142" t="n">
        <v>3.435</v>
      </c>
      <c r="R36" s="143" t="n">
        <v>157.6</v>
      </c>
      <c r="S36" s="143" t="n">
        <v>153.4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3038</v>
      </c>
      <c r="E37" s="135" t="n">
        <v>9</v>
      </c>
      <c r="F37" s="136" t="n">
        <v>2.085</v>
      </c>
      <c r="G37" s="137" t="n">
        <v>34.6406</v>
      </c>
      <c r="H37" s="135" t="n">
        <v>500</v>
      </c>
      <c r="I37" s="135" t="n">
        <v>505</v>
      </c>
      <c r="J37" s="138" t="n">
        <v>115.95</v>
      </c>
      <c r="K37" s="139" t="n">
        <f aca="false">IF(ISBLANK(E37),"",(0.000824493-(0.0000040899*E37)+(0.000000076438*E37^2)-(0.00000000082467*E37^3)+(0.0000000000053875*E37^4)))</f>
        <v>0.0007933095409575</v>
      </c>
      <c r="L37" s="139" t="n">
        <f aca="false">IF(ISBLANK(E37),"",(-0.00000572466+(0.00000010227*E37)-(0.0000000016546*E37^2)))</f>
        <v>-4.9382526E-006</v>
      </c>
      <c r="M37" s="139" t="n">
        <f aca="false">IF(ISBLANK(E37),"",IF(ISBLANK(G37),(O37+(K37*35)+(L37*35^1.5)+(0.00000048314*35^2)),(O37+(K37*G37)+(L37*G37^1.5)+(0.00000048314*G37^2))))</f>
        <v>1.02683704466446</v>
      </c>
      <c r="N37" s="140" t="n">
        <f aca="false">IF(ISBLANK(D37),"",IF(ISBLANK(G37),J37*(1+0.00001*(35-20)),J37*(1+0.00001*(G37-20))))</f>
        <v>115.9669757757</v>
      </c>
      <c r="O37" s="139" t="n">
        <f aca="false">IF(ISBLANK(E37),"",(0.999842594+(0.00006793952*E37)-(0.00000909529*E37^2)+(0.0000001001685*E37^3)-(0.000000001120083*E37^4)+(0.000000000006536332*E37^5)))</f>
        <v>0.999783391125805</v>
      </c>
      <c r="P37" s="141" t="n">
        <v>2.048</v>
      </c>
      <c r="Q37" s="142" t="n">
        <v>1.995</v>
      </c>
      <c r="R37" s="143" t="n">
        <v>91.5</v>
      </c>
      <c r="S37" s="143" t="n">
        <v>89.1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3039</v>
      </c>
      <c r="E38" s="135" t="n">
        <v>15.9</v>
      </c>
      <c r="F38" s="136" t="n">
        <v>2.185</v>
      </c>
      <c r="G38" s="137" t="n">
        <v>35.5179</v>
      </c>
      <c r="H38" s="135" t="n">
        <v>100</v>
      </c>
      <c r="I38" s="135" t="n">
        <v>101</v>
      </c>
      <c r="J38" s="138" t="n">
        <v>116.46</v>
      </c>
      <c r="K38" s="139" t="n">
        <f aca="false">IF(ISBLANK(E38),"",(0.000824493-(0.0000040899*E38)+(0.000000076438*E38^2)-(0.00000000082467*E38^3)+(0.0000000000053875*E38^4)))</f>
        <v>0.000775817302826809</v>
      </c>
      <c r="L38" s="139" t="n">
        <f aca="false">IF(ISBLANK(E38),"",(-0.00000572466+(0.00000010227*E38)-(0.0000000016546*E38^2)))</f>
        <v>-4.516866426E-006</v>
      </c>
      <c r="M38" s="139" t="n">
        <f aca="false">IF(ISBLANK(E38),"",IF(ISBLANK(G38),(O38+(K38*35)+(L38*35^1.5)+(0.00000048314*35^2)),(O38+(K38*G38)+(L38*G38^1.5)+(0.00000048314*G38^2))))</f>
        <v>1.02616993395534</v>
      </c>
      <c r="N38" s="140" t="n">
        <f aca="false">IF(ISBLANK(D38),"",IF(ISBLANK(G38),J38*(1+0.00001*(35-20)),J38*(1+0.00001*(G38-20))))</f>
        <v>116.47807214634</v>
      </c>
      <c r="O38" s="139" t="n">
        <f aca="false">IF(ISBLANK(E38),"",(0.999842594+(0.00006793952*E38)-(0.00000909529*E38^2)+(0.0000001001685*E38^3)-(0.000000001120083*E38^4)+(0.000000000006536332*E38^5)))</f>
        <v>0.998961151889546</v>
      </c>
      <c r="P38" s="141" t="n">
        <v>2.137</v>
      </c>
      <c r="Q38" s="142" t="n">
        <v>2.083</v>
      </c>
      <c r="R38" s="143" t="n">
        <v>95.5</v>
      </c>
      <c r="S38" s="143" t="n">
        <v>93</v>
      </c>
      <c r="T38" s="34" t="n">
        <v>0.04</v>
      </c>
      <c r="U38" s="144" t="n">
        <v>0.04</v>
      </c>
      <c r="V38" s="145" t="n">
        <v>21.1</v>
      </c>
      <c r="W38" s="146" t="n">
        <v>20.6</v>
      </c>
      <c r="X38" s="145" t="n">
        <v>21.1</v>
      </c>
      <c r="Y38" s="146" t="n">
        <v>20.6</v>
      </c>
      <c r="Z38" s="34" t="n">
        <v>1.48</v>
      </c>
      <c r="AA38" s="144" t="n">
        <v>1.44</v>
      </c>
      <c r="AB38" s="145" t="n">
        <v>6.6</v>
      </c>
      <c r="AC38" s="146" t="n">
        <v>6.4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3042</v>
      </c>
      <c r="E39" s="135" t="n">
        <v>18.3</v>
      </c>
      <c r="F39" s="136" t="n">
        <v>2.539</v>
      </c>
      <c r="G39" s="137" t="n">
        <v>35.7743</v>
      </c>
      <c r="H39" s="135" t="n">
        <v>80</v>
      </c>
      <c r="I39" s="135" t="n">
        <v>81</v>
      </c>
      <c r="J39" s="138" t="n">
        <v>117.21</v>
      </c>
      <c r="K39" s="139" t="n">
        <f aca="false">IF(ISBLANK(E39),"",(0.000824493-(0.0000040899*E39)+(0.000000076438*E39^2)-(0.00000000082467*E39^3)+(0.0000000000053875*E39^4)))</f>
        <v>0.000770796387639649</v>
      </c>
      <c r="L39" s="139" t="n">
        <f aca="false">IF(ISBLANK(E39),"",(-0.00000572466+(0.00000010227*E39)-(0.0000000016546*E39^2)))</f>
        <v>-4.407227994E-006</v>
      </c>
      <c r="M39" s="139" t="n">
        <f aca="false">IF(ISBLANK(E39),"",IF(ISBLANK(G39),(O39+(K39*35)+(L39*35^1.5)+(0.00000048314*35^2)),(O39+(K39*G39)+(L39*G39^1.5)+(0.00000048314*G39^2))))</f>
        <v>1.02579164423774</v>
      </c>
      <c r="N39" s="140" t="n">
        <f aca="false">IF(ISBLANK(D39),"",IF(ISBLANK(G39),J39*(1+0.00001*(35-20)),J39*(1+0.00001*(G39-20))))</f>
        <v>117.22848905703</v>
      </c>
      <c r="O39" s="139" t="n">
        <f aca="false">IF(ISBLANK(E39),"",(0.999842594+(0.00006793952*E39)-(0.00000909529*E39^2)+(0.0000001001685*E39^3)-(0.000000001120083*E39^4)+(0.000000000006536332*E39^5)))</f>
        <v>0.998541643085094</v>
      </c>
      <c r="P39" s="141" t="n">
        <v>2.47</v>
      </c>
      <c r="Q39" s="142" t="n">
        <v>2.408</v>
      </c>
      <c r="R39" s="143" t="n">
        <v>110.3</v>
      </c>
      <c r="S39" s="143" t="n">
        <v>107.5</v>
      </c>
      <c r="T39" s="34" t="n">
        <v>0.41</v>
      </c>
      <c r="U39" s="144" t="n">
        <v>0.4</v>
      </c>
      <c r="V39" s="145" t="n">
        <v>16.9</v>
      </c>
      <c r="W39" s="146" t="n">
        <v>16.5</v>
      </c>
      <c r="X39" s="145" t="n">
        <v>16.5</v>
      </c>
      <c r="Y39" s="146" t="n">
        <v>16.1</v>
      </c>
      <c r="Z39" s="34" t="n">
        <v>1.21</v>
      </c>
      <c r="AA39" s="144" t="n">
        <v>1.18</v>
      </c>
      <c r="AB39" s="145" t="n">
        <v>4.5</v>
      </c>
      <c r="AC39" s="146" t="n">
        <v>4.4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3045</v>
      </c>
      <c r="E40" s="135" t="n">
        <v>22.9</v>
      </c>
      <c r="F40" s="136" t="n">
        <v>5.026</v>
      </c>
      <c r="G40" s="137" t="n">
        <v>36.1137</v>
      </c>
      <c r="H40" s="135" t="n">
        <v>60</v>
      </c>
      <c r="I40" s="135" t="n">
        <v>60</v>
      </c>
      <c r="J40" s="138" t="n">
        <v>118.7</v>
      </c>
      <c r="K40" s="139" t="n">
        <f aca="false">IF(ISBLANK(E40),"",(0.000824493-(0.0000040899*E40)+(0.000000076438*E40^2)-(0.00000000082467*E40^3)+(0.0000000000053875*E40^4)))</f>
        <v>0.000762497282628009</v>
      </c>
      <c r="L40" s="139" t="n">
        <f aca="false">IF(ISBLANK(E40),"",(-0.00000572466+(0.00000010227*E40)-(0.0000000016546*E40^2)))</f>
        <v>-4.250365786E-006</v>
      </c>
      <c r="M40" s="139" t="n">
        <f aca="false">IF(ISBLANK(E40),"",IF(ISBLANK(G40),(O40+(K40*35)+(L40*35^1.5)+(0.00000048314*35^2)),(O40+(K40*G40)+(L40*G40^1.5)+(0.00000048314*G40^2))))</f>
        <v>1.02480908158185</v>
      </c>
      <c r="N40" s="140" t="n">
        <f aca="false">IF(ISBLANK(D40),"",IF(ISBLANK(G40),J40*(1+0.00001*(35-20)),J40*(1+0.00001*(G40-20))))</f>
        <v>118.7191269619</v>
      </c>
      <c r="O40" s="139" t="n">
        <f aca="false">IF(ISBLANK(E40),"",(0.999842594+(0.00006793952*E40)-(0.00000909529*E40^2)+(0.0000001001685*E40^3)-(0.000000001120083*E40^4)+(0.000000000006536332*E40^5)))</f>
        <v>0.997564804444515</v>
      </c>
      <c r="P40" s="141" t="n">
        <v>4.841</v>
      </c>
      <c r="Q40" s="142" t="n">
        <v>4.724</v>
      </c>
      <c r="R40" s="143" t="n">
        <v>216.2</v>
      </c>
      <c r="S40" s="143" t="n">
        <v>211</v>
      </c>
      <c r="T40" s="34" t="n">
        <v>0.01</v>
      </c>
      <c r="U40" s="144" t="n">
        <v>0.01</v>
      </c>
      <c r="V40" s="145" t="n">
        <v>0.4</v>
      </c>
      <c r="W40" s="146" t="n">
        <v>0.4</v>
      </c>
      <c r="X40" s="145" t="n">
        <v>0.3</v>
      </c>
      <c r="Y40" s="146" t="n">
        <v>0.3</v>
      </c>
      <c r="Z40" s="34" t="n">
        <v>0.25</v>
      </c>
      <c r="AA40" s="144" t="n">
        <v>0.24</v>
      </c>
      <c r="AB40" s="145" t="n">
        <v>1.3</v>
      </c>
      <c r="AC40" s="146" t="n">
        <v>1.3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3049</v>
      </c>
      <c r="E41" s="135" t="n">
        <v>23</v>
      </c>
      <c r="F41" s="136" t="n">
        <v>4.879</v>
      </c>
      <c r="G41" s="137" t="n">
        <v>36.1145</v>
      </c>
      <c r="H41" s="135" t="n">
        <v>60</v>
      </c>
      <c r="I41" s="135" t="n">
        <v>60</v>
      </c>
      <c r="J41" s="138" t="n">
        <v>115.27</v>
      </c>
      <c r="K41" s="139" t="n">
        <f aca="false">IF(ISBLANK(E41),"",(0.000824493-(0.0000040899*E41)+(0.000000076438*E41^2)-(0.00000000082467*E41^3)+(0.0000000000053875*E41^4)))</f>
        <v>0.0007623348854975</v>
      </c>
      <c r="L41" s="139" t="n">
        <f aca="false">IF(ISBLANK(E41),"",(-0.00000572466+(0.00000010227*E41)-(0.0000000016546*E41^2)))</f>
        <v>-4.2477334E-006</v>
      </c>
      <c r="M41" s="139" t="n">
        <f aca="false">IF(ISBLANK(E41),"",IF(ISBLANK(G41),(O41+(K41*35)+(L41*35^1.5)+(0.00000048314*35^2)),(O41+(K41*G41)+(L41*G41^1.5)+(0.00000048314*G41^2))))</f>
        <v>1.02478076043758</v>
      </c>
      <c r="N41" s="140" t="n">
        <f aca="false">IF(ISBLANK(D41),"",IF(ISBLANK(G41),J41*(1+0.00001*(35-20)),J41*(1+0.00001*(G41-20))))</f>
        <v>115.28857518415</v>
      </c>
      <c r="O41" s="139" t="n">
        <f aca="false">IF(ISBLANK(E41),"",(0.999842594+(0.00006793952*E41)-(0.00000909529*E41^2)+(0.0000001001685*E41^3)-(0.000000001120083*E41^4)+(0.000000000006536332*E41^5)))</f>
        <v>0.997541169617411</v>
      </c>
      <c r="P41" s="141" t="n">
        <v>4.842</v>
      </c>
      <c r="Q41" s="142" t="n">
        <v>4.725</v>
      </c>
      <c r="R41" s="143" t="n">
        <v>216.2</v>
      </c>
      <c r="S41" s="143" t="n">
        <v>211</v>
      </c>
      <c r="T41" s="34"/>
      <c r="U41" s="144"/>
      <c r="V41" s="145"/>
      <c r="W41" s="146"/>
      <c r="X41" s="145"/>
      <c r="Y41" s="146"/>
      <c r="Z41" s="34"/>
      <c r="AA41" s="144"/>
      <c r="AB41" s="145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3050</v>
      </c>
      <c r="E42" s="135" t="n">
        <v>27.8</v>
      </c>
      <c r="F42" s="136" t="n">
        <v>4.6</v>
      </c>
      <c r="G42" s="137" t="n">
        <v>36.3768</v>
      </c>
      <c r="H42" s="135" t="n">
        <v>40</v>
      </c>
      <c r="I42" s="135" t="n">
        <v>40</v>
      </c>
      <c r="J42" s="138" t="n">
        <v>116.74</v>
      </c>
      <c r="K42" s="139" t="n">
        <f aca="false">IF(ISBLANK(E42),"",(0.000824493-(0.0000040899*E42)+(0.000000076438*E42^2)-(0.00000000082467*E42^3)+(0.0000000000053875*E42^4)))</f>
        <v>0.00075536798352758</v>
      </c>
      <c r="L42" s="139" t="n">
        <f aca="false">IF(ISBLANK(E42),"",(-0.00000572466+(0.00000010227*E42)-(0.0000000016546*E42^2)))</f>
        <v>-4.160295064E-006</v>
      </c>
      <c r="M42" s="139" t="n">
        <f aca="false">IF(ISBLANK(E42),"",IF(ISBLANK(G42),(O42+(K42*35)+(L42*35^1.5)+(0.00000048314*35^2)),(O42+(K42*G42)+(L42*G42^1.5)+(0.00000048314*G42^2))))</f>
        <v>1.02349817769034</v>
      </c>
      <c r="N42" s="140" t="n">
        <f aca="false">IF(ISBLANK(D42),"",IF(ISBLANK(G42),J42*(1+0.00001*(35-20)),J42*(1+0.00001*(G42-20))))</f>
        <v>116.75911827632</v>
      </c>
      <c r="O42" s="139" t="n">
        <f aca="false">IF(ISBLANK(E42),"",(0.999842594+(0.00006793952*E42)-(0.00000909529*E42^2)+(0.0000001001685*E42^3)-(0.000000001120083*E42^4)+(0.000000000006536332*E42^5)))</f>
        <v>0.996293751176098</v>
      </c>
      <c r="P42" s="141" t="n">
        <v>4.505</v>
      </c>
      <c r="Q42" s="142" t="n">
        <v>4.402</v>
      </c>
      <c r="R42" s="143" t="n">
        <v>201.2</v>
      </c>
      <c r="S42" s="143" t="n">
        <v>196.6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0.1</v>
      </c>
      <c r="AA42" s="144" t="n">
        <v>0.1</v>
      </c>
      <c r="AB42" s="145" t="n">
        <v>0.7</v>
      </c>
      <c r="AC42" s="146" t="n">
        <v>0.7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3051</v>
      </c>
      <c r="E43" s="135" t="n">
        <v>28.1</v>
      </c>
      <c r="F43" s="136" t="n">
        <v>4.601</v>
      </c>
      <c r="G43" s="137" t="n">
        <v>36.2787</v>
      </c>
      <c r="H43" s="135" t="n">
        <v>20</v>
      </c>
      <c r="I43" s="135" t="n">
        <v>20</v>
      </c>
      <c r="J43" s="138" t="n">
        <v>117.34</v>
      </c>
      <c r="K43" s="139" t="n">
        <f aca="false">IF(ISBLANK(E43),"",(0.000824493-(0.0000040899*E43)+(0.000000076438*E43^2)-(0.00000000082467*E43^3)+(0.0000000000053875*E43^4)))</f>
        <v>0.000754984227200469</v>
      </c>
      <c r="L43" s="139" t="n">
        <f aca="false">IF(ISBLANK(E43),"",(-0.00000572466+(0.00000010227*E43)-(0.0000000016546*E43^2)))</f>
        <v>-4.157361706E-006</v>
      </c>
      <c r="M43" s="139" t="n">
        <f aca="false">IF(ISBLANK(E43),"",IF(ISBLANK(G43),(O43+(K43*35)+(L43*35^1.5)+(0.00000048314*35^2)),(O43+(K43*G43)+(L43*G43^1.5)+(0.00000048314*G43^2))))</f>
        <v>1.02332595739716</v>
      </c>
      <c r="N43" s="140" t="n">
        <f aca="false">IF(ISBLANK(D43),"",IF(ISBLANK(G43),J43*(1+0.00001*(35-20)),J43*(1+0.00001*(G43-20))))</f>
        <v>117.35910142658</v>
      </c>
      <c r="O43" s="139" t="n">
        <f aca="false">IF(ISBLANK(E43),"",(0.999842594+(0.00006793952*E43)-(0.00000909529*E43^2)+(0.0000001001685*E43^3)-(0.000000001120083*E43^4)+(0.000000000006536332*E43^5)))</f>
        <v>0.996208667461312</v>
      </c>
      <c r="P43" s="141" t="n">
        <v>4.483</v>
      </c>
      <c r="Q43" s="142" t="n">
        <v>4.381</v>
      </c>
      <c r="R43" s="143" t="n">
        <v>200.2</v>
      </c>
      <c r="S43" s="143" t="n">
        <v>195.6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0.07</v>
      </c>
      <c r="AA43" s="144" t="n">
        <v>0.07</v>
      </c>
      <c r="AB43" s="145" t="n">
        <v>0.5</v>
      </c>
      <c r="AC43" s="146" t="n">
        <v>0.5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3053</v>
      </c>
      <c r="E44" s="135" t="n">
        <v>28.1</v>
      </c>
      <c r="F44" s="136" t="n">
        <v>4.561</v>
      </c>
      <c r="G44" s="137" t="n">
        <v>36.2811</v>
      </c>
      <c r="H44" s="135" t="n">
        <v>10</v>
      </c>
      <c r="I44" s="135" t="n">
        <v>10</v>
      </c>
      <c r="J44" s="138" t="n">
        <v>116.42</v>
      </c>
      <c r="K44" s="139" t="n">
        <f aca="false">IF(ISBLANK(E44),"",(0.000824493-(0.0000040899*E44)+(0.000000076438*E44^2)-(0.00000000082467*E44^3)+(0.0000000000053875*E44^4)))</f>
        <v>0.000754984227200469</v>
      </c>
      <c r="L44" s="139" t="n">
        <f aca="false">IF(ISBLANK(E44),"",(-0.00000572466+(0.00000010227*E44)-(0.0000000016546*E44^2)))</f>
        <v>-4.157361706E-006</v>
      </c>
      <c r="M44" s="139" t="n">
        <f aca="false">IF(ISBLANK(E44),"",IF(ISBLANK(G44),(O44+(K44*35)+(L44*35^1.5)+(0.00000048314*35^2)),(O44+(K44*G44)+(L44*G44^1.5)+(0.00000048314*G44^2))))</f>
        <v>1.02332776334758</v>
      </c>
      <c r="N44" s="140" t="n">
        <f aca="false">IF(ISBLANK(D44),"",IF(ISBLANK(G44),J44*(1+0.00001*(35-20)),J44*(1+0.00001*(G44-20))))</f>
        <v>116.43895445662</v>
      </c>
      <c r="O44" s="139" t="n">
        <f aca="false">IF(ISBLANK(E44),"",(0.999842594+(0.00006793952*E44)-(0.00000909529*E44^2)+(0.0000001001685*E44^3)-(0.000000001120083*E44^4)+(0.000000000006536332*E44^5)))</f>
        <v>0.996208667461312</v>
      </c>
      <c r="P44" s="141" t="n">
        <v>4.48</v>
      </c>
      <c r="Q44" s="142" t="n">
        <v>4.377</v>
      </c>
      <c r="R44" s="143" t="n">
        <v>200.1</v>
      </c>
      <c r="S44" s="143" t="n">
        <v>195.5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3055</v>
      </c>
      <c r="E45" s="135" t="n">
        <v>28.1</v>
      </c>
      <c r="F45" s="136" t="n">
        <v>4.604</v>
      </c>
      <c r="G45" s="137" t="n">
        <v>36.2819</v>
      </c>
      <c r="H45" s="135" t="n">
        <v>0</v>
      </c>
      <c r="I45" s="135" t="n">
        <v>3</v>
      </c>
      <c r="J45" s="138" t="n">
        <v>117.53</v>
      </c>
      <c r="K45" s="139" t="n">
        <f aca="false">IF(ISBLANK(E45),"",(0.000824493-(0.0000040899*E45)+(0.000000076438*E45^2)-(0.00000000082467*E45^3)+(0.0000000000053875*E45^4)))</f>
        <v>0.000754984227200469</v>
      </c>
      <c r="L45" s="139" t="n">
        <f aca="false">IF(ISBLANK(E45),"",(-0.00000572466+(0.00000010227*E45)-(0.0000000016546*E45^2)))</f>
        <v>-4.157361706E-006</v>
      </c>
      <c r="M45" s="139" t="n">
        <f aca="false">IF(ISBLANK(E45),"",IF(ISBLANK(G45),(O45+(K45*35)+(L45*35^1.5)+(0.00000048314*35^2)),(O45+(K45*G45)+(L45*G45^1.5)+(0.00000048314*G45^2))))</f>
        <v>1.02332836533162</v>
      </c>
      <c r="N45" s="140" t="n">
        <f aca="false">IF(ISBLANK(D45),"",IF(ISBLANK(G45),J45*(1+0.00001*(35-20)),J45*(1+0.00001*(G45-20))))</f>
        <v>117.54913611707</v>
      </c>
      <c r="O45" s="139" t="n">
        <f aca="false">IF(ISBLANK(E45),"",(0.999842594+(0.00006793952*E45)-(0.00000909529*E45^2)+(0.0000001001685*E45^3)-(0.000000001120083*E45^4)+(0.000000000006536332*E45^5)))</f>
        <v>0.996208667461312</v>
      </c>
      <c r="P45" s="141" t="n">
        <v>4.478</v>
      </c>
      <c r="Q45" s="142" t="n">
        <v>4.376</v>
      </c>
      <c r="R45" s="143" t="n">
        <v>200</v>
      </c>
      <c r="S45" s="143" t="n">
        <v>195.4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0.05</v>
      </c>
      <c r="AA45" s="144" t="n">
        <v>0.05</v>
      </c>
      <c r="AB45" s="145" t="n">
        <v>0.5</v>
      </c>
      <c r="AC45" s="146" t="n">
        <v>0.5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6"/>
      <c r="V46" s="145"/>
      <c r="W46" s="145"/>
      <c r="X46" s="34"/>
      <c r="Y46" s="36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6"/>
      <c r="V47" s="145"/>
      <c r="W47" s="145"/>
      <c r="X47" s="34"/>
      <c r="Y47" s="36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6"/>
      <c r="V48" s="145"/>
      <c r="W48" s="145"/>
      <c r="X48" s="34"/>
      <c r="Y48" s="36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6"/>
      <c r="V49" s="145"/>
      <c r="W49" s="145"/>
      <c r="X49" s="34"/>
      <c r="Y49" s="36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6"/>
      <c r="V50" s="145"/>
      <c r="W50" s="145"/>
      <c r="X50" s="34"/>
      <c r="Y50" s="36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6"/>
      <c r="V51" s="145"/>
      <c r="W51" s="145"/>
      <c r="X51" s="34"/>
      <c r="Y51" s="36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6"/>
      <c r="V52" s="145"/>
      <c r="W52" s="145"/>
      <c r="X52" s="34"/>
      <c r="Y52" s="36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6"/>
      <c r="V53" s="145"/>
      <c r="W53" s="145"/>
      <c r="X53" s="34"/>
      <c r="Y53" s="36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J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40987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2016-03-20T00:07:00z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0.00486111111111111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21.8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21.8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0.997818206907552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0.0199884123280181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5.00318004317978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4.96991054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0.00499991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0.00401871473369276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2121</v>
      </c>
      <c r="E35" s="119" t="n">
        <v>5.3</v>
      </c>
      <c r="F35" s="120" t="n">
        <v>5.223</v>
      </c>
      <c r="G35" s="121" t="n">
        <v>34.9508</v>
      </c>
      <c r="H35" s="119" t="n">
        <v>2000</v>
      </c>
      <c r="I35" s="119" t="n">
        <v>2020</v>
      </c>
      <c r="J35" s="122" t="n">
        <v>107.501</v>
      </c>
      <c r="K35" s="123" t="n">
        <f aca="false">IF(ISBLANK(E35),"",(0.000824493-(0.0000040899*E35)+(0.000000076438*E35^2)-(0.00000000082467*E35^3)+(0.0000000000053875*E35^4)))</f>
        <v>0.000804845150021049</v>
      </c>
      <c r="L35" s="123" t="n">
        <f aca="false">IF(ISBLANK(E35),"",(-0.00000572466+(0.00000010227*E35)-(0.0000000016546*E35^2)))</f>
        <v>-5.229106714E-006</v>
      </c>
      <c r="M35" s="123" t="n">
        <f aca="false">IF(ISBLANK(E35),"",IF(ISBLANK(G35),(O35+(K35*35)+(L35*35^1.5)+(0.00000048314*35^2)),(O35+(K35*G35)+(L35*G35^1.5)+(0.00000048314*G35^2))))</f>
        <v>1.0276009375081</v>
      </c>
      <c r="N35" s="124" t="n">
        <f aca="false">IF(ISBLANK(D35),"",IF(ISBLANK(G35),J35*(1+0.00001*(35-20)),J35*(1+0.00001*(G35-20))))</f>
        <v>107.517072259508</v>
      </c>
      <c r="O35" s="123" t="n">
        <f aca="false">IF(ISBLANK(E35),"",(0.999842594+(0.00006793952*E35)-(0.00000909529*E35^2)+(0.0000001001685*E35^3)-(0.000000001120083*E35^4)+(0.000000000006536332*E35^5)))</f>
        <v>0.999961243080957</v>
      </c>
      <c r="P35" s="125" t="n">
        <v>5.566</v>
      </c>
      <c r="Q35" s="126" t="n">
        <v>5.416</v>
      </c>
      <c r="R35" s="127" t="n">
        <v>248.6</v>
      </c>
      <c r="S35" s="127" t="n">
        <v>241.9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2122</v>
      </c>
      <c r="E36" s="135" t="n">
        <v>6.1</v>
      </c>
      <c r="F36" s="136" t="n">
        <v>3.484</v>
      </c>
      <c r="G36" s="137" t="n">
        <v>34.5786</v>
      </c>
      <c r="H36" s="135" t="n">
        <v>1000</v>
      </c>
      <c r="I36" s="135" t="n">
        <v>1009</v>
      </c>
      <c r="J36" s="138" t="n">
        <v>109.007</v>
      </c>
      <c r="K36" s="139" t="n">
        <f aca="false">IF(ISBLANK(E36),"",(0.000824493-(0.0000040899*E36)+(0.000000076438*E36^2)-(0.00000000082467*E36^3)+(0.0000000000053875*E36^4)))</f>
        <v>0.000802209143005569</v>
      </c>
      <c r="L36" s="139" t="n">
        <f aca="false">IF(ISBLANK(E36),"",(-0.00000572466+(0.00000010227*E36)-(0.0000000016546*E36^2)))</f>
        <v>-5.162380666E-006</v>
      </c>
      <c r="M36" s="139" t="n">
        <f aca="false">IF(ISBLANK(E36),"",IF(ISBLANK(G36),(O36+(K36*35)+(L36*35^1.5)+(0.00000048314*35^2)),(O36+(K36*G36)+(L36*G36^1.5)+(0.00000048314*G36^2))))</f>
        <v>1.0272070895576</v>
      </c>
      <c r="N36" s="140" t="n">
        <f aca="false">IF(ISBLANK(D36),"",IF(ISBLANK(G36),J36*(1+0.00001*(35-20)),J36*(1+0.00001*(G36-20))))</f>
        <v>109.022891694502</v>
      </c>
      <c r="O36" s="139" t="n">
        <f aca="false">IF(ISBLANK(E36),"",(0.999842594+(0.00006793952*E36)-(0.00000909529*E36^2)+(0.0000001001685*E36^3)-(0.000000001120083*E36^4)+(0.000000000006536332*E36^5)))</f>
        <v>0.999939830033904</v>
      </c>
      <c r="P36" s="141" t="n">
        <v>3.655</v>
      </c>
      <c r="Q36" s="142" t="n">
        <v>3.558</v>
      </c>
      <c r="R36" s="143" t="n">
        <v>163.2</v>
      </c>
      <c r="S36" s="143" t="n">
        <v>158.9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3174</v>
      </c>
      <c r="E37" s="135" t="n">
        <v>9.2</v>
      </c>
      <c r="F37" s="136" t="n">
        <v>2.216</v>
      </c>
      <c r="G37" s="137" t="n">
        <v>34.6411</v>
      </c>
      <c r="H37" s="135" t="n">
        <v>500</v>
      </c>
      <c r="I37" s="135" t="n">
        <v>505</v>
      </c>
      <c r="J37" s="138" t="n">
        <v>117.44</v>
      </c>
      <c r="K37" s="139" t="n">
        <f aca="false">IF(ISBLANK(E37),"",(0.000824493-(0.0000040899*E37)+(0.000000076438*E37^2)-(0.00000000082467*E37^3)+(0.0000000000053875*E37^4)))</f>
        <v>0.00079273206735776</v>
      </c>
      <c r="L37" s="139" t="n">
        <f aca="false">IF(ISBLANK(E37),"",(-0.00000572466+(0.00000010227*E37)-(0.0000000016546*E37^2)))</f>
        <v>-4.923821344E-006</v>
      </c>
      <c r="M37" s="139" t="n">
        <f aca="false">IF(ISBLANK(E37),"",IF(ISBLANK(G37),(O37+(K37*35)+(L37*35^1.5)+(0.00000048314*35^2)),(O37+(K37*G37)+(L37*G37^1.5)+(0.00000048314*G37^2))))</f>
        <v>1.02680520199139</v>
      </c>
      <c r="N37" s="140" t="n">
        <f aca="false">IF(ISBLANK(D37),"",IF(ISBLANK(G37),J37*(1+0.00001*(35-20)),J37*(1+0.00001*(G37-20))))</f>
        <v>117.45719450784</v>
      </c>
      <c r="O37" s="139" t="n">
        <f aca="false">IF(ISBLANK(E37),"",(0.999842594+(0.00006793952*E37)-(0.00000909529*E37^2)+(0.0000001001685*E37^3)-(0.000000001120083*E37^4)+(0.000000000006536332*E37^5)))</f>
        <v>0.999768218849135</v>
      </c>
      <c r="P37" s="141" t="n">
        <v>2.15</v>
      </c>
      <c r="Q37" s="142" t="n">
        <v>2.093</v>
      </c>
      <c r="R37" s="143" t="n">
        <v>96</v>
      </c>
      <c r="S37" s="143" t="n">
        <v>93.5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3177</v>
      </c>
      <c r="E38" s="135" t="n">
        <v>17.3</v>
      </c>
      <c r="F38" s="136" t="n">
        <v>2.557</v>
      </c>
      <c r="G38" s="137" t="n">
        <v>35.6753</v>
      </c>
      <c r="H38" s="135" t="n">
        <v>100</v>
      </c>
      <c r="I38" s="135" t="n">
        <v>100</v>
      </c>
      <c r="J38" s="138" t="n">
        <v>116.16</v>
      </c>
      <c r="K38" s="139" t="n">
        <f aca="false">IF(ISBLANK(E38),"",(0.000824493-(0.0000040899*E38)+(0.000000076438*E38^2)-(0.00000000082467*E38^3)+(0.0000000000053875*E38^4)))</f>
        <v>0.000772827533782449</v>
      </c>
      <c r="L38" s="139" t="n">
        <f aca="false">IF(ISBLANK(E38),"",(-0.00000572466+(0.00000010227*E38)-(0.0000000016546*E38^2)))</f>
        <v>-4.450594234E-006</v>
      </c>
      <c r="M38" s="139" t="n">
        <f aca="false">IF(ISBLANK(E38),"",IF(ISBLANK(G38),(O38+(K38*35)+(L38*35^1.5)+(0.00000048314*35^2)),(O38+(K38*G38)+(L38*G38^1.5)+(0.00000048314*G38^2))))</f>
        <v>1.02596166827176</v>
      </c>
      <c r="N38" s="140" t="n">
        <f aca="false">IF(ISBLANK(D38),"",IF(ISBLANK(G38),J38*(1+0.00001*(35-20)),J38*(1+0.00001*(G38-20))))</f>
        <v>116.17820842848</v>
      </c>
      <c r="O38" s="139" t="n">
        <f aca="false">IF(ISBLANK(E38),"",(0.999842594+(0.00006793952*E38)-(0.00000909529*E38^2)+(0.0000001001685*E38^3)-(0.000000001120083*E38^4)+(0.000000000006536332*E38^5)))</f>
        <v>0.998724260572406</v>
      </c>
      <c r="P38" s="141" t="n">
        <v>2.51</v>
      </c>
      <c r="Q38" s="142" t="n">
        <v>2.447</v>
      </c>
      <c r="R38" s="143" t="n">
        <v>112.1</v>
      </c>
      <c r="S38" s="143" t="n">
        <v>109.3</v>
      </c>
      <c r="T38" s="34"/>
      <c r="U38" s="144"/>
      <c r="V38" s="145"/>
      <c r="W38" s="146"/>
      <c r="X38" s="145"/>
      <c r="Y38" s="146"/>
      <c r="Z38" s="34"/>
      <c r="AA38" s="144"/>
      <c r="AB38" s="145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3181</v>
      </c>
      <c r="E39" s="135" t="n">
        <v>20</v>
      </c>
      <c r="F39" s="136" t="n">
        <v>3.182</v>
      </c>
      <c r="G39" s="137" t="n">
        <v>35.9085</v>
      </c>
      <c r="H39" s="135" t="n">
        <v>80</v>
      </c>
      <c r="I39" s="135" t="n">
        <v>80</v>
      </c>
      <c r="J39" s="138" t="n">
        <v>117.51</v>
      </c>
      <c r="K39" s="139" t="n">
        <f aca="false">IF(ISBLANK(E39),"",(0.000824493-(0.0000040899*E39)+(0.000000076438*E39^2)-(0.00000000082467*E39^3)+(0.0000000000053875*E39^4)))</f>
        <v>0.00076753484</v>
      </c>
      <c r="L39" s="139" t="n">
        <f aca="false">IF(ISBLANK(E39),"",(-0.00000572466+(0.00000010227*E39)-(0.0000000016546*E39^2)))</f>
        <v>-4.3411E-006</v>
      </c>
      <c r="M39" s="139" t="n">
        <f aca="false">IF(ISBLANK(E39),"",IF(ISBLANK(G39),(O39+(K39*35)+(L39*35^1.5)+(0.00000048314*35^2)),(O39+(K39*G39)+(L39*G39^1.5)+(0.00000048314*G39^2))))</f>
        <v>1.02545620976653</v>
      </c>
      <c r="N39" s="140" t="n">
        <f aca="false">IF(ISBLANK(D39),"",IF(ISBLANK(G39),J39*(1+0.00001*(35-20)),J39*(1+0.00001*(G39-20))))</f>
        <v>117.52869407835</v>
      </c>
      <c r="O39" s="139" t="n">
        <f aca="false">IF(ISBLANK(E39),"",(0.999842594+(0.00006793952*E39)-(0.00000909529*E39^2)+(0.0000001001685*E39^3)-(0.000000001120083*E39^4)+(0.000000000006536332*E39^5)))</f>
        <v>0.9982063193824</v>
      </c>
      <c r="P39" s="141" t="n">
        <v>3.091</v>
      </c>
      <c r="Q39" s="142" t="n">
        <v>3.014</v>
      </c>
      <c r="R39" s="143" t="n">
        <v>138.1</v>
      </c>
      <c r="S39" s="143" t="n">
        <v>134.6</v>
      </c>
      <c r="T39" s="34"/>
      <c r="U39" s="144"/>
      <c r="V39" s="145"/>
      <c r="W39" s="146"/>
      <c r="X39" s="145"/>
      <c r="Y39" s="146"/>
      <c r="Z39" s="34"/>
      <c r="AA39" s="144"/>
      <c r="AB39" s="145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3182</v>
      </c>
      <c r="E40" s="135" t="n">
        <v>22.9</v>
      </c>
      <c r="F40" s="136" t="n">
        <v>4.574</v>
      </c>
      <c r="G40" s="137" t="n">
        <v>36.1227</v>
      </c>
      <c r="H40" s="135" t="n">
        <v>60</v>
      </c>
      <c r="I40" s="135" t="n">
        <v>60</v>
      </c>
      <c r="J40" s="138" t="n">
        <v>115.86</v>
      </c>
      <c r="K40" s="139" t="n">
        <f aca="false">IF(ISBLANK(E40),"",(0.000824493-(0.0000040899*E40)+(0.000000076438*E40^2)-(0.00000000082467*E40^3)+(0.0000000000053875*E40^4)))</f>
        <v>0.000762497282628009</v>
      </c>
      <c r="L40" s="139" t="n">
        <f aca="false">IF(ISBLANK(E40),"",(-0.00000572466+(0.00000010227*E40)-(0.0000000016546*E40^2)))</f>
        <v>-4.250365786E-006</v>
      </c>
      <c r="M40" s="139" t="n">
        <f aca="false">IF(ISBLANK(E40),"",IF(ISBLANK(G40),(O40+(K40*35)+(L40*35^1.5)+(0.00000048314*35^2)),(O40+(K40*G40)+(L40*G40^1.5)+(0.00000048314*G40^2))))</f>
        <v>1.02481591331568</v>
      </c>
      <c r="N40" s="140" t="n">
        <f aca="false">IF(ISBLANK(D40),"",IF(ISBLANK(G40),J40*(1+0.00001*(35-20)),J40*(1+0.00001*(G40-20))))</f>
        <v>115.87867976022</v>
      </c>
      <c r="O40" s="139" t="n">
        <f aca="false">IF(ISBLANK(E40),"",(0.999842594+(0.00006793952*E40)-(0.00000909529*E40^2)+(0.0000001001685*E40^3)-(0.000000001120083*E40^4)+(0.000000000006536332*E40^5)))</f>
        <v>0.997564804444515</v>
      </c>
      <c r="P40" s="141" t="n">
        <v>4.514</v>
      </c>
      <c r="Q40" s="142" t="n">
        <v>4.405</v>
      </c>
      <c r="R40" s="143" t="n">
        <v>201.6</v>
      </c>
      <c r="S40" s="143" t="n">
        <v>196.7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3183</v>
      </c>
      <c r="E41" s="135" t="n">
        <v>27.3</v>
      </c>
      <c r="F41" s="136" t="n">
        <v>4.747</v>
      </c>
      <c r="G41" s="137" t="n">
        <v>36.1977</v>
      </c>
      <c r="H41" s="135" t="n">
        <v>40</v>
      </c>
      <c r="I41" s="135" t="n">
        <v>40</v>
      </c>
      <c r="J41" s="138" t="n">
        <v>116.33</v>
      </c>
      <c r="K41" s="139" t="n">
        <f aca="false">IF(ISBLANK(E41),"",(0.000824493-(0.0000040899*E41)+(0.000000076438*E41^2)-(0.00000000082467*E41^3)+(0.0000000000053875*E41^4)))</f>
        <v>0.000756020652891949</v>
      </c>
      <c r="L41" s="139" t="n">
        <f aca="false">IF(ISBLANK(E41),"",(-0.00000572466+(0.00000010227*E41)-(0.0000000016546*E41^2)))</f>
        <v>-4.165845834E-006</v>
      </c>
      <c r="M41" s="139" t="n">
        <f aca="false">IF(ISBLANK(E41),"",IF(ISBLANK(G41),(O41+(K41*35)+(L41*35^1.5)+(0.00000048314*35^2)),(O41+(K41*G41)+(L41*G41^1.5)+(0.00000048314*G41^2))))</f>
        <v>1.02352575211118</v>
      </c>
      <c r="N41" s="140" t="n">
        <f aca="false">IF(ISBLANK(D41),"",IF(ISBLANK(G41),J41*(1+0.00001*(35-20)),J41*(1+0.00001*(G41-20))))</f>
        <v>116.34884278441</v>
      </c>
      <c r="O41" s="139" t="n">
        <f aca="false">IF(ISBLANK(E41),"",(0.999842594+(0.00006793952*E41)-(0.00000909529*E41^2)+(0.0000001001685*E41^3)-(0.000000001120083*E41^4)+(0.000000000006536332*E41^5)))</f>
        <v>0.996433742949107</v>
      </c>
      <c r="P41" s="141" t="n">
        <v>4.667</v>
      </c>
      <c r="Q41" s="142" t="n">
        <v>4.559</v>
      </c>
      <c r="R41" s="143" t="n">
        <v>208.4</v>
      </c>
      <c r="S41" s="143" t="n">
        <v>203.6</v>
      </c>
      <c r="T41" s="34"/>
      <c r="U41" s="144"/>
      <c r="V41" s="145"/>
      <c r="W41" s="146"/>
      <c r="X41" s="145"/>
      <c r="Y41" s="146"/>
      <c r="Z41" s="34"/>
      <c r="AA41" s="144"/>
      <c r="AB41" s="145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3187</v>
      </c>
      <c r="E42" s="135" t="n">
        <v>27.3</v>
      </c>
      <c r="F42" s="136" t="n">
        <v>4.728</v>
      </c>
      <c r="G42" s="137" t="n">
        <v>36.1972</v>
      </c>
      <c r="H42" s="135" t="n">
        <v>40</v>
      </c>
      <c r="I42" s="135" t="n">
        <v>40</v>
      </c>
      <c r="J42" s="138" t="n">
        <v>115.62</v>
      </c>
      <c r="K42" s="139" t="n">
        <f aca="false">IF(ISBLANK(E42),"",(0.000824493-(0.0000040899*E42)+(0.000000076438*E42^2)-(0.00000000082467*E42^3)+(0.0000000000053875*E42^4)))</f>
        <v>0.000756020652891949</v>
      </c>
      <c r="L42" s="139" t="n">
        <f aca="false">IF(ISBLANK(E42),"",(-0.00000572466+(0.00000010227*E42)-(0.0000000016546*E42^2)))</f>
        <v>-4.165845834E-006</v>
      </c>
      <c r="M42" s="139" t="n">
        <f aca="false">IF(ISBLANK(E42),"",IF(ISBLANK(G42),(O42+(K42*35)+(L42*35^1.5)+(0.00000048314*35^2)),(O42+(K42*G42)+(L42*G42^1.5)+(0.00000048314*G42^2))))</f>
        <v>1.02352537541006</v>
      </c>
      <c r="N42" s="140" t="n">
        <f aca="false">IF(ISBLANK(D42),"",IF(ISBLANK(G42),J42*(1+0.00001*(35-20)),J42*(1+0.00001*(G42-20))))</f>
        <v>115.63872720264</v>
      </c>
      <c r="O42" s="139" t="n">
        <f aca="false">IF(ISBLANK(E42),"",(0.999842594+(0.00006793952*E42)-(0.00000909529*E42^2)+(0.0000001001685*E42^3)-(0.000000001120083*E42^4)+(0.000000000006536332*E42^5)))</f>
        <v>0.996433742949107</v>
      </c>
      <c r="P42" s="141" t="n">
        <v>4.677</v>
      </c>
      <c r="Q42" s="142" t="n">
        <v>4.569</v>
      </c>
      <c r="R42" s="143" t="n">
        <v>208.9</v>
      </c>
      <c r="S42" s="143" t="n">
        <v>204.1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3188</v>
      </c>
      <c r="E43" s="135" t="n">
        <v>28.1</v>
      </c>
      <c r="F43" s="136" t="n">
        <v>4.7</v>
      </c>
      <c r="G43" s="137" t="n">
        <v>36.1956</v>
      </c>
      <c r="H43" s="135" t="n">
        <v>20</v>
      </c>
      <c r="I43" s="135" t="n">
        <v>20</v>
      </c>
      <c r="J43" s="138" t="n">
        <v>119.19</v>
      </c>
      <c r="K43" s="139" t="n">
        <f aca="false">IF(ISBLANK(E43),"",(0.000824493-(0.0000040899*E43)+(0.000000076438*E43^2)-(0.00000000082467*E43^3)+(0.0000000000053875*E43^4)))</f>
        <v>0.000754984227200469</v>
      </c>
      <c r="L43" s="139" t="n">
        <f aca="false">IF(ISBLANK(E43),"",(-0.00000572466+(0.00000010227*E43)-(0.0000000016546*E43^2)))</f>
        <v>-4.157361706E-006</v>
      </c>
      <c r="M43" s="139" t="n">
        <f aca="false">IF(ISBLANK(E43),"",IF(ISBLANK(G43),(O43+(K43*35)+(L43*35^1.5)+(0.00000048314*35^2)),(O43+(K43*G43)+(L43*G43^1.5)+(0.00000048314*G43^2))))</f>
        <v>1.02326342795706</v>
      </c>
      <c r="N43" s="140" t="n">
        <f aca="false">IF(ISBLANK(D43),"",IF(ISBLANK(G43),J43*(1+0.00001*(35-20)),J43*(1+0.00001*(G43-20))))</f>
        <v>119.20930353564</v>
      </c>
      <c r="O43" s="139" t="n">
        <f aca="false">IF(ISBLANK(E43),"",(0.999842594+(0.00006793952*E43)-(0.00000909529*E43^2)+(0.0000001001685*E43^3)-(0.000000001120083*E43^4)+(0.000000000006536332*E43^5)))</f>
        <v>0.996208667461312</v>
      </c>
      <c r="P43" s="141" t="n">
        <v>4.507</v>
      </c>
      <c r="Q43" s="142" t="n">
        <v>4.405</v>
      </c>
      <c r="R43" s="143" t="n">
        <v>201.3</v>
      </c>
      <c r="S43" s="143" t="n">
        <v>196.7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3189</v>
      </c>
      <c r="E44" s="135" t="n">
        <v>28.2</v>
      </c>
      <c r="F44" s="136" t="n">
        <v>4.557</v>
      </c>
      <c r="G44" s="137" t="n">
        <v>36.0395</v>
      </c>
      <c r="H44" s="135" t="n">
        <v>10</v>
      </c>
      <c r="I44" s="135" t="n">
        <v>10</v>
      </c>
      <c r="J44" s="138" t="n">
        <v>115.7</v>
      </c>
      <c r="K44" s="139" t="n">
        <f aca="false">IF(ISBLANK(E44),"",(0.000824493-(0.0000040899*E44)+(0.000000076438*E44^2)-(0.00000000082467*E44^3)+(0.0000000000053875*E44^4)))</f>
        <v>0.00075485760789126</v>
      </c>
      <c r="L44" s="139" t="n">
        <f aca="false">IF(ISBLANK(E44),"",(-0.00000572466+(0.00000010227*E44)-(0.0000000016546*E44^2)))</f>
        <v>-4.156450104E-006</v>
      </c>
      <c r="M44" s="139" t="n">
        <f aca="false">IF(ISBLANK(E44),"",IF(ISBLANK(G44),(O44+(K44*35)+(L44*35^1.5)+(0.00000048314*35^2)),(O44+(K44*G44)+(L44*G44^1.5)+(0.00000048314*G44^2))))</f>
        <v>1.02311306947832</v>
      </c>
      <c r="N44" s="140" t="n">
        <f aca="false">IF(ISBLANK(D44),"",IF(ISBLANK(G44),J44*(1+0.00001*(35-20)),J44*(1+0.00001*(G44-20))))</f>
        <v>115.7185577015</v>
      </c>
      <c r="O44" s="139" t="n">
        <f aca="false">IF(ISBLANK(E44),"",(0.999842594+(0.00006793952*E44)-(0.00000909529*E44^2)+(0.0000001001685*E44^3)-(0.000000001120083*E44^4)+(0.000000000006536332*E44^5)))</f>
        <v>0.996180125720464</v>
      </c>
      <c r="P44" s="141" t="n">
        <v>4.504</v>
      </c>
      <c r="Q44" s="142" t="n">
        <v>4.402</v>
      </c>
      <c r="R44" s="143" t="n">
        <v>201.1</v>
      </c>
      <c r="S44" s="143" t="n">
        <v>196.6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3191</v>
      </c>
      <c r="E45" s="135" t="n">
        <v>28.1</v>
      </c>
      <c r="F45" s="136" t="n">
        <v>4.663</v>
      </c>
      <c r="G45" s="137" t="n">
        <v>36.0396</v>
      </c>
      <c r="H45" s="135" t="n">
        <v>0</v>
      </c>
      <c r="I45" s="135" t="n">
        <v>3.5</v>
      </c>
      <c r="J45" s="138" t="n">
        <v>118.23</v>
      </c>
      <c r="K45" s="139" t="n">
        <f aca="false">IF(ISBLANK(E45),"",(0.000824493-(0.0000040899*E45)+(0.000000076438*E45^2)-(0.00000000082467*E45^3)+(0.0000000000053875*E45^4)))</f>
        <v>0.000754984227200469</v>
      </c>
      <c r="L45" s="139" t="n">
        <f aca="false">IF(ISBLANK(E45),"",(-0.00000572466+(0.00000010227*E45)-(0.0000000016546*E45^2)))</f>
        <v>-4.157361706E-006</v>
      </c>
      <c r="M45" s="139" t="n">
        <f aca="false">IF(ISBLANK(E45),"",IF(ISBLANK(G45),(O45+(K45*35)+(L45*35^1.5)+(0.00000048314*35^2)),(O45+(K45*G45)+(L45*G45^1.5)+(0.00000048314*G45^2))))</f>
        <v>1.02314605252274</v>
      </c>
      <c r="N45" s="140" t="n">
        <f aca="false">IF(ISBLANK(D45),"",IF(ISBLANK(G45),J45*(1+0.00001*(35-20)),J45*(1+0.00001*(G45-20))))</f>
        <v>118.24896361908</v>
      </c>
      <c r="O45" s="139" t="n">
        <f aca="false">IF(ISBLANK(E45),"",(0.999842594+(0.00006793952*E45)-(0.00000909529*E45^2)+(0.0000001001685*E45^3)-(0.000000001120083*E45^4)+(0.000000000006536332*E45^5)))</f>
        <v>0.996208667461312</v>
      </c>
      <c r="P45" s="141" t="n">
        <v>4.509</v>
      </c>
      <c r="Q45" s="142" t="n">
        <v>4.407</v>
      </c>
      <c r="R45" s="143" t="n">
        <v>201.4</v>
      </c>
      <c r="S45" s="143" t="n">
        <v>196.8</v>
      </c>
      <c r="T45" s="34"/>
      <c r="U45" s="144"/>
      <c r="V45" s="145"/>
      <c r="W45" s="146"/>
      <c r="X45" s="145"/>
      <c r="Y45" s="146"/>
      <c r="Z45" s="34"/>
      <c r="AA45" s="144"/>
      <c r="AB45" s="145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6"/>
      <c r="V46" s="145"/>
      <c r="W46" s="145"/>
      <c r="X46" s="34"/>
      <c r="Y46" s="36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6"/>
      <c r="V47" s="145"/>
      <c r="W47" s="145"/>
      <c r="X47" s="34"/>
      <c r="Y47" s="36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6"/>
      <c r="V48" s="145"/>
      <c r="W48" s="145"/>
      <c r="X48" s="34"/>
      <c r="Y48" s="36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6"/>
      <c r="V49" s="145"/>
      <c r="W49" s="145"/>
      <c r="X49" s="34"/>
      <c r="Y49" s="36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6"/>
      <c r="V50" s="145"/>
      <c r="W50" s="145"/>
      <c r="X50" s="34"/>
      <c r="Y50" s="36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6"/>
      <c r="V51" s="145"/>
      <c r="W51" s="145"/>
      <c r="X51" s="34"/>
      <c r="Y51" s="36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6"/>
      <c r="V52" s="145"/>
      <c r="W52" s="145"/>
      <c r="X52" s="34"/>
      <c r="Y52" s="36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6"/>
      <c r="V53" s="145"/>
      <c r="W53" s="145"/>
      <c r="X53" s="34"/>
      <c r="Y53" s="36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40987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2016-03-20T06:00:00z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21.8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21.8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0.997818206907552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0.0199884123280181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5.00318004317978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4.96991054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0.00499991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0.00401871473369276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2099</v>
      </c>
      <c r="E35" s="119" t="n">
        <v>5.4</v>
      </c>
      <c r="F35" s="120" t="n">
        <v>5.421</v>
      </c>
      <c r="G35" s="121" t="n">
        <v>34.9516</v>
      </c>
      <c r="H35" s="119" t="n">
        <v>2000</v>
      </c>
      <c r="I35" s="119" t="n">
        <v>2022</v>
      </c>
      <c r="J35" s="122" t="n">
        <v>111.151</v>
      </c>
      <c r="K35" s="123" t="n">
        <f aca="false">IF(ISBLANK(E35),"",(0.000824493-(0.0000040899*E35)+(0.000000076438*E35^2)-(0.00000000082467*E35^3)+(0.0000000000053875*E35^4)))</f>
        <v>0.00080451119726454</v>
      </c>
      <c r="L35" s="123" t="n">
        <f aca="false">IF(ISBLANK(E35),"",(-0.00000572466+(0.00000010227*E35)-(0.0000000016546*E35^2)))</f>
        <v>-5.220650136E-006</v>
      </c>
      <c r="M35" s="123" t="n">
        <f aca="false">IF(ISBLANK(E35),"",IF(ISBLANK(G35),(O35+(K35*35)+(L35*35^1.5)+(0.00000048314*35^2)),(O35+(K35*G35)+(L35*G35^1.5)+(0.00000048314*G35^2))))</f>
        <v>1.02758950273686</v>
      </c>
      <c r="N35" s="124" t="n">
        <f aca="false">IF(ISBLANK(D35),"",IF(ISBLANK(G35),J35*(1+0.00001*(35-20)),J35*(1+0.00001*(G35-20))))</f>
        <v>111.167618852916</v>
      </c>
      <c r="O35" s="123" t="n">
        <f aca="false">IF(ISBLANK(E35),"",(0.999842594+(0.00006793952*E35)-(0.00000909529*E35^2)+(0.0000001001685*E35^3)-(0.000000001120083*E35^4)+(0.000000000006536332*E35^5)))</f>
        <v>0.999959099283987</v>
      </c>
      <c r="P35" s="125" t="n">
        <v>5.584</v>
      </c>
      <c r="Q35" s="126" t="n">
        <v>5.434</v>
      </c>
      <c r="R35" s="127" t="n">
        <v>249.4</v>
      </c>
      <c r="S35" s="127" t="n">
        <v>242.7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6.3</v>
      </c>
      <c r="F36" s="136" t="n">
        <v>3.521</v>
      </c>
      <c r="G36" s="137" t="n">
        <v>34.5767</v>
      </c>
      <c r="H36" s="135" t="n">
        <v>1000</v>
      </c>
      <c r="I36" s="135" t="n">
        <v>1007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0.000801562734868249</v>
      </c>
      <c r="L36" s="139" t="n">
        <f aca="false">IF(ISBLANK(E36),"",(-0.00000572466+(0.00000010227*E36)-(0.0000000016546*E36^2)))</f>
        <v>-5.146030074E-006</v>
      </c>
      <c r="M36" s="139" t="n">
        <f aca="false">IF(ISBLANK(E36),"",IF(ISBLANK(G36),(O36+(K36*35)+(L36*35^1.5)+(0.00000048314*35^2)),(O36+(K36*G36)+(L36*G36^1.5)+(0.00000048314*G36^2))))</f>
        <v>1.0271797002202</v>
      </c>
      <c r="N36" s="140" t="n">
        <f aca="false">IF(ISBLANK(D36),"",IF(ISBLANK(G36),J36*(1+0.00001*(35-20)),J36*(1+0.00001*(G36-20))))</f>
        <v>110.762143112182</v>
      </c>
      <c r="O36" s="139" t="n">
        <f aca="false">IF(ISBLANK(E36),"",(0.999842594+(0.00006793952*E36)-(0.00000909529*E36^2)+(0.0000001001685*E36^3)-(0.000000001120083*E36^4)+(0.000000000006536332*E36^5)))</f>
        <v>0.999932968155385</v>
      </c>
      <c r="P36" s="141" t="n">
        <v>3.635</v>
      </c>
      <c r="Q36" s="142" t="n">
        <v>3.539</v>
      </c>
      <c r="R36" s="143" t="n">
        <v>162.3</v>
      </c>
      <c r="S36" s="143" t="n">
        <v>158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8.9</v>
      </c>
      <c r="F37" s="136" t="n">
        <v>2.36</v>
      </c>
      <c r="G37" s="137" t="n">
        <v>34.6079</v>
      </c>
      <c r="H37" s="135" t="n">
        <v>500</v>
      </c>
      <c r="I37" s="135" t="n">
        <v>504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0.000793599979577109</v>
      </c>
      <c r="L37" s="139" t="n">
        <f aca="false">IF(ISBLANK(E37),"",(-0.00000572466+(0.00000010227*E37)-(0.0000000016546*E37^2)))</f>
        <v>-4.945517866E-006</v>
      </c>
      <c r="M37" s="139" t="n">
        <f aca="false">IF(ISBLANK(E37),"",IF(ISBLANK(G37),(O37+(K37*35)+(L37*35^1.5)+(0.00000048314*35^2)),(O37+(K37*G37)+(L37*G37^1.5)+(0.00000048314*G37^2))))</f>
        <v>1.02682738671807</v>
      </c>
      <c r="N37" s="140" t="n">
        <f aca="false">IF(ISBLANK(D37),"",IF(ISBLANK(G37),J37*(1+0.00001*(35-20)),J37*(1+0.00001*(G37-20))))</f>
        <v>106.853606788202</v>
      </c>
      <c r="O37" s="139" t="n">
        <f aca="false">IF(ISBLANK(E37),"",(0.999842594+(0.00006793952*E37)-(0.00000909529*E37^2)+(0.0000001001685*E37^3)-(0.000000001120083*E37^4)+(0.000000000006536332*E37^5)))</f>
        <v>0.999790770835288</v>
      </c>
      <c r="P37" s="141" t="n">
        <v>2.522</v>
      </c>
      <c r="Q37" s="142" t="n">
        <v>2.456</v>
      </c>
      <c r="R37" s="143" t="n">
        <v>112.6</v>
      </c>
      <c r="S37" s="143" t="n">
        <v>109.7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16.1</v>
      </c>
      <c r="F38" s="136" t="n">
        <v>2.311</v>
      </c>
      <c r="G38" s="137" t="n">
        <v>35.5415</v>
      </c>
      <c r="H38" s="135" t="n">
        <v>100</v>
      </c>
      <c r="I38" s="135" t="n">
        <v>101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0.000775379509515069</v>
      </c>
      <c r="L38" s="139" t="n">
        <f aca="false">IF(ISBLANK(E38),"",(-0.00000572466+(0.00000010227*E38)-(0.0000000016546*E38^2)))</f>
        <v>-4.507001866E-006</v>
      </c>
      <c r="M38" s="139" t="n">
        <f aca="false">IF(ISBLANK(E38),"",IF(ISBLANK(G38),(O38+(K38*35)+(L38*35^1.5)+(0.00000048314*35^2)),(O38+(K38*G38)+(L38*G38^1.5)+(0.00000048314*G38^2))))</f>
        <v>1.02614215281002</v>
      </c>
      <c r="N38" s="140" t="n">
        <f aca="false">IF(ISBLANK(D38),"",IF(ISBLANK(G38),J38*(1+0.00001*(35-20)),J38*(1+0.00001*(G38-20))))</f>
        <v>111.56733654325</v>
      </c>
      <c r="O38" s="139" t="n">
        <f aca="false">IF(ISBLANK(E38),"",(0.999842594+(0.00006793952*E38)-(0.00000909529*E38^2)+(0.0000001001685*E38^3)-(0.000000001120083*E38^4)+(0.000000000006536332*E38^5)))</f>
        <v>0.998928673986658</v>
      </c>
      <c r="P38" s="141" t="n">
        <v>2.363</v>
      </c>
      <c r="Q38" s="142" t="n">
        <v>2.303</v>
      </c>
      <c r="R38" s="143" t="n">
        <v>105.5</v>
      </c>
      <c r="S38" s="143" t="n">
        <v>102.8</v>
      </c>
      <c r="T38" s="34" t="n">
        <v>0.03</v>
      </c>
      <c r="U38" s="144" t="n">
        <v>0.03</v>
      </c>
      <c r="V38" s="145" t="n">
        <v>20.1</v>
      </c>
      <c r="W38" s="146" t="n">
        <v>19.6</v>
      </c>
      <c r="X38" s="145" t="n">
        <v>20.1</v>
      </c>
      <c r="Y38" s="146" t="n">
        <v>19.6</v>
      </c>
      <c r="Z38" s="34" t="n">
        <v>1.41</v>
      </c>
      <c r="AA38" s="144" t="n">
        <v>1.37</v>
      </c>
      <c r="AB38" s="145" t="n">
        <v>6.1</v>
      </c>
      <c r="AC38" s="146" t="n">
        <v>5.9</v>
      </c>
      <c r="AD38" s="36" t="n">
        <v>0.0164</v>
      </c>
      <c r="AE38" s="36" t="n">
        <v>0.0079</v>
      </c>
      <c r="AF38" s="36" t="n">
        <v>-99999</v>
      </c>
      <c r="AG38" s="36" t="n">
        <v>0.0299</v>
      </c>
      <c r="AH38" s="36" t="n">
        <v>0.0076</v>
      </c>
      <c r="AI38" s="36" t="n">
        <v>-99999</v>
      </c>
      <c r="AJ38" s="36" t="n">
        <v>-99999</v>
      </c>
      <c r="AK38" s="36" t="n">
        <v>-99999</v>
      </c>
      <c r="AL38" s="36" t="n">
        <v>0.0243</v>
      </c>
      <c r="AM38" s="36" t="n">
        <v>0.002</v>
      </c>
      <c r="AN38" s="36" t="n">
        <v>-99999</v>
      </c>
      <c r="AO38" s="36" t="n">
        <v>-99999</v>
      </c>
      <c r="AP38" s="36" t="n">
        <v>0.0066</v>
      </c>
      <c r="AQ38" s="36"/>
      <c r="AR38" s="36" t="n">
        <v>0.0438</v>
      </c>
      <c r="AS38" s="36" t="n">
        <v>0.0188</v>
      </c>
      <c r="AT38" s="36"/>
      <c r="AU38" s="36" t="n">
        <v>0.0132</v>
      </c>
      <c r="AV38" s="36" t="n">
        <v>-99999</v>
      </c>
      <c r="AW38" s="36"/>
      <c r="AX38" s="36" t="n">
        <v>0.023</v>
      </c>
      <c r="AY38" s="36" t="n">
        <v>0.0668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19.6</v>
      </c>
      <c r="F39" s="136" t="n">
        <v>2.779</v>
      </c>
      <c r="G39" s="137" t="n">
        <v>35.8808</v>
      </c>
      <c r="H39" s="135" t="n">
        <v>80</v>
      </c>
      <c r="I39" s="135" t="n">
        <v>81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0.0007682810809808</v>
      </c>
      <c r="L39" s="139" t="n">
        <f aca="false">IF(ISBLANK(E39),"",(-0.00000572466+(0.00000010227*E39)-(0.0000000016546*E39^2)))</f>
        <v>-4.355799136E-006</v>
      </c>
      <c r="M39" s="139" t="n">
        <f aca="false">IF(ISBLANK(E39),"",IF(ISBLANK(G39),(O39+(K39*35)+(L39*35^1.5)+(0.00000048314*35^2)),(O39+(K39*G39)+(L39*G39^1.5)+(0.00000048314*G39^2))))</f>
        <v>1.02554035636583</v>
      </c>
      <c r="N39" s="140" t="n">
        <f aca="false">IF(ISBLANK(D39),"",IF(ISBLANK(G39),J39*(1+0.00001*(35-20)),J39*(1+0.00001*(G39-20))))</f>
        <v>107.35204565668</v>
      </c>
      <c r="O39" s="139" t="n">
        <f aca="false">IF(ISBLANK(E39),"",(0.999842594+(0.00006793952*E39)-(0.00000909529*E39^2)+(0.0000001001685*E39^3)-(0.000000001120083*E39^4)+(0.000000000006536332*E39^5)))</f>
        <v>0.99828799033367</v>
      </c>
      <c r="P39" s="141" t="n">
        <v>2.958</v>
      </c>
      <c r="Q39" s="142" t="n">
        <v>2.885</v>
      </c>
      <c r="R39" s="143" t="n">
        <v>132.1</v>
      </c>
      <c r="S39" s="143" t="n">
        <v>128.8</v>
      </c>
      <c r="T39" s="34" t="n">
        <v>0.34</v>
      </c>
      <c r="U39" s="144" t="n">
        <v>0.33</v>
      </c>
      <c r="V39" s="145" t="n">
        <v>13.4</v>
      </c>
      <c r="W39" s="146" t="n">
        <v>13.1</v>
      </c>
      <c r="X39" s="145" t="n">
        <v>13.1</v>
      </c>
      <c r="Y39" s="146" t="n">
        <v>12.8</v>
      </c>
      <c r="Z39" s="34" t="n">
        <v>1.03</v>
      </c>
      <c r="AA39" s="144" t="n">
        <v>1</v>
      </c>
      <c r="AB39" s="145" t="n">
        <v>3.7</v>
      </c>
      <c r="AC39" s="146" t="n">
        <v>3.6</v>
      </c>
      <c r="AD39" s="36" t="n">
        <v>0.0589</v>
      </c>
      <c r="AE39" s="36" t="n">
        <v>0.0328</v>
      </c>
      <c r="AF39" s="36" t="n">
        <v>0.0035</v>
      </c>
      <c r="AG39" s="36" t="n">
        <v>0.0961</v>
      </c>
      <c r="AH39" s="36" t="n">
        <v>0.0223</v>
      </c>
      <c r="AI39" s="36" t="n">
        <v>0.006</v>
      </c>
      <c r="AJ39" s="36" t="n">
        <v>0.0054</v>
      </c>
      <c r="AK39" s="36" t="n">
        <v>0.0019</v>
      </c>
      <c r="AL39" s="36" t="n">
        <v>0.1022</v>
      </c>
      <c r="AM39" s="36" t="n">
        <v>0.0067</v>
      </c>
      <c r="AN39" s="36" t="n">
        <v>-99999</v>
      </c>
      <c r="AO39" s="36" t="n">
        <v>-99999</v>
      </c>
      <c r="AP39" s="36" t="n">
        <v>0.0407</v>
      </c>
      <c r="AQ39" s="36"/>
      <c r="AR39" s="36" t="n">
        <v>0.1012</v>
      </c>
      <c r="AS39" s="36" t="n">
        <v>0.0761</v>
      </c>
      <c r="AT39" s="36"/>
      <c r="AU39" s="36" t="n">
        <v>0.0363</v>
      </c>
      <c r="AV39" s="36" t="n">
        <v>-99999</v>
      </c>
      <c r="AW39" s="36"/>
      <c r="AX39" s="36" t="n">
        <v>0.0996</v>
      </c>
      <c r="AY39" s="36" t="n">
        <v>0.2365</v>
      </c>
      <c r="AZ39" s="36"/>
      <c r="BA39" s="36" t="n">
        <v>0.0073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23.5</v>
      </c>
      <c r="F40" s="136" t="n">
        <v>4.423</v>
      </c>
      <c r="G40" s="137" t="n">
        <v>36.1424</v>
      </c>
      <c r="H40" s="135" t="n">
        <v>60</v>
      </c>
      <c r="I40" s="135" t="n">
        <v>60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0.000761533851410469</v>
      </c>
      <c r="L40" s="139" t="n">
        <f aca="false">IF(ISBLANK(E40),"",(-0.00000572466+(0.00000010227*E40)-(0.0000000016546*E40^2)))</f>
        <v>-4.23506785E-006</v>
      </c>
      <c r="M40" s="139" t="n">
        <f aca="false">IF(ISBLANK(E40),"",IF(ISBLANK(G40),(O40+(K40*35)+(L40*35^1.5)+(0.00000048314*35^2)),(O40+(K40*G40)+(L40*G40^1.5)+(0.00000048314*G40^2))))</f>
        <v>1.02465608236685</v>
      </c>
      <c r="N40" s="140" t="n">
        <f aca="false">IF(ISBLANK(D40),"",IF(ISBLANK(G40),J40*(1+0.00001*(35-20)),J40*(1+0.00001*(G40-20))))</f>
        <v>109.086606354256</v>
      </c>
      <c r="O40" s="139" t="n">
        <f aca="false">IF(ISBLANK(E40),"",(0.999842594+(0.00006793952*E40)-(0.00000909529*E40^2)+(0.0000001001685*E40^3)-(0.000000001120083*E40^4)+(0.000000000006536332*E40^5)))</f>
        <v>0.997421516203227</v>
      </c>
      <c r="P40" s="141" t="n">
        <v>4.642</v>
      </c>
      <c r="Q40" s="142" t="n">
        <v>4.53</v>
      </c>
      <c r="R40" s="143" t="n">
        <v>207.3</v>
      </c>
      <c r="S40" s="143" t="n">
        <v>202.3</v>
      </c>
      <c r="T40" s="34" t="n">
        <v>0.03</v>
      </c>
      <c r="U40" s="144" t="n">
        <v>0.03</v>
      </c>
      <c r="V40" s="145" t="n">
        <v>0.4</v>
      </c>
      <c r="W40" s="146" t="n">
        <v>0.4</v>
      </c>
      <c r="X40" s="145" t="n">
        <v>0.4</v>
      </c>
      <c r="Y40" s="146" t="n">
        <v>0.4</v>
      </c>
      <c r="Z40" s="34" t="n">
        <v>0.26</v>
      </c>
      <c r="AA40" s="144" t="n">
        <v>0.25</v>
      </c>
      <c r="AB40" s="145" t="n">
        <v>1.5</v>
      </c>
      <c r="AC40" s="146" t="n">
        <v>1.5</v>
      </c>
      <c r="AD40" s="36" t="n">
        <v>0.0958</v>
      </c>
      <c r="AE40" s="36" t="n">
        <v>0.0741</v>
      </c>
      <c r="AF40" s="36" t="n">
        <v>0.0191</v>
      </c>
      <c r="AG40" s="36" t="n">
        <v>0.1419</v>
      </c>
      <c r="AH40" s="36" t="n">
        <v>0.027</v>
      </c>
      <c r="AI40" s="36" t="n">
        <v>-99999</v>
      </c>
      <c r="AJ40" s="36" t="n">
        <v>-99999</v>
      </c>
      <c r="AK40" s="36" t="n">
        <v>-99999</v>
      </c>
      <c r="AL40" s="36" t="n">
        <v>0.2644</v>
      </c>
      <c r="AM40" s="36" t="n">
        <v>0.015</v>
      </c>
      <c r="AN40" s="36" t="n">
        <v>0.0041</v>
      </c>
      <c r="AO40" s="36" t="n">
        <v>-99999</v>
      </c>
      <c r="AP40" s="36" t="n">
        <v>0.1111</v>
      </c>
      <c r="AQ40" s="36"/>
      <c r="AR40" s="36" t="n">
        <v>0.0426</v>
      </c>
      <c r="AS40" s="36" t="n">
        <v>0.0773</v>
      </c>
      <c r="AT40" s="36"/>
      <c r="AU40" s="36" t="n">
        <v>0.043</v>
      </c>
      <c r="AV40" s="36" t="n">
        <v>-99999</v>
      </c>
      <c r="AW40" s="36"/>
      <c r="AX40" s="36" t="n">
        <v>0.1769</v>
      </c>
      <c r="AY40" s="36" t="n">
        <v>0.4585</v>
      </c>
      <c r="AZ40" s="36"/>
      <c r="BA40" s="36" t="n">
        <v>-99999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26</v>
      </c>
      <c r="F41" s="136" t="n">
        <v>4.708</v>
      </c>
      <c r="G41" s="137" t="n">
        <v>36.2291</v>
      </c>
      <c r="H41" s="135" t="n">
        <v>40</v>
      </c>
      <c r="I41" s="135" t="n">
        <v>41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0.00075779524628</v>
      </c>
      <c r="L41" s="139" t="n">
        <f aca="false">IF(ISBLANK(E41),"",(-0.00000572466+(0.00000010227*E41)-(0.0000000016546*E41^2)))</f>
        <v>-4.1841496E-006</v>
      </c>
      <c r="M41" s="139" t="n">
        <f aca="false">IF(ISBLANK(E41),"",IF(ISBLANK(G41),(O41+(K41*35)+(L41*35^1.5)+(0.00000048314*35^2)),(O41+(K41*G41)+(L41*G41^1.5)+(0.00000048314*G41^2))))</f>
        <v>1.02396294332862</v>
      </c>
      <c r="N41" s="140" t="n">
        <f aca="false">IF(ISBLANK(D41),"",IF(ISBLANK(G41),J41*(1+0.00001*(35-20)),J41*(1+0.00001*(G41-20))))</f>
        <v>110.510932019463</v>
      </c>
      <c r="O41" s="139" t="n">
        <f aca="false">IF(ISBLANK(E41),"",(0.999842594+(0.00006793952*E41)-(0.00000909529*E41^2)+(0.0000001001685*E41^3)-(0.000000001120083*E41^4)+(0.000000000006536332*E41^5)))</f>
        <v>0.996786976605145</v>
      </c>
      <c r="P41" s="141" t="n">
        <v>4.877</v>
      </c>
      <c r="Q41" s="142" t="n">
        <v>4.763</v>
      </c>
      <c r="R41" s="143" t="n">
        <v>217.8</v>
      </c>
      <c r="S41" s="143" t="n">
        <v>212.7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0.13</v>
      </c>
      <c r="AA41" s="144" t="n">
        <v>0.13</v>
      </c>
      <c r="AB41" s="145" t="n">
        <v>0.8</v>
      </c>
      <c r="AC41" s="146" t="n">
        <v>0.8</v>
      </c>
      <c r="AD41" s="36" t="n">
        <v>0.0158</v>
      </c>
      <c r="AE41" s="36" t="n">
        <v>0.0135</v>
      </c>
      <c r="AF41" s="36" t="n">
        <v>0.0048</v>
      </c>
      <c r="AG41" s="36" t="n">
        <v>0.018</v>
      </c>
      <c r="AH41" s="36" t="n">
        <v>0.0071</v>
      </c>
      <c r="AI41" s="36" t="n">
        <v>-99999</v>
      </c>
      <c r="AJ41" s="36" t="n">
        <v>-99999</v>
      </c>
      <c r="AK41" s="36" t="n">
        <v>-99999</v>
      </c>
      <c r="AL41" s="36" t="n">
        <v>0.0598</v>
      </c>
      <c r="AM41" s="36" t="n">
        <v>0.0074</v>
      </c>
      <c r="AN41" s="36" t="n">
        <v>-99999</v>
      </c>
      <c r="AO41" s="36" t="n">
        <v>-99999</v>
      </c>
      <c r="AP41" s="36" t="n">
        <v>0.1222</v>
      </c>
      <c r="AQ41" s="36"/>
      <c r="AR41" s="36" t="n">
        <v>0.0116</v>
      </c>
      <c r="AS41" s="36" t="n">
        <v>0.0158</v>
      </c>
      <c r="AT41" s="36"/>
      <c r="AU41" s="36" t="n">
        <v>0.0231</v>
      </c>
      <c r="AV41" s="36" t="n">
        <v>-99999</v>
      </c>
      <c r="AW41" s="36"/>
      <c r="AX41" s="36" t="n">
        <v>0.1051</v>
      </c>
      <c r="AY41" s="36" t="n">
        <v>0.1212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28.1</v>
      </c>
      <c r="F42" s="136" t="n">
        <v>4.307</v>
      </c>
      <c r="G42" s="137" t="n">
        <v>35.9976</v>
      </c>
      <c r="H42" s="135" t="n">
        <v>20</v>
      </c>
      <c r="I42" s="135" t="n">
        <v>20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0.000754984227200469</v>
      </c>
      <c r="L42" s="139" t="n">
        <f aca="false">IF(ISBLANK(E42),"",(-0.00000572466+(0.00000010227*E42)-(0.0000000016546*E42^2)))</f>
        <v>-4.157361706E-006</v>
      </c>
      <c r="M42" s="139" t="n">
        <f aca="false">IF(ISBLANK(E42),"",IF(ISBLANK(G42),(O42+(K42*35)+(L42*35^1.5)+(0.00000048314*35^2)),(O42+(K42*G42)+(L42*G42^1.5)+(0.00000048314*G42^2))))</f>
        <v>1.02311445330359</v>
      </c>
      <c r="N42" s="140" t="n">
        <f aca="false">IF(ISBLANK(D42),"",IF(ISBLANK(G42),J42*(1+0.00001*(35-20)),J42*(1+0.00001*(G42-20))))</f>
        <v>109.026438823784</v>
      </c>
      <c r="O42" s="139" t="n">
        <f aca="false">IF(ISBLANK(E42),"",(0.999842594+(0.00006793952*E42)-(0.00000909529*E42^2)+(0.0000001001685*E42^3)-(0.000000001120083*E42^4)+(0.000000000006536332*E42^5)))</f>
        <v>0.996208667461312</v>
      </c>
      <c r="P42" s="141" t="n">
        <v>4.522</v>
      </c>
      <c r="Q42" s="142" t="n">
        <v>4.42</v>
      </c>
      <c r="R42" s="143" t="n">
        <v>202</v>
      </c>
      <c r="S42" s="143" t="n">
        <v>197.4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0.06</v>
      </c>
      <c r="AA42" s="144" t="n">
        <v>0.06</v>
      </c>
      <c r="AB42" s="145" t="n">
        <v>0.4</v>
      </c>
      <c r="AC42" s="146" t="n">
        <v>0.4</v>
      </c>
      <c r="AD42" s="36" t="n">
        <v>0.006</v>
      </c>
      <c r="AE42" s="36" t="n">
        <v>0.0105</v>
      </c>
      <c r="AF42" s="36" t="n">
        <v>0.0162</v>
      </c>
      <c r="AG42" s="36" t="n">
        <v>0.0086</v>
      </c>
      <c r="AH42" s="36" t="n">
        <v>0.0067</v>
      </c>
      <c r="AI42" s="36" t="n">
        <v>-99999</v>
      </c>
      <c r="AJ42" s="36" t="n">
        <v>-99999</v>
      </c>
      <c r="AK42" s="36" t="n">
        <v>-99999</v>
      </c>
      <c r="AL42" s="36" t="n">
        <v>0.0279</v>
      </c>
      <c r="AM42" s="36" t="n">
        <v>0.0067</v>
      </c>
      <c r="AN42" s="36" t="n">
        <v>-99999</v>
      </c>
      <c r="AO42" s="36" t="n">
        <v>-99999</v>
      </c>
      <c r="AP42" s="36" t="n">
        <v>0.1054</v>
      </c>
      <c r="AQ42" s="36"/>
      <c r="AR42" s="36" t="n">
        <v>0.0035</v>
      </c>
      <c r="AS42" s="36" t="n">
        <v>0.006</v>
      </c>
      <c r="AT42" s="36"/>
      <c r="AU42" s="36" t="n">
        <v>0.0171</v>
      </c>
      <c r="AV42" s="36" t="n">
        <v>-99999</v>
      </c>
      <c r="AW42" s="36"/>
      <c r="AX42" s="36" t="n">
        <v>0.0683</v>
      </c>
      <c r="AY42" s="36" t="n">
        <v>0.0943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2108</v>
      </c>
      <c r="E43" s="135" t="n">
        <v>28.2</v>
      </c>
      <c r="F43" s="136" t="n">
        <v>4.341</v>
      </c>
      <c r="G43" s="137" t="n">
        <v>35.9969</v>
      </c>
      <c r="H43" s="135" t="n">
        <v>20</v>
      </c>
      <c r="I43" s="135" t="n">
        <v>20</v>
      </c>
      <c r="J43" s="138" t="n">
        <v>109.904</v>
      </c>
      <c r="K43" s="139" t="n">
        <f aca="false">IF(ISBLANK(E43),"",(0.000824493-(0.0000040899*E43)+(0.000000076438*E43^2)-(0.00000000082467*E43^3)+(0.0000000000053875*E43^4)))</f>
        <v>0.00075485760789126</v>
      </c>
      <c r="L43" s="139" t="n">
        <f aca="false">IF(ISBLANK(E43),"",(-0.00000572466+(0.00000010227*E43)-(0.0000000016546*E43^2)))</f>
        <v>-4.156450104E-006</v>
      </c>
      <c r="M43" s="139" t="n">
        <f aca="false">IF(ISBLANK(E43),"",IF(ISBLANK(G43),(O43+(K43*35)+(L43*35^1.5)+(0.00000048314*35^2)),(O43+(K43*G43)+(L43*G43^1.5)+(0.00000048314*G43^2))))</f>
        <v>1.02308102389376</v>
      </c>
      <c r="N43" s="140" t="n">
        <f aca="false">IF(ISBLANK(D43),"",IF(ISBLANK(G43),J43*(1+0.00001*(35-20)),J43*(1+0.00001*(G43-20))))</f>
        <v>109.921581232976</v>
      </c>
      <c r="O43" s="139" t="n">
        <f aca="false">IF(ISBLANK(E43),"",(0.999842594+(0.00006793952*E43)-(0.00000909529*E43^2)+(0.0000001001685*E43^3)-(0.000000001120083*E43^4)+(0.000000000006536332*E43^5)))</f>
        <v>0.996180125720464</v>
      </c>
      <c r="P43" s="141" t="n">
        <v>4.52</v>
      </c>
      <c r="Q43" s="142" t="n">
        <v>4.418</v>
      </c>
      <c r="R43" s="143" t="n">
        <v>201.9</v>
      </c>
      <c r="S43" s="143" t="n">
        <v>197.3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2107</v>
      </c>
      <c r="E44" s="135" t="n">
        <v>28.3</v>
      </c>
      <c r="F44" s="136" t="n">
        <v>4.343</v>
      </c>
      <c r="G44" s="137" t="n">
        <v>35.9969</v>
      </c>
      <c r="H44" s="135" t="n">
        <v>10</v>
      </c>
      <c r="I44" s="135" t="n">
        <v>10</v>
      </c>
      <c r="J44" s="138" t="n">
        <v>109.899</v>
      </c>
      <c r="K44" s="139" t="n">
        <f aca="false">IF(ISBLANK(E44),"",(0.000824493-(0.0000040899*E44)+(0.000000076438*E44^2)-(0.00000000082467*E44^3)+(0.0000000000053875*E44^4)))</f>
        <v>0.000754731636124149</v>
      </c>
      <c r="L44" s="139" t="n">
        <f aca="false">IF(ISBLANK(E44),"",(-0.00000572466+(0.00000010227*E44)-(0.0000000016546*E44^2)))</f>
        <v>-4.155571594E-006</v>
      </c>
      <c r="M44" s="139" t="n">
        <f aca="false">IF(ISBLANK(E44),"",IF(ISBLANK(G44),(O44+(K44*35)+(L44*35^1.5)+(0.00000048314*35^2)),(O44+(K44*G44)+(L44*G44^1.5)+(0.00000048314*G44^2))))</f>
        <v>1.023048047301</v>
      </c>
      <c r="N44" s="140" t="n">
        <f aca="false">IF(ISBLANK(D44),"",IF(ISBLANK(G44),J44*(1+0.00001*(35-20)),J44*(1+0.00001*(G44-20))))</f>
        <v>109.916580433131</v>
      </c>
      <c r="O44" s="139" t="n">
        <f aca="false">IF(ISBLANK(E44),"",(0.999842594+(0.00006793952*E44)-(0.00000909529*E44^2)+(0.0000001001685*E44^3)-(0.000000001120083*E44^4)+(0.000000000006536332*E44^5)))</f>
        <v>0.996151493987156</v>
      </c>
      <c r="P44" s="141" t="n">
        <v>4.523</v>
      </c>
      <c r="Q44" s="142" t="n">
        <v>4.421</v>
      </c>
      <c r="R44" s="143" t="n">
        <v>202</v>
      </c>
      <c r="S44" s="143" t="n">
        <v>197.4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28.4</v>
      </c>
      <c r="F45" s="136" t="n">
        <v>4.21</v>
      </c>
      <c r="G45" s="137" t="n">
        <v>35.9971</v>
      </c>
      <c r="H45" s="135" t="n">
        <v>0</v>
      </c>
      <c r="I45" s="135" t="n">
        <v>3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0.00075460631060384</v>
      </c>
      <c r="L45" s="139" t="n">
        <f aca="false">IF(ISBLANK(E45),"",(-0.00000572466+(0.00000010227*E45)-(0.0000000016546*E45^2)))</f>
        <v>-4.154726176E-006</v>
      </c>
      <c r="M45" s="139" t="n">
        <f aca="false">IF(ISBLANK(E45),"",IF(ISBLANK(G45),(O45+(K45*35)+(L45*35^1.5)+(0.00000048314*35^2)),(O45+(K45*G45)+(L45*G45^1.5)+(0.00000048314*G45^2))))</f>
        <v>1.02301514738599</v>
      </c>
      <c r="N45" s="140" t="n">
        <f aca="false">IF(ISBLANK(D45),"",IF(ISBLANK(G45),J45*(1+0.00001*(35-20)),J45*(1+0.00001*(G45-20))))</f>
        <v>106.621053548484</v>
      </c>
      <c r="O45" s="139" t="n">
        <f aca="false">IF(ISBLANK(E45),"",(0.999842594+(0.00006793952*E45)-(0.00000909529*E45^2)+(0.0000001001685*E45^3)-(0.000000001120083*E45^4)+(0.000000000006536332*E45^5)))</f>
        <v>0.996122772415965</v>
      </c>
      <c r="P45" s="141" t="n">
        <v>4.522</v>
      </c>
      <c r="Q45" s="142" t="n">
        <v>4.42</v>
      </c>
      <c r="R45" s="143" t="n">
        <v>201.9</v>
      </c>
      <c r="S45" s="143" t="n">
        <v>197.4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0.05</v>
      </c>
      <c r="AA45" s="144" t="n">
        <v>0.05</v>
      </c>
      <c r="AB45" s="145" t="n">
        <v>0.4</v>
      </c>
      <c r="AC45" s="146" t="n">
        <v>0.4</v>
      </c>
      <c r="AD45" s="36" t="n">
        <v>0.0034</v>
      </c>
      <c r="AE45" s="36" t="n">
        <v>0.0052</v>
      </c>
      <c r="AF45" s="36" t="n">
        <v>0.0076</v>
      </c>
      <c r="AG45" s="36" t="n">
        <v>0.0049</v>
      </c>
      <c r="AH45" s="36" t="n">
        <v>0.004</v>
      </c>
      <c r="AI45" s="36" t="n">
        <v>-99999</v>
      </c>
      <c r="AJ45" s="36" t="n">
        <v>-99999</v>
      </c>
      <c r="AK45" s="36" t="n">
        <v>-99999</v>
      </c>
      <c r="AL45" s="36" t="n">
        <v>0.0153</v>
      </c>
      <c r="AM45" s="36" t="n">
        <v>0.004</v>
      </c>
      <c r="AN45" s="36" t="n">
        <v>-99999</v>
      </c>
      <c r="AO45" s="36" t="n">
        <v>-99999</v>
      </c>
      <c r="AP45" s="36" t="n">
        <v>0.0559</v>
      </c>
      <c r="AQ45" s="36"/>
      <c r="AR45" s="36" t="n">
        <v>0.0009</v>
      </c>
      <c r="AS45" s="36" t="n">
        <v>0.0031</v>
      </c>
      <c r="AT45" s="36"/>
      <c r="AU45" s="36" t="n">
        <v>0.0092</v>
      </c>
      <c r="AV45" s="36" t="n">
        <v>-99999</v>
      </c>
      <c r="AW45" s="36"/>
      <c r="AX45" s="36" t="n">
        <v>0.0333</v>
      </c>
      <c r="AY45" s="36" t="n">
        <v>0.0479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40987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2016-03-20T20:50:00z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0.868055555555555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21.9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21.9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0.997795672440038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0.0199879609148999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5.00318504626976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4.967905608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0.004999905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0.00402024742979918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6.7</v>
      </c>
      <c r="F35" s="120" t="n">
        <v>5.412</v>
      </c>
      <c r="G35" s="121" t="n">
        <v>34.9539</v>
      </c>
      <c r="H35" s="119" t="n">
        <v>2000</v>
      </c>
      <c r="I35" s="119" t="n">
        <v>2022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0.000800284798013229</v>
      </c>
      <c r="L35" s="123" t="n">
        <f aca="false">IF(ISBLANK(E35),"",(-0.00000572466+(0.00000010227*E35)-(0.0000000016546*E35^2)))</f>
        <v>-5.113725994E-006</v>
      </c>
      <c r="M35" s="123" t="n">
        <f aca="false">IF(ISBLANK(E35),"",IF(ISBLANK(G35),(O35+(K35*35)+(L35*35^1.5)+(0.00000048314*35^2)),(O35+(K35*G35)+(L35*G35^1.5)+(0.00000048314*G35^2))))</f>
        <v>1.02742405152218</v>
      </c>
      <c r="N35" s="124" t="n">
        <f aca="false">IF(ISBLANK(D35),"",IF(ISBLANK(G35),J35*(1+0.00001*(35-20)),J35*(1+0.00001*(G35-20))))</f>
        <v>111.211627989105</v>
      </c>
      <c r="O35" s="123" t="n">
        <f aca="false">IF(ISBLANK(E35),"",(0.999842594+(0.00006793952*E35)-(0.00000909529*E35^2)+(0.0000001001685*E35^3)-(0.000000001120083*E35^4)+(0.000000000006536332*E35^5)))</f>
        <v>0.999917459350318</v>
      </c>
      <c r="P35" s="125" t="n">
        <v>5.575</v>
      </c>
      <c r="Q35" s="126" t="n">
        <v>5.426</v>
      </c>
      <c r="R35" s="127" t="n">
        <v>249</v>
      </c>
      <c r="S35" s="127" t="n">
        <v>242.3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7.9</v>
      </c>
      <c r="F36" s="136" t="n">
        <v>3.263</v>
      </c>
      <c r="G36" s="137" t="n">
        <v>34.5794</v>
      </c>
      <c r="H36" s="135" t="n">
        <v>1000</v>
      </c>
      <c r="I36" s="135" t="n">
        <v>1008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0.000796567675464009</v>
      </c>
      <c r="L36" s="139" t="n">
        <f aca="false">IF(ISBLANK(E36),"",(-0.00000572466+(0.00000010227*E36)-(0.0000000016546*E36^2)))</f>
        <v>-5.019990586E-006</v>
      </c>
      <c r="M36" s="139" t="n">
        <f aca="false">IF(ISBLANK(E36),"",IF(ISBLANK(G36),(O36+(K36*35)+(L36*35^1.5)+(0.00000048314*35^2)),(O36+(K36*G36)+(L36*G36^1.5)+(0.00000048314*G36^2))))</f>
        <v>1.02695867138388</v>
      </c>
      <c r="N36" s="140" t="n">
        <f aca="false">IF(ISBLANK(D36),"",IF(ISBLANK(G36),J36*(1+0.00001*(35-20)),J36*(1+0.00001*(G36-20))))</f>
        <v>106.603539890872</v>
      </c>
      <c r="O36" s="139" t="n">
        <f aca="false">IF(ISBLANK(E36),"",(0.999842594+(0.00006793952*E36)-(0.00000909529*E36^2)+(0.0000001001685*E36^3)-(0.000000001120083*E36^4)+(0.000000000006536332*E36^5)))</f>
        <v>0.999856904530436</v>
      </c>
      <c r="P36" s="141" t="n">
        <v>3.503</v>
      </c>
      <c r="Q36" s="142" t="n">
        <v>3.411</v>
      </c>
      <c r="R36" s="143" t="n">
        <v>156.4</v>
      </c>
      <c r="S36" s="143" t="n">
        <v>152.3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10.3</v>
      </c>
      <c r="F37" s="136" t="n">
        <v>2.492</v>
      </c>
      <c r="G37" s="137" t="n">
        <v>34.6238</v>
      </c>
      <c r="H37" s="135" t="n">
        <v>500</v>
      </c>
      <c r="I37" s="135" t="n">
        <v>504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0.000789635835032049</v>
      </c>
      <c r="L37" s="139" t="n">
        <f aca="false">IF(ISBLANK(E37),"",(-0.00000572466+(0.00000010227*E37)-(0.0000000016546*E37^2)))</f>
        <v>-4.846815514E-006</v>
      </c>
      <c r="M37" s="139" t="n">
        <f aca="false">IF(ISBLANK(E37),"",IF(ISBLANK(G37),(O37+(K37*35)+(L37*35^1.5)+(0.00000048314*35^2)),(O37+(K37*G37)+(L37*G37^1.5)+(0.00000048314*G37^2))))</f>
        <v>1.02660698687319</v>
      </c>
      <c r="N37" s="140" t="n">
        <f aca="false">IF(ISBLANK(D37),"",IF(ISBLANK(G37),J37*(1+0.00001*(35-20)),J37*(1+0.00001*(G37-20))))</f>
        <v>117.88223634187</v>
      </c>
      <c r="O37" s="139" t="n">
        <f aca="false">IF(ISBLANK(E37),"",(0.999842594+(0.00006793952*E37)-(0.00000909529*E37^2)+(0.0000001001685*E37^3)-(0.000000001120083*E37^4)+(0.000000000006536332*E37^5)))</f>
        <v>0.999675059671578</v>
      </c>
      <c r="P37" s="141" t="n">
        <v>2.411</v>
      </c>
      <c r="Q37" s="142" t="n">
        <v>2.349</v>
      </c>
      <c r="R37" s="143" t="n">
        <v>107.7</v>
      </c>
      <c r="S37" s="143" t="n">
        <v>104.9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17.8</v>
      </c>
      <c r="F38" s="136" t="n">
        <v>2.36</v>
      </c>
      <c r="G38" s="137" t="n">
        <v>35.6749</v>
      </c>
      <c r="H38" s="135" t="n">
        <v>100</v>
      </c>
      <c r="I38" s="135" t="n">
        <v>101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0.00077180129975558</v>
      </c>
      <c r="L38" s="139" t="n">
        <f aca="false">IF(ISBLANK(E38),"",(-0.00000572466+(0.00000010227*E38)-(0.0000000016546*E38^2)))</f>
        <v>-4.428497464E-006</v>
      </c>
      <c r="M38" s="139" t="n">
        <f aca="false">IF(ISBLANK(E38),"",IF(ISBLANK(G38),(O38+(K38*35)+(L38*35^1.5)+(0.00000048314*35^2)),(O38+(K38*G38)+(L38*G38^1.5)+(0.00000048314*G38^2))))</f>
        <v>1.02583952693628</v>
      </c>
      <c r="N38" s="140" t="n">
        <f aca="false">IF(ISBLANK(D38),"",IF(ISBLANK(G38),J38*(1+0.00001*(35-20)),J38*(1+0.00001*(G38-20))))</f>
        <v>110.304287376963</v>
      </c>
      <c r="O38" s="139" t="n">
        <f aca="false">IF(ISBLANK(E38),"",(0.999842594+(0.00006793952*E38)-(0.00000909529*E38^2)+(0.0000001001685*E38^3)-(0.000000001120083*E38^4)+(0.000000000006536332*E38^5)))</f>
        <v>0.998634328607839</v>
      </c>
      <c r="P38" s="141" t="n">
        <v>2.442</v>
      </c>
      <c r="Q38" s="142" t="n">
        <v>2.381</v>
      </c>
      <c r="R38" s="143" t="n">
        <v>109.1</v>
      </c>
      <c r="S38" s="143" t="n">
        <v>106.3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21.1</v>
      </c>
      <c r="F39" s="136" t="n">
        <v>3.077</v>
      </c>
      <c r="G39" s="137" t="n">
        <v>35.9678</v>
      </c>
      <c r="H39" s="135" t="n">
        <v>80</v>
      </c>
      <c r="I39" s="135" t="n">
        <v>81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0.000765548045751069</v>
      </c>
      <c r="L39" s="139" t="n">
        <f aca="false">IF(ISBLANK(E39),"",(-0.00000572466+(0.00000010227*E39)-(0.0000000016546*E39^2)))</f>
        <v>-4.303407466E-006</v>
      </c>
      <c r="M39" s="139" t="n">
        <f aca="false">IF(ISBLANK(E39),"",IF(ISBLANK(G39),(O39+(K39*35)+(L39*35^1.5)+(0.00000048314*35^2)),(O39+(K39*G39)+(L39*G39^1.5)+(0.00000048314*G39^2))))</f>
        <v>1.02520492234297</v>
      </c>
      <c r="N39" s="140" t="n">
        <f aca="false">IF(ISBLANK(D39),"",IF(ISBLANK(G39),J39*(1+0.00001*(35-20)),J39*(1+0.00001*(G39-20))))</f>
        <v>107.925230533624</v>
      </c>
      <c r="O39" s="139" t="n">
        <f aca="false">IF(ISBLANK(E39),"",(0.999842594+(0.00006793952*E39)-(0.00000909529*E39^2)+(0.0000001001685*E39^3)-(0.000000001120083*E39^4)+(0.000000000006536332*E39^5)))</f>
        <v>0.997973102677931</v>
      </c>
      <c r="P39" s="141" t="n">
        <v>3.261</v>
      </c>
      <c r="Q39" s="142" t="n">
        <v>3.181</v>
      </c>
      <c r="R39" s="143" t="n">
        <v>145.6</v>
      </c>
      <c r="S39" s="143" t="n">
        <v>142.1</v>
      </c>
      <c r="T39" s="144"/>
      <c r="U39" s="144"/>
      <c r="V39" s="146"/>
      <c r="W39" s="146"/>
      <c r="X39" s="146"/>
      <c r="Y39" s="146"/>
      <c r="Z39" s="144"/>
      <c r="AA39" s="144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23.8</v>
      </c>
      <c r="F40" s="136" t="n">
        <v>4.518</v>
      </c>
      <c r="G40" s="137" t="n">
        <v>36.146</v>
      </c>
      <c r="H40" s="135" t="n">
        <v>60</v>
      </c>
      <c r="I40" s="135" t="n">
        <v>60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0.00076106192253878</v>
      </c>
      <c r="L40" s="139" t="n">
        <f aca="false">IF(ISBLANK(E40),"",(-0.00000572466+(0.00000010227*E40)-(0.0000000016546*E40^2)))</f>
        <v>-4.227865624E-006</v>
      </c>
      <c r="M40" s="139" t="n">
        <f aca="false">IF(ISBLANK(E40),"",IF(ISBLANK(G40),(O40+(K40*35)+(L40*35^1.5)+(0.00000048314*35^2)),(O40+(K40*G40)+(L40*G40^1.5)+(0.00000048314*G40^2))))</f>
        <v>1.02457035022412</v>
      </c>
      <c r="N40" s="140" t="n">
        <f aca="false">IF(ISBLANK(D40),"",IF(ISBLANK(G40),J40*(1+0.00001*(35-20)),J40*(1+0.00001*(G40-20))))</f>
        <v>108.9325854159</v>
      </c>
      <c r="O40" s="139" t="n">
        <f aca="false">IF(ISBLANK(E40),"",(0.999842594+(0.00006793952*E40)-(0.00000909529*E40^2)+(0.0000001001685*E40^3)-(0.000000001120083*E40^4)+(0.000000000006536332*E40^5)))</f>
        <v>0.997348547484725</v>
      </c>
      <c r="P40" s="141" t="n">
        <v>4.751</v>
      </c>
      <c r="Q40" s="142" t="n">
        <v>4.637</v>
      </c>
      <c r="R40" s="143" t="n">
        <v>212.2</v>
      </c>
      <c r="S40" s="143" t="n">
        <v>207.1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26.5</v>
      </c>
      <c r="F41" s="136" t="n">
        <v>5.127</v>
      </c>
      <c r="G41" s="137" t="n">
        <v>36.1109</v>
      </c>
      <c r="H41" s="135" t="n">
        <v>40</v>
      </c>
      <c r="I41" s="135" t="n">
        <v>40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0.000757099308950469</v>
      </c>
      <c r="L41" s="139" t="n">
        <f aca="false">IF(ISBLANK(E41),"",(-0.00000572466+(0.00000010227*E41)-(0.0000000016546*E41^2)))</f>
        <v>-4.17644785E-006</v>
      </c>
      <c r="M41" s="139" t="n">
        <f aca="false">IF(ISBLANK(E41),"",IF(ISBLANK(G41),(O41+(K41*35)+(L41*35^1.5)+(0.00000048314*35^2)),(O41+(K41*G41)+(L41*G41^1.5)+(0.00000048314*G41^2))))</f>
        <v>1.02371623440268</v>
      </c>
      <c r="N41" s="140" t="n">
        <f aca="false">IF(ISBLANK(D41),"",IF(ISBLANK(G41),J41*(1+0.00001*(35-20)),J41*(1+0.00001*(G41-20))))</f>
        <v>119.635271214144</v>
      </c>
      <c r="O41" s="139" t="n">
        <f aca="false">IF(ISBLANK(E41),"",(0.999842594+(0.00006793952*E41)-(0.00000909529*E41^2)+(0.0000001001685*E41^3)-(0.000000001120083*E41^4)+(0.000000000006536332*E41^5)))</f>
        <v>0.996652968265666</v>
      </c>
      <c r="P41" s="141" t="n">
        <v>4.902</v>
      </c>
      <c r="Q41" s="142" t="n">
        <v>4.789</v>
      </c>
      <c r="R41" s="143" t="n">
        <v>218.9</v>
      </c>
      <c r="S41" s="143" t="n">
        <v>213.9</v>
      </c>
      <c r="T41" s="144"/>
      <c r="U41" s="144"/>
      <c r="V41" s="146"/>
      <c r="W41" s="146"/>
      <c r="X41" s="146"/>
      <c r="Y41" s="146"/>
      <c r="Z41" s="144"/>
      <c r="AA41" s="144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28.1</v>
      </c>
      <c r="F42" s="136" t="n">
        <v>4.41</v>
      </c>
      <c r="G42" s="137" t="n">
        <v>36.0065</v>
      </c>
      <c r="H42" s="135" t="n">
        <v>20</v>
      </c>
      <c r="I42" s="135" t="n">
        <v>20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0.000754984227200469</v>
      </c>
      <c r="L42" s="139" t="n">
        <f aca="false">IF(ISBLANK(E42),"",(-0.00000572466+(0.00000010227*E42)-(0.0000000016546*E42^2)))</f>
        <v>-4.157361706E-006</v>
      </c>
      <c r="M42" s="139" t="n">
        <f aca="false">IF(ISBLANK(E42),"",IF(ISBLANK(G42),(O42+(K42*35)+(L42*35^1.5)+(0.00000048314*35^2)),(O42+(K42*G42)+(L42*G42^1.5)+(0.00000048314*G42^2))))</f>
        <v>1.02312114926281</v>
      </c>
      <c r="N42" s="140" t="n">
        <f aca="false">IF(ISBLANK(D42),"",IF(ISBLANK(G42),J42*(1+0.00001*(35-20)),J42*(1+0.00001*(G42-20))))</f>
        <v>111.398828199765</v>
      </c>
      <c r="O42" s="139" t="n">
        <f aca="false">IF(ISBLANK(E42),"",(0.999842594+(0.00006793952*E42)-(0.00000909529*E42^2)+(0.0000001001685*E42^3)-(0.000000001120083*E42^4)+(0.000000000006536332*E42^5)))</f>
        <v>0.996208667461312</v>
      </c>
      <c r="P42" s="141" t="n">
        <v>4.532</v>
      </c>
      <c r="Q42" s="142" t="n">
        <v>4.43</v>
      </c>
      <c r="R42" s="143" t="n">
        <v>202.4</v>
      </c>
      <c r="S42" s="143" t="n">
        <v>197.8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28.2</v>
      </c>
      <c r="F43" s="136" t="n">
        <v>4.339</v>
      </c>
      <c r="G43" s="137" t="n">
        <v>36.0071</v>
      </c>
      <c r="H43" s="135" t="n">
        <v>10</v>
      </c>
      <c r="I43" s="135" t="n">
        <v>10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0.00075485760789126</v>
      </c>
      <c r="L43" s="139" t="n">
        <f aca="false">IF(ISBLANK(E43),"",(-0.00000572466+(0.00000010227*E43)-(0.0000000016546*E43^2)))</f>
        <v>-4.156450104E-006</v>
      </c>
      <c r="M43" s="139" t="n">
        <f aca="false">IF(ISBLANK(E43),"",IF(ISBLANK(G43),(O43+(K43*35)+(L43*35^1.5)+(0.00000048314*35^2)),(O43+(K43*G43)+(L43*G43^1.5)+(0.00000048314*G43^2))))</f>
        <v>1.02308869670637</v>
      </c>
      <c r="N43" s="140" t="n">
        <f aca="false">IF(ISBLANK(D43),"",IF(ISBLANK(G43),J43*(1+0.00001*(35-20)),J43*(1+0.00001*(G43-20))))</f>
        <v>109.638547143091</v>
      </c>
      <c r="O43" s="139" t="n">
        <f aca="false">IF(ISBLANK(E43),"",(0.999842594+(0.00006793952*E43)-(0.00000909529*E43^2)+(0.0000001001685*E43^3)-(0.000000001120083*E43^4)+(0.000000000006536332*E43^5)))</f>
        <v>0.996180125720464</v>
      </c>
      <c r="P43" s="141" t="n">
        <v>4.532</v>
      </c>
      <c r="Q43" s="142" t="n">
        <v>4.429</v>
      </c>
      <c r="R43" s="143" t="n">
        <v>202.4</v>
      </c>
      <c r="S43" s="143" t="n">
        <v>197.8</v>
      </c>
      <c r="T43" s="147"/>
      <c r="U43" s="144"/>
      <c r="V43" s="147"/>
      <c r="W43" s="146"/>
      <c r="X43" s="147"/>
      <c r="Y43" s="146"/>
      <c r="Z43" s="147"/>
      <c r="AA43" s="144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28.2</v>
      </c>
      <c r="F44" s="136" t="n">
        <v>4.333</v>
      </c>
      <c r="G44" s="137" t="n">
        <v>36.0077</v>
      </c>
      <c r="H44" s="135" t="n">
        <v>10</v>
      </c>
      <c r="I44" s="135" t="n">
        <v>10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0.00075485760789126</v>
      </c>
      <c r="L44" s="139" t="n">
        <f aca="false">IF(ISBLANK(E44),"",(-0.00000572466+(0.00000010227*E44)-(0.0000000016546*E44^2)))</f>
        <v>-4.156450104E-006</v>
      </c>
      <c r="M44" s="139" t="n">
        <f aca="false">IF(ISBLANK(E44),"",IF(ISBLANK(G44),(O44+(K44*35)+(L44*35^1.5)+(0.00000048314*35^2)),(O44+(K44*G44)+(L44*G44^1.5)+(0.00000048314*G44^2))))</f>
        <v>1.02308914804973</v>
      </c>
      <c r="N44" s="140" t="n">
        <f aca="false">IF(ISBLANK(D44),"",IF(ISBLANK(G44),J44*(1+0.00001*(35-20)),J44*(1+0.00001*(G44-20))))</f>
        <v>109.491524269498</v>
      </c>
      <c r="O44" s="139" t="n">
        <f aca="false">IF(ISBLANK(E44),"",(0.999842594+(0.00006793952*E44)-(0.00000909529*E44^2)+(0.0000001001685*E44^3)-(0.000000001120083*E44^4)+(0.000000000006536332*E44^5)))</f>
        <v>0.996180125720464</v>
      </c>
      <c r="P44" s="141" t="n">
        <v>4.532</v>
      </c>
      <c r="Q44" s="142" t="n">
        <v>4.429</v>
      </c>
      <c r="R44" s="143" t="n">
        <v>202.4</v>
      </c>
      <c r="S44" s="143" t="n">
        <v>197.8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28.2</v>
      </c>
      <c r="F45" s="136" t="n">
        <v>4.6</v>
      </c>
      <c r="G45" s="137" t="n">
        <v>36.0041</v>
      </c>
      <c r="H45" s="135" t="n">
        <v>0</v>
      </c>
      <c r="I45" s="135" t="n">
        <v>3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0.00075485760789126</v>
      </c>
      <c r="L45" s="139" t="n">
        <f aca="false">IF(ISBLANK(E45),"",(-0.00000572466+(0.00000010227*E45)-(0.0000000016546*E45^2)))</f>
        <v>-4.156450104E-006</v>
      </c>
      <c r="M45" s="139" t="n">
        <f aca="false">IF(ISBLANK(E45),"",IF(ISBLANK(G45),(O45+(K45*35)+(L45*35^1.5)+(0.00000048314*35^2)),(O45+(K45*G45)+(L45*G45^1.5)+(0.00000048314*G45^2))))</f>
        <v>1.02308643999195</v>
      </c>
      <c r="N45" s="140" t="n">
        <f aca="false">IF(ISBLANK(D45),"",IF(ISBLANK(G45),J45*(1+0.00001*(35-20)),J45*(1+0.00001*(G45-20))))</f>
        <v>116.387623811129</v>
      </c>
      <c r="O45" s="139" t="n">
        <f aca="false">IF(ISBLANK(E45),"",(0.999842594+(0.00006793952*E45)-(0.00000909529*E45^2)+(0.0000001001685*E45^3)-(0.000000001120083*E45^4)+(0.000000000006536332*E45^5)))</f>
        <v>0.996180125720464</v>
      </c>
      <c r="P45" s="141" t="n">
        <v>4.522</v>
      </c>
      <c r="Q45" s="142" t="n">
        <v>4.42</v>
      </c>
      <c r="R45" s="143" t="n">
        <v>201.9</v>
      </c>
      <c r="S45" s="143" t="n">
        <v>197.4</v>
      </c>
      <c r="T45" s="147"/>
      <c r="U45" s="144"/>
      <c r="V45" s="147"/>
      <c r="W45" s="146"/>
      <c r="X45" s="147"/>
      <c r="Y45" s="146"/>
      <c r="Z45" s="147"/>
      <c r="AA45" s="144"/>
      <c r="AB45" s="147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D31" colorId="64" zoomScale="100" zoomScaleNormal="100" zoomScalePageLayoutView="100" workbookViewId="0">
      <selection pane="topLeft" activeCell="J13" activeCellId="0" sqref="J1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40988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2016-03-21T01:10:00z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0.0486111111111111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21.9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21.9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0.997795672440038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0.0199879609148999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5.00318504626976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4.967905608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0.004999905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0.00402024742979918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3155</v>
      </c>
      <c r="E35" s="119" t="n">
        <v>6.6</v>
      </c>
      <c r="F35" s="120" t="n">
        <v>5.631</v>
      </c>
      <c r="G35" s="121" t="n">
        <v>34.9519</v>
      </c>
      <c r="H35" s="119" t="n">
        <v>2000</v>
      </c>
      <c r="I35" s="119" t="n">
        <v>2020</v>
      </c>
      <c r="J35" s="122" t="n">
        <v>116.07</v>
      </c>
      <c r="K35" s="123" t="n">
        <f aca="false">IF(ISBLANK(E35),"",(0.000824493-(0.0000040899*E35)+(0.000000076438*E35^2)-(0.00000000082467*E35^3)+(0.0000000000053875*E35^4)))</f>
        <v>0.0008006024325927</v>
      </c>
      <c r="L35" s="123" t="n">
        <f aca="false">IF(ISBLANK(E35),"",(-0.00000572466+(0.00000010227*E35)-(0.0000000016546*E35^2)))</f>
        <v>-5.121752376E-006</v>
      </c>
      <c r="M35" s="123" t="n">
        <f aca="false">IF(ISBLANK(E35),"",IF(ISBLANK(G35),(O35+(K35*35)+(L35*35^1.5)+(0.00000048314*35^2)),(O35+(K35*G35)+(L35*G35^1.5)+(0.00000048314*G35^2))))</f>
        <v>1.02743601671543</v>
      </c>
      <c r="N35" s="124" t="n">
        <f aca="false">IF(ISBLANK(D35),"",IF(ISBLANK(G35),J35*(1+0.00001*(35-20)),J35*(1+0.00001*(G35-20))))</f>
        <v>116.08735467033</v>
      </c>
      <c r="O35" s="123" t="n">
        <f aca="false">IF(ISBLANK(E35),"",(0.999842594+(0.00006793952*E35)-(0.00000909529*E35^2)+(0.0000001001685*E35^3)-(0.000000001120083*E35^4)+(0.000000000006536332*E35^5)))</f>
        <v>0.999921558571369</v>
      </c>
      <c r="P35" s="125" t="n">
        <v>5.553</v>
      </c>
      <c r="Q35" s="126" t="n">
        <v>5.405</v>
      </c>
      <c r="R35" s="127" t="n">
        <v>248</v>
      </c>
      <c r="S35" s="127" t="n">
        <v>241.4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3156</v>
      </c>
      <c r="E36" s="135" t="n">
        <v>7.4</v>
      </c>
      <c r="F36" s="136" t="n">
        <v>3.509</v>
      </c>
      <c r="G36" s="137" t="n">
        <v>34.5715</v>
      </c>
      <c r="H36" s="135" t="n">
        <v>1000</v>
      </c>
      <c r="I36" s="135" t="n">
        <v>1007</v>
      </c>
      <c r="J36" s="138" t="n">
        <v>115.6</v>
      </c>
      <c r="K36" s="139" t="n">
        <f aca="false">IF(ISBLANK(E36),"",(0.000824493-(0.0000040899*E36)+(0.000000076438*E36^2)-(0.00000000082467*E36^3)+(0.0000000000053875*E36^4)))</f>
        <v>0.00079809546407174</v>
      </c>
      <c r="L36" s="139" t="n">
        <f aca="false">IF(ISBLANK(E36),"",(-0.00000572466+(0.00000010227*E36)-(0.0000000016546*E36^2)))</f>
        <v>-5.058467896E-006</v>
      </c>
      <c r="M36" s="139" t="n">
        <f aca="false">IF(ISBLANK(E36),"",IF(ISBLANK(G36),(O36+(K36*35)+(L36*35^1.5)+(0.00000048314*35^2)),(O36+(K36*G36)+(L36*G36^1.5)+(0.00000048314*G36^2))))</f>
        <v>1.02702522175369</v>
      </c>
      <c r="N36" s="140" t="n">
        <f aca="false">IF(ISBLANK(D36),"",IF(ISBLANK(G36),J36*(1+0.00001*(35-20)),J36*(1+0.00001*(G36-20))))</f>
        <v>115.616844654</v>
      </c>
      <c r="O36" s="139" t="n">
        <f aca="false">IF(ISBLANK(E36),"",(0.999842594+(0.00006793952*E36)-(0.00000909529*E36^2)+(0.0000001001685*E36^3)-(0.000000001120083*E36^4)+(0.000000000006536332*E36^5)))</f>
        <v>0.999884665344083</v>
      </c>
      <c r="P36" s="141" t="n">
        <v>3.469</v>
      </c>
      <c r="Q36" s="142" t="n">
        <v>3.378</v>
      </c>
      <c r="R36" s="143" t="n">
        <v>154.9</v>
      </c>
      <c r="S36" s="143" t="n">
        <v>150.9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3157</v>
      </c>
      <c r="E37" s="135" t="n">
        <v>10.3</v>
      </c>
      <c r="F37" s="136" t="n">
        <v>2.217</v>
      </c>
      <c r="G37" s="137" t="n">
        <v>34.6634</v>
      </c>
      <c r="H37" s="135" t="n">
        <v>500</v>
      </c>
      <c r="I37" s="135" t="n">
        <v>505</v>
      </c>
      <c r="J37" s="138" t="n">
        <v>114.35</v>
      </c>
      <c r="K37" s="139" t="n">
        <f aca="false">IF(ISBLANK(E37),"",(0.000824493-(0.0000040899*E37)+(0.000000076438*E37^2)-(0.00000000082467*E37^3)+(0.0000000000053875*E37^4)))</f>
        <v>0.000789635835032049</v>
      </c>
      <c r="L37" s="139" t="n">
        <f aca="false">IF(ISBLANK(E37),"",(-0.00000572466+(0.00000010227*E37)-(0.0000000016546*E37^2)))</f>
        <v>-4.846815514E-006</v>
      </c>
      <c r="M37" s="139" t="n">
        <f aca="false">IF(ISBLANK(E37),"",IF(ISBLANK(G37),(O37+(K37*35)+(L37*35^1.5)+(0.00000048314*35^2)),(O37+(K37*G37)+(L37*G37^1.5)+(0.00000048314*G37^2))))</f>
        <v>1.02663788752861</v>
      </c>
      <c r="N37" s="140" t="n">
        <f aca="false">IF(ISBLANK(D37),"",IF(ISBLANK(G37),J37*(1+0.00001*(35-20)),J37*(1+0.00001*(G37-20))))</f>
        <v>114.3667675979</v>
      </c>
      <c r="O37" s="139" t="n">
        <f aca="false">IF(ISBLANK(E37),"",(0.999842594+(0.00006793952*E37)-(0.00000909529*E37^2)+(0.0000001001685*E37^3)-(0.000000001120083*E37^4)+(0.000000000006536332*E37^5)))</f>
        <v>0.999675059671578</v>
      </c>
      <c r="P37" s="141" t="n">
        <v>2.211</v>
      </c>
      <c r="Q37" s="142" t="n">
        <v>2.153</v>
      </c>
      <c r="R37" s="143" t="n">
        <v>98.7</v>
      </c>
      <c r="S37" s="143" t="n">
        <v>96.2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3159</v>
      </c>
      <c r="E38" s="135" t="n">
        <v>17</v>
      </c>
      <c r="F38" s="136" t="n">
        <v>2.644</v>
      </c>
      <c r="G38" s="137" t="n">
        <v>35.6227</v>
      </c>
      <c r="H38" s="135" t="n">
        <v>100</v>
      </c>
      <c r="I38" s="135" t="n">
        <v>101.7</v>
      </c>
      <c r="J38" s="138" t="n">
        <v>116.17</v>
      </c>
      <c r="K38" s="139" t="n">
        <f aca="false">IF(ISBLANK(E38),"",(0.000824493-(0.0000040899*E38)+(0.000000076438*E38^2)-(0.00000000082467*E38^3)+(0.0000000000053875*E38^4)))</f>
        <v>0.0007734536476775</v>
      </c>
      <c r="L38" s="139" t="n">
        <f aca="false">IF(ISBLANK(E38),"",(-0.00000572466+(0.00000010227*E38)-(0.0000000016546*E38^2)))</f>
        <v>-4.4642494E-006</v>
      </c>
      <c r="M38" s="139" t="n">
        <f aca="false">IF(ISBLANK(E38),"",IF(ISBLANK(G38),(O38+(K38*35)+(L38*35^1.5)+(0.00000048314*35^2)),(O38+(K38*G38)+(L38*G38^1.5)+(0.00000048314*G38^2))))</f>
        <v>1.02599332735196</v>
      </c>
      <c r="N38" s="140" t="n">
        <f aca="false">IF(ISBLANK(D38),"",IF(ISBLANK(G38),J38*(1+0.00001*(35-20)),J38*(1+0.00001*(G38-20))))</f>
        <v>116.18814889059</v>
      </c>
      <c r="O38" s="139" t="n">
        <f aca="false">IF(ISBLANK(E38),"",(0.999842594+(0.00006793952*E38)-(0.00000909529*E38^2)+(0.0000001001685*E38^3)-(0.000000001120083*E38^4)+(0.000000000006536332*E38^5)))</f>
        <v>0.998776885075002</v>
      </c>
      <c r="P38" s="141" t="n">
        <v>2.597</v>
      </c>
      <c r="Q38" s="142" t="n">
        <v>2.531</v>
      </c>
      <c r="R38" s="143" t="n">
        <v>116</v>
      </c>
      <c r="S38" s="143" t="n">
        <v>113.1</v>
      </c>
      <c r="T38" s="34" t="n">
        <v>0.17</v>
      </c>
      <c r="U38" s="144" t="n">
        <v>0.17</v>
      </c>
      <c r="V38" s="145" t="n">
        <v>18</v>
      </c>
      <c r="W38" s="146" t="n">
        <v>17.5</v>
      </c>
      <c r="X38" s="145" t="n">
        <v>17.9</v>
      </c>
      <c r="Y38" s="146" t="n">
        <v>17.4</v>
      </c>
      <c r="Z38" s="34" t="n">
        <v>1.3</v>
      </c>
      <c r="AA38" s="144" t="n">
        <v>1.27</v>
      </c>
      <c r="AB38" s="145" t="n">
        <v>5.7</v>
      </c>
      <c r="AC38" s="146" t="n">
        <v>5.6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3160</v>
      </c>
      <c r="E39" s="135" t="n">
        <v>18.3</v>
      </c>
      <c r="F39" s="136" t="n">
        <v>2.748</v>
      </c>
      <c r="G39" s="137" t="n">
        <v>35.7657</v>
      </c>
      <c r="H39" s="135" t="n">
        <v>80</v>
      </c>
      <c r="I39" s="135" t="n">
        <v>80</v>
      </c>
      <c r="J39" s="138" t="n">
        <v>116.77</v>
      </c>
      <c r="K39" s="139" t="n">
        <f aca="false">IF(ISBLANK(E39),"",(0.000824493-(0.0000040899*E39)+(0.000000076438*E39^2)-(0.00000000082467*E39^3)+(0.0000000000053875*E39^4)))</f>
        <v>0.000770796387639649</v>
      </c>
      <c r="L39" s="139" t="n">
        <f aca="false">IF(ISBLANK(E39),"",(-0.00000572466+(0.00000010227*E39)-(0.0000000016546*E39^2)))</f>
        <v>-4.407227994E-006</v>
      </c>
      <c r="M39" s="139" t="n">
        <f aca="false">IF(ISBLANK(E39),"",IF(ISBLANK(G39),(O39+(K39*35)+(L39*35^1.5)+(0.00000048314*35^2)),(O39+(K39*G39)+(L39*G39^1.5)+(0.00000048314*G39^2))))</f>
        <v>1.02578505816783</v>
      </c>
      <c r="N39" s="140" t="n">
        <f aca="false">IF(ISBLANK(D39),"",IF(ISBLANK(G39),J39*(1+0.00001*(35-20)),J39*(1+0.00001*(G39-20))))</f>
        <v>116.78840960789</v>
      </c>
      <c r="O39" s="139" t="n">
        <f aca="false">IF(ISBLANK(E39),"",(0.999842594+(0.00006793952*E39)-(0.00000909529*E39^2)+(0.0000001001685*E39^3)-(0.000000001120083*E39^4)+(0.000000000006536332*E39^5)))</f>
        <v>0.998541643085094</v>
      </c>
      <c r="P39" s="141" t="n">
        <v>2.686</v>
      </c>
      <c r="Q39" s="142" t="n">
        <v>2.618</v>
      </c>
      <c r="R39" s="143" t="n">
        <v>119.9</v>
      </c>
      <c r="S39" s="143" t="n">
        <v>116.9</v>
      </c>
      <c r="T39" s="34" t="n">
        <v>0.25</v>
      </c>
      <c r="U39" s="144" t="n">
        <v>0.24</v>
      </c>
      <c r="V39" s="145" t="n">
        <v>16.2</v>
      </c>
      <c r="W39" s="146" t="n">
        <v>15.8</v>
      </c>
      <c r="X39" s="145" t="n">
        <v>16</v>
      </c>
      <c r="Y39" s="146" t="n">
        <v>15.6</v>
      </c>
      <c r="Z39" s="34" t="n">
        <v>1.17</v>
      </c>
      <c r="AA39" s="144" t="n">
        <v>1.14</v>
      </c>
      <c r="AB39" s="145" t="n">
        <v>4.7</v>
      </c>
      <c r="AC39" s="146" t="n">
        <v>4.6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3161</v>
      </c>
      <c r="E40" s="135" t="n">
        <v>21.6</v>
      </c>
      <c r="F40" s="136" t="n">
        <v>3.558</v>
      </c>
      <c r="G40" s="137" t="n">
        <v>35.9873</v>
      </c>
      <c r="H40" s="135" t="n">
        <v>60</v>
      </c>
      <c r="I40" s="135" t="n">
        <v>60</v>
      </c>
      <c r="J40" s="138" t="n">
        <v>119.09</v>
      </c>
      <c r="K40" s="139" t="n">
        <f aca="false">IF(ISBLANK(E40),"",(0.000824493-(0.0000040899*E40)+(0.000000076438*E40^2)-(0.00000000082467*E40^3)+(0.0000000000053875*E40^4)))</f>
        <v>0.0007646760412032</v>
      </c>
      <c r="L40" s="139" t="n">
        <f aca="false">IF(ISBLANK(E40),"",(-0.00000572466+(0.00000010227*E40)-(0.0000000016546*E40^2)))</f>
        <v>-4.287598176E-006</v>
      </c>
      <c r="M40" s="139" t="n">
        <f aca="false">IF(ISBLANK(E40),"",IF(ISBLANK(G40),(O40+(K40*35)+(L40*35^1.5)+(0.00000048314*35^2)),(O40+(K40*G40)+(L40*G40^1.5)+(0.00000048314*G40^2))))</f>
        <v>1.02508167463959</v>
      </c>
      <c r="N40" s="140" t="n">
        <f aca="false">IF(ISBLANK(D40),"",IF(ISBLANK(G40),J40*(1+0.00001*(35-20)),J40*(1+0.00001*(G40-20))))</f>
        <v>119.10903927557</v>
      </c>
      <c r="O40" s="139" t="n">
        <f aca="false">IF(ISBLANK(E40),"",(0.999842594+(0.00006793952*E40)-(0.00000909529*E40^2)+(0.0000001001685*E40^3)-(0.000000001120083*E40^4)+(0.000000000006536332*E40^5)))</f>
        <v>0.997862971984057</v>
      </c>
      <c r="P40" s="141" t="n">
        <v>3.413</v>
      </c>
      <c r="Q40" s="142" t="n">
        <v>3.329</v>
      </c>
      <c r="R40" s="143" t="n">
        <v>152.4</v>
      </c>
      <c r="S40" s="143" t="n">
        <v>148.7</v>
      </c>
      <c r="T40" s="34" t="n">
        <v>0.44</v>
      </c>
      <c r="U40" s="144" t="n">
        <v>0.43</v>
      </c>
      <c r="V40" s="145" t="n">
        <v>9</v>
      </c>
      <c r="W40" s="146" t="n">
        <v>8.8</v>
      </c>
      <c r="X40" s="145" t="n">
        <v>8.5</v>
      </c>
      <c r="Y40" s="146" t="n">
        <v>8.3</v>
      </c>
      <c r="Z40" s="34" t="n">
        <v>0.74</v>
      </c>
      <c r="AA40" s="144" t="n">
        <v>0.72</v>
      </c>
      <c r="AB40" s="145" t="n">
        <v>2.6</v>
      </c>
      <c r="AC40" s="146" t="n">
        <v>2.5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3163</v>
      </c>
      <c r="E41" s="135" t="n">
        <v>25.6</v>
      </c>
      <c r="F41" s="136" t="n">
        <v>5.158</v>
      </c>
      <c r="G41" s="137" t="n">
        <v>35.9785</v>
      </c>
      <c r="H41" s="135" t="n">
        <v>40</v>
      </c>
      <c r="I41" s="135" t="n">
        <v>40.6</v>
      </c>
      <c r="J41" s="138" t="n">
        <v>117.68</v>
      </c>
      <c r="K41" s="139" t="n">
        <f aca="false">IF(ISBLANK(E41),"",(0.000824493-(0.0000040899*E41)+(0.000000076438*E41^2)-(0.00000000082467*E41^3)+(0.0000000000053875*E41^4)))</f>
        <v>0.000758364214592</v>
      </c>
      <c r="L41" s="139" t="n">
        <f aca="false">IF(ISBLANK(E41),"",(-0.00000572466+(0.00000010227*E41)-(0.0000000016546*E41^2)))</f>
        <v>-4.190906656E-006</v>
      </c>
      <c r="M41" s="139" t="n">
        <f aca="false">IF(ISBLANK(E41),"",IF(ISBLANK(G41),(O41+(K41*35)+(L41*35^1.5)+(0.00000048314*35^2)),(O41+(K41*G41)+(L41*G41^1.5)+(0.00000048314*G41^2))))</f>
        <v>1.02389828440245</v>
      </c>
      <c r="N41" s="140" t="n">
        <f aca="false">IF(ISBLANK(D41),"",IF(ISBLANK(G41),J41*(1+0.00001*(35-20)),J41*(1+0.00001*(G41-20))))</f>
        <v>117.6988034988</v>
      </c>
      <c r="O41" s="139" t="n">
        <f aca="false">IF(ISBLANK(E41),"",(0.999842594+(0.00006793952*E41)-(0.00000909529*E41^2)+(0.0000001001685*E41^3)-(0.000000001120083*E41^4)+(0.000000000006536332*E41^5)))</f>
        <v>0.996892500763486</v>
      </c>
      <c r="P41" s="141" t="n">
        <v>5.015</v>
      </c>
      <c r="Q41" s="142" t="n">
        <v>4.898</v>
      </c>
      <c r="R41" s="143" t="n">
        <v>224</v>
      </c>
      <c r="S41" s="143" t="n">
        <v>218.7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0.12</v>
      </c>
      <c r="AA41" s="144" t="n">
        <v>0.12</v>
      </c>
      <c r="AB41" s="145" t="n">
        <v>1.1</v>
      </c>
      <c r="AC41" s="146" t="n">
        <v>1.1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3166</v>
      </c>
      <c r="E42" s="135" t="n">
        <v>27.8</v>
      </c>
      <c r="F42" s="136" t="n">
        <v>4.641</v>
      </c>
      <c r="G42" s="137" t="n">
        <v>35.9686</v>
      </c>
      <c r="H42" s="135" t="n">
        <v>20</v>
      </c>
      <c r="I42" s="135" t="n">
        <v>19.4</v>
      </c>
      <c r="J42" s="138" t="n">
        <v>115.58</v>
      </c>
      <c r="K42" s="139" t="n">
        <f aca="false">IF(ISBLANK(E42),"",(0.000824493-(0.0000040899*E42)+(0.000000076438*E42^2)-(0.00000000082467*E42^3)+(0.0000000000053875*E42^4)))</f>
        <v>0.00075536798352758</v>
      </c>
      <c r="L42" s="139" t="n">
        <f aca="false">IF(ISBLANK(E42),"",(-0.00000572466+(0.00000010227*E42)-(0.0000000016546*E42^2)))</f>
        <v>-4.160295064E-006</v>
      </c>
      <c r="M42" s="139" t="n">
        <f aca="false">IF(ISBLANK(E42),"",IF(ISBLANK(G42),(O42+(K42*35)+(L42*35^1.5)+(0.00000048314*35^2)),(O42+(K42*G42)+(L42*G42^1.5)+(0.00000048314*G42^2))))</f>
        <v>1.02319088937101</v>
      </c>
      <c r="N42" s="140" t="n">
        <f aca="false">IF(ISBLANK(D42),"",IF(ISBLANK(G42),J42*(1+0.00001*(35-20)),J42*(1+0.00001*(G42-20))))</f>
        <v>115.59845650788</v>
      </c>
      <c r="O42" s="139" t="n">
        <f aca="false">IF(ISBLANK(E42),"",(0.999842594+(0.00006793952*E42)-(0.00000909529*E42^2)+(0.0000001001685*E42^3)-(0.000000001120083*E42^4)+(0.000000000006536332*E42^5)))</f>
        <v>0.996293751176098</v>
      </c>
      <c r="P42" s="141" t="n">
        <v>4.594</v>
      </c>
      <c r="Q42" s="142" t="n">
        <v>4.49</v>
      </c>
      <c r="R42" s="143" t="n">
        <v>205.2</v>
      </c>
      <c r="S42" s="143" t="n">
        <v>200.5</v>
      </c>
      <c r="T42" s="34" t="n">
        <v>0.01</v>
      </c>
      <c r="U42" s="144" t="n">
        <v>0.01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0.04</v>
      </c>
      <c r="AA42" s="144" t="n">
        <v>0.04</v>
      </c>
      <c r="AB42" s="145" t="n">
        <v>0.5</v>
      </c>
      <c r="AC42" s="146" t="n">
        <v>0.5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3167</v>
      </c>
      <c r="E43" s="135" t="n">
        <v>27.9</v>
      </c>
      <c r="F43" s="136" t="n">
        <v>4.717</v>
      </c>
      <c r="G43" s="137" t="n">
        <v>35.9692</v>
      </c>
      <c r="H43" s="135" t="n">
        <v>10</v>
      </c>
      <c r="I43" s="135" t="n">
        <v>9.8</v>
      </c>
      <c r="J43" s="138" t="n">
        <v>117.58</v>
      </c>
      <c r="K43" s="139" t="n">
        <f aca="false">IF(ISBLANK(E43),"",(0.000824493-(0.0000040899*E43)+(0.000000076438*E43^2)-(0.00000000082467*E43^3)+(0.0000000000053875*E43^4)))</f>
        <v>0.000755239413691009</v>
      </c>
      <c r="L43" s="139" t="n">
        <f aca="false">IF(ISBLANK(E43),"",(-0.00000572466+(0.00000010227*E43)-(0.0000000016546*E43^2)))</f>
        <v>-4.159284186E-006</v>
      </c>
      <c r="M43" s="139" t="n">
        <f aca="false">IF(ISBLANK(E43),"",IF(ISBLANK(G43),(O43+(K43*35)+(L43*35^1.5)+(0.00000048314*35^2)),(O43+(K43*G43)+(L43*G43^1.5)+(0.00000048314*G43^2))))</f>
        <v>1.02315866367367</v>
      </c>
      <c r="N43" s="140" t="n">
        <f aca="false">IF(ISBLANK(D43),"",IF(ISBLANK(G43),J43*(1+0.00001*(35-20)),J43*(1+0.00001*(G43-20))))</f>
        <v>117.59877658536</v>
      </c>
      <c r="O43" s="139" t="n">
        <f aca="false">IF(ISBLANK(E43),"",(0.999842594+(0.00006793952*E43)-(0.00000909529*E43^2)+(0.0000001001685*E43^3)-(0.000000001120083*E43^4)+(0.000000000006536332*E43^5)))</f>
        <v>0.996265480344915</v>
      </c>
      <c r="P43" s="141" t="n">
        <v>4.589</v>
      </c>
      <c r="Q43" s="142" t="n">
        <v>4.485</v>
      </c>
      <c r="R43" s="143" t="n">
        <v>204.9</v>
      </c>
      <c r="S43" s="143" t="n">
        <v>200.3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3169</v>
      </c>
      <c r="E44" s="135" t="n">
        <v>28</v>
      </c>
      <c r="F44" s="136" t="n">
        <v>4.671</v>
      </c>
      <c r="G44" s="137" t="n">
        <v>35.9735</v>
      </c>
      <c r="H44" s="135" t="n">
        <v>0</v>
      </c>
      <c r="I44" s="135" t="n">
        <v>3.5</v>
      </c>
      <c r="J44" s="138" t="n">
        <v>116.45</v>
      </c>
      <c r="K44" s="139" t="n">
        <f aca="false">IF(ISBLANK(E44),"",(0.000824493-(0.0000040899*E44)+(0.000000076438*E44^2)-(0.00000000082467*E44^3)+(0.0000000000053875*E44^4)))</f>
        <v>0.00075511149536</v>
      </c>
      <c r="L44" s="139" t="n">
        <f aca="false">IF(ISBLANK(E44),"",(-0.00000572466+(0.00000010227*E44)-(0.0000000016546*E44^2)))</f>
        <v>-4.1583064E-006</v>
      </c>
      <c r="M44" s="139" t="n">
        <f aca="false">IF(ISBLANK(E44),"",IF(ISBLANK(G44),(O44+(K44*35)+(L44*35^1.5)+(0.00000048314*35^2)),(O44+(K44*G44)+(L44*G44^1.5)+(0.00000048314*G44^2))))</f>
        <v>1.02312914777228</v>
      </c>
      <c r="N44" s="140" t="n">
        <f aca="false">IF(ISBLANK(D44),"",IF(ISBLANK(G44),J44*(1+0.00001*(35-20)),J44*(1+0.00001*(G44-20))))</f>
        <v>116.46860114075</v>
      </c>
      <c r="O44" s="139" t="n">
        <f aca="false">IF(ISBLANK(E44),"",(0.999842594+(0.00006793952*E44)-(0.00000909529*E44^2)+(0.0000001001685*E44^3)-(0.000000001120083*E44^4)+(0.000000000006536332*E44^5)))</f>
        <v>0.996237119054642</v>
      </c>
      <c r="P44" s="141" t="n">
        <v>4.589</v>
      </c>
      <c r="Q44" s="142" t="n">
        <v>4.485</v>
      </c>
      <c r="R44" s="143" t="n">
        <v>204.9</v>
      </c>
      <c r="S44" s="143" t="n">
        <v>200.3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3171</v>
      </c>
      <c r="E45" s="135" t="n">
        <v>27.9</v>
      </c>
      <c r="F45" s="136" t="n">
        <v>4.726</v>
      </c>
      <c r="G45" s="137" t="n">
        <v>35.9693</v>
      </c>
      <c r="H45" s="135" t="n">
        <v>0</v>
      </c>
      <c r="I45" s="135" t="n">
        <v>3.5</v>
      </c>
      <c r="J45" s="138" t="n">
        <v>117.64</v>
      </c>
      <c r="K45" s="139" t="n">
        <f aca="false">IF(ISBLANK(E45),"",(0.000824493-(0.0000040899*E45)+(0.000000076438*E45^2)-(0.00000000082467*E45^3)+(0.0000000000053875*E45^4)))</f>
        <v>0.000755239413691009</v>
      </c>
      <c r="L45" s="139" t="n">
        <f aca="false">IF(ISBLANK(E45),"",(-0.00000572466+(0.00000010227*E45)-(0.0000000016546*E45^2)))</f>
        <v>-4.159284186E-006</v>
      </c>
      <c r="M45" s="139" t="n">
        <f aca="false">IF(ISBLANK(E45),"",IF(ISBLANK(G45),(O45+(K45*35)+(L45*35^1.5)+(0.00000048314*35^2)),(O45+(K45*G45)+(L45*G45^1.5)+(0.00000048314*G45^2))))</f>
        <v>1.02315873893149</v>
      </c>
      <c r="N45" s="140" t="n">
        <f aca="false">IF(ISBLANK(D45),"",IF(ISBLANK(G45),J45*(1+0.00001*(35-20)),J45*(1+0.00001*(G45-20))))</f>
        <v>117.65878628452</v>
      </c>
      <c r="O45" s="139" t="n">
        <f aca="false">IF(ISBLANK(E45),"",(0.999842594+(0.00006793952*E45)-(0.00000909529*E45^2)+(0.0000001001685*E45^3)-(0.000000001120083*E45^4)+(0.000000000006536332*E45^5)))</f>
        <v>0.996265480344915</v>
      </c>
      <c r="P45" s="141" t="n">
        <v>4.595</v>
      </c>
      <c r="Q45" s="142" t="n">
        <v>4.491</v>
      </c>
      <c r="R45" s="143" t="n">
        <v>205.2</v>
      </c>
      <c r="S45" s="143" t="n">
        <v>200.6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0.01</v>
      </c>
      <c r="AA45" s="144" t="n">
        <v>0.01</v>
      </c>
      <c r="AB45" s="145" t="n">
        <v>0.4</v>
      </c>
      <c r="AC45" s="146" t="n">
        <v>0.4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6"/>
      <c r="V46" s="145"/>
      <c r="W46" s="145"/>
      <c r="X46" s="34"/>
      <c r="Y46" s="36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6"/>
      <c r="V47" s="145"/>
      <c r="W47" s="145"/>
      <c r="X47" s="34"/>
      <c r="Y47" s="36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6"/>
      <c r="V48" s="145"/>
      <c r="W48" s="145"/>
      <c r="X48" s="34"/>
      <c r="Y48" s="36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6"/>
      <c r="V49" s="145"/>
      <c r="W49" s="145"/>
      <c r="X49" s="34"/>
      <c r="Y49" s="36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6"/>
      <c r="V50" s="145"/>
      <c r="W50" s="145"/>
      <c r="X50" s="34"/>
      <c r="Y50" s="36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6"/>
      <c r="V51" s="145"/>
      <c r="W51" s="145"/>
      <c r="X51" s="34"/>
      <c r="Y51" s="36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6"/>
      <c r="V52" s="145"/>
      <c r="W52" s="145"/>
      <c r="X52" s="34"/>
      <c r="Y52" s="36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6"/>
      <c r="V53" s="145"/>
      <c r="W53" s="145"/>
      <c r="X53" s="34"/>
      <c r="Y53" s="36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-4°30</v>
      </c>
      <c r="P9" s="31" t="s">
        <v>16</v>
      </c>
      <c r="Q9" s="35" t="n">
        <f aca="false">IF(ISBLANK(I9),"",IF(ISBLANK(J9),"",IF(J9&gt;60,"ERREUR !!",O11*(I9+(J9/60)))))</f>
        <v>-4.5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40988</v>
      </c>
      <c r="K11" s="40"/>
      <c r="L11" s="40"/>
      <c r="M11" s="40"/>
      <c r="N11" s="41" t="str">
        <f aca="false">I9&amp;"°"&amp;J9</f>
        <v>4°30</v>
      </c>
      <c r="O11" s="42" t="n">
        <f aca="false">IF(P9=M10,-1,1)</f>
        <v>-1</v>
      </c>
      <c r="P11" s="43" t="str">
        <f aca="false">TEXT(J11,"aaaa-mm-jj")&amp;"T"&amp;TEXT(J12,"hh:mm:ss")&amp;"z"</f>
        <v>2016-03-21T05:27:00z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0.227083333333333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21.9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21.9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0.997795672440038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0.0199879609148999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5.00318504626976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4.967905608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0.004999905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0.00402024742979918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2086</v>
      </c>
      <c r="E35" s="119" t="n">
        <v>5.8</v>
      </c>
      <c r="F35" s="120" t="n">
        <v>5.327</v>
      </c>
      <c r="G35" s="121" t="n">
        <v>34.9486</v>
      </c>
      <c r="H35" s="119" t="n">
        <v>2000</v>
      </c>
      <c r="I35" s="119" t="n">
        <v>2022</v>
      </c>
      <c r="J35" s="122" t="n">
        <v>108.594</v>
      </c>
      <c r="K35" s="123" t="n">
        <f aca="false">IF(ISBLANK(E35),"",(0.000824493-(0.0000040899*E35)+(0.000000076438*E35^2)-(0.00000000082467*E35^3)+(0.0000000000053875*E35^4)))</f>
        <v>0.00080318814806918</v>
      </c>
      <c r="L35" s="123" t="n">
        <f aca="false">IF(ISBLANK(E35),"",(-0.00000572466+(0.00000010227*E35)-(0.0000000016546*E35^2)))</f>
        <v>-5.187154744E-006</v>
      </c>
      <c r="M35" s="123" t="n">
        <f aca="false">IF(ISBLANK(E35),"",IF(ISBLANK(G35),(O35+(K35*35)+(L35*35^1.5)+(0.00000048314*35^2)),(O35+(K35*G35)+(L35*G35^1.5)+(0.00000048314*G35^2))))</f>
        <v>1.02753770624805</v>
      </c>
      <c r="N35" s="124" t="n">
        <f aca="false">IF(ISBLANK(D35),"",IF(ISBLANK(G35),J35*(1+0.00001*(35-20)),J35*(1+0.00001*(G35-20))))</f>
        <v>108.610233282684</v>
      </c>
      <c r="O35" s="123" t="n">
        <f aca="false">IF(ISBLANK(E35),"",(0.999842594+(0.00006793952*E35)-(0.00000909529*E35^2)+(0.0000001001685*E35^3)-(0.000000001120083*E35^4)+(0.000000000006536332*E35^5)))</f>
        <v>0.99994899709695</v>
      </c>
      <c r="P35" s="125" t="n">
        <v>5.621</v>
      </c>
      <c r="Q35" s="126" t="n">
        <v>5.47</v>
      </c>
      <c r="R35" s="127" t="n">
        <v>251</v>
      </c>
      <c r="S35" s="127" t="n">
        <v>244.3</v>
      </c>
      <c r="T35" s="129"/>
      <c r="U35" s="129"/>
      <c r="V35" s="131"/>
      <c r="W35" s="131"/>
      <c r="X35" s="131"/>
      <c r="Y35" s="131"/>
      <c r="Z35" s="129"/>
      <c r="AA35" s="129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2087</v>
      </c>
      <c r="E36" s="135" t="n">
        <v>6.2</v>
      </c>
      <c r="F36" s="136" t="n">
        <v>5.468</v>
      </c>
      <c r="G36" s="137" t="n">
        <v>34.9485</v>
      </c>
      <c r="H36" s="135" t="n">
        <v>2000</v>
      </c>
      <c r="I36" s="135" t="n">
        <v>2022</v>
      </c>
      <c r="J36" s="138" t="n">
        <v>111.599</v>
      </c>
      <c r="K36" s="139" t="n">
        <f aca="false">IF(ISBLANK(E36),"",(0.000824493-(0.0000040899*E36)+(0.000000076438*E36^2)-(0.00000000082467*E36^3)+(0.0000000000053875*E36^4)))</f>
        <v>0.00080188531551926</v>
      </c>
      <c r="L36" s="139" t="n">
        <f aca="false">IF(ISBLANK(E36),"",(-0.00000572466+(0.00000010227*E36)-(0.0000000016546*E36^2)))</f>
        <v>-5.154188824E-006</v>
      </c>
      <c r="M36" s="139" t="n">
        <f aca="false">IF(ISBLANK(E36),"",IF(ISBLANK(G36),(O36+(K36*35)+(L36*35^1.5)+(0.00000048314*35^2)),(O36+(K36*G36)+(L36*G36^1.5)+(0.00000048314*G36^2))))</f>
        <v>1.02748638281055</v>
      </c>
      <c r="N36" s="140" t="n">
        <f aca="false">IF(ISBLANK(D36),"",IF(ISBLANK(G36),J36*(1+0.00001*(35-20)),J36*(1+0.00001*(G36-20))))</f>
        <v>111.615682376515</v>
      </c>
      <c r="O36" s="139" t="n">
        <f aca="false">IF(ISBLANK(E36),"",(0.999842594+(0.00006793952*E36)-(0.00000909529*E36^2)+(0.0000001001685*E36^3)-(0.000000001120083*E36^4)+(0.000000000006536332*E36^5)))</f>
        <v>0.999936473843876</v>
      </c>
      <c r="P36" s="141" t="n">
        <v>5.612</v>
      </c>
      <c r="Q36" s="142" t="n">
        <v>5.462</v>
      </c>
      <c r="R36" s="143" t="n">
        <v>250.6</v>
      </c>
      <c r="S36" s="143" t="n">
        <v>243.9</v>
      </c>
      <c r="T36" s="144"/>
      <c r="U36" s="144"/>
      <c r="V36" s="146"/>
      <c r="W36" s="146"/>
      <c r="X36" s="146"/>
      <c r="Y36" s="146"/>
      <c r="Z36" s="144"/>
      <c r="AA36" s="144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2088</v>
      </c>
      <c r="E37" s="135" t="n">
        <v>7.5</v>
      </c>
      <c r="F37" s="136" t="n">
        <v>3.385</v>
      </c>
      <c r="G37" s="137" t="n">
        <v>34.5823</v>
      </c>
      <c r="H37" s="135" t="n">
        <v>1000</v>
      </c>
      <c r="I37" s="135" t="n">
        <v>1008</v>
      </c>
      <c r="J37" s="138" t="n">
        <v>109.447</v>
      </c>
      <c r="K37" s="139" t="n">
        <f aca="false">IF(ISBLANK(E37),"",(0.000824493-(0.0000040899*E37)+(0.000000076438*E37^2)-(0.00000000082467*E37^3)+(0.0000000000053875*E37^4)))</f>
        <v>0.000797787526230469</v>
      </c>
      <c r="L37" s="139" t="n">
        <f aca="false">IF(ISBLANK(E37),"",(-0.00000572466+(0.00000010227*E37)-(0.0000000016546*E37^2)))</f>
        <v>-5.05070625E-006</v>
      </c>
      <c r="M37" s="139" t="n">
        <f aca="false">IF(ISBLANK(E37),"",IF(ISBLANK(G37),(O37+(K37*35)+(L37*35^1.5)+(0.00000048314*35^2)),(O37+(K37*G37)+(L37*G37^1.5)+(0.00000048314*G37^2))))</f>
        <v>1.02701938409832</v>
      </c>
      <c r="N37" s="140" t="n">
        <f aca="false">IF(ISBLANK(D37),"",IF(ISBLANK(G37),J37*(1+0.00001*(35-20)),J37*(1+0.00001*(G37-20))))</f>
        <v>109.462959889881</v>
      </c>
      <c r="O37" s="139" t="n">
        <f aca="false">IF(ISBLANK(E37),"",(0.999842594+(0.00006793952*E37)-(0.00000909529*E37^2)+(0.0000001001685*E37^3)-(0.000000001120083*E37^4)+(0.000000000006536332*E37^5)))</f>
        <v>0.999879400021043</v>
      </c>
      <c r="P37" s="141" t="n">
        <v>3.538</v>
      </c>
      <c r="Q37" s="142" t="n">
        <v>3.445</v>
      </c>
      <c r="R37" s="143" t="n">
        <v>158</v>
      </c>
      <c r="S37" s="143" t="n">
        <v>153.8</v>
      </c>
      <c r="T37" s="144"/>
      <c r="U37" s="144"/>
      <c r="V37" s="146"/>
      <c r="W37" s="146"/>
      <c r="X37" s="146"/>
      <c r="Y37" s="146"/>
      <c r="Z37" s="144"/>
      <c r="AA37" s="144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2089</v>
      </c>
      <c r="E38" s="135" t="n">
        <v>10.5</v>
      </c>
      <c r="F38" s="136" t="n">
        <v>1.97</v>
      </c>
      <c r="G38" s="137" t="n">
        <v>34.6952</v>
      </c>
      <c r="H38" s="135" t="n">
        <v>500</v>
      </c>
      <c r="I38" s="135" t="n">
        <v>503</v>
      </c>
      <c r="J38" s="138" t="n">
        <v>110.361</v>
      </c>
      <c r="K38" s="139" t="n">
        <f aca="false">IF(ISBLANK(E38),"",(0.000824493-(0.0000040899*E38)+(0.000000076438*E38^2)-(0.00000000082467*E38^3)+(0.0000000000053875*E38^4)))</f>
        <v>0.000789087166290469</v>
      </c>
      <c r="L38" s="139" t="n">
        <f aca="false">IF(ISBLANK(E38),"",(-0.00000572466+(0.00000010227*E38)-(0.0000000016546*E38^2)))</f>
        <v>-4.83324465E-006</v>
      </c>
      <c r="M38" s="139" t="n">
        <f aca="false">IF(ISBLANK(E38),"",IF(ISBLANK(G38),(O38+(K38*35)+(L38*35^1.5)+(0.00000048314*35^2)),(O38+(K38*G38)+(L38*G38^1.5)+(0.00000048314*G38^2))))</f>
        <v>1.02662775997659</v>
      </c>
      <c r="N38" s="140" t="n">
        <f aca="false">IF(ISBLANK(D38),"",IF(ISBLANK(G38),J38*(1+0.00001*(35-20)),J38*(1+0.00001*(G38-20))))</f>
        <v>110.377217769672</v>
      </c>
      <c r="O38" s="139" t="n">
        <f aca="false">IF(ISBLANK(E38),"",(0.999842594+(0.00006793952*E38)-(0.00000909529*E38^2)+(0.0000001001685*E38^3)-(0.000000001120083*E38^4)+(0.000000000006536332*E38^5)))</f>
        <v>0.999656380338444</v>
      </c>
      <c r="P38" s="141" t="n">
        <v>2.035</v>
      </c>
      <c r="Q38" s="142" t="n">
        <v>1.982</v>
      </c>
      <c r="R38" s="143" t="n">
        <v>90.9</v>
      </c>
      <c r="S38" s="143" t="n">
        <v>88.5</v>
      </c>
      <c r="T38" s="144"/>
      <c r="U38" s="144"/>
      <c r="V38" s="146"/>
      <c r="W38" s="146"/>
      <c r="X38" s="146"/>
      <c r="Y38" s="146"/>
      <c r="Z38" s="144"/>
      <c r="AA38" s="144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2090</v>
      </c>
      <c r="E39" s="135" t="n">
        <v>16.1</v>
      </c>
      <c r="F39" s="136" t="n">
        <v>2.228</v>
      </c>
      <c r="G39" s="137" t="n">
        <v>35.4805</v>
      </c>
      <c r="H39" s="135" t="n">
        <v>100</v>
      </c>
      <c r="I39" s="135" t="n">
        <v>100</v>
      </c>
      <c r="J39" s="138" t="n">
        <v>112.211</v>
      </c>
      <c r="K39" s="139" t="n">
        <f aca="false">IF(ISBLANK(E39),"",(0.000824493-(0.0000040899*E39)+(0.000000076438*E39^2)-(0.00000000082467*E39^3)+(0.0000000000053875*E39^4)))</f>
        <v>0.000775379509515069</v>
      </c>
      <c r="L39" s="139" t="n">
        <f aca="false">IF(ISBLANK(E39),"",(-0.00000572466+(0.00000010227*E39)-(0.0000000016546*E39^2)))</f>
        <v>-4.507001866E-006</v>
      </c>
      <c r="M39" s="139" t="n">
        <f aca="false">IF(ISBLANK(E39),"",IF(ISBLANK(G39),(O39+(K39*35)+(L39*35^1.5)+(0.00000048314*35^2)),(O39+(K39*G39)+(L39*G39^1.5)+(0.00000048314*G39^2))))</f>
        <v>1.0260952190138</v>
      </c>
      <c r="N39" s="140" t="n">
        <f aca="false">IF(ISBLANK(D39),"",IF(ISBLANK(G39),J39*(1+0.00001*(35-20)),J39*(1+0.00001*(G39-20))))</f>
        <v>112.228370823855</v>
      </c>
      <c r="O39" s="139" t="n">
        <f aca="false">IF(ISBLANK(E39),"",(0.999842594+(0.00006793952*E39)-(0.00000909529*E39^2)+(0.0000001001685*E39^3)-(0.000000001120083*E39^4)+(0.000000000006536332*E39^5)))</f>
        <v>0.998928673986658</v>
      </c>
      <c r="P39" s="141" t="n">
        <v>2.265</v>
      </c>
      <c r="Q39" s="142" t="n">
        <v>2.207</v>
      </c>
      <c r="R39" s="143" t="n">
        <v>101.1</v>
      </c>
      <c r="S39" s="143" t="n">
        <v>98.6</v>
      </c>
      <c r="T39" s="34"/>
      <c r="U39" s="144"/>
      <c r="V39" s="145"/>
      <c r="W39" s="146"/>
      <c r="X39" s="145"/>
      <c r="Y39" s="146"/>
      <c r="Z39" s="34"/>
      <c r="AA39" s="144"/>
      <c r="AB39" s="145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2091</v>
      </c>
      <c r="E40" s="135" t="n">
        <v>16.8</v>
      </c>
      <c r="F40" s="136" t="n">
        <v>2.257</v>
      </c>
      <c r="G40" s="137" t="n">
        <v>35.5273</v>
      </c>
      <c r="H40" s="135" t="n">
        <v>80</v>
      </c>
      <c r="I40" s="135" t="n">
        <v>80</v>
      </c>
      <c r="J40" s="138" t="n">
        <v>108.968</v>
      </c>
      <c r="K40" s="139" t="n">
        <f aca="false">IF(ISBLANK(E40),"",(0.000824493-(0.0000040899*E40)+(0.000000076438*E40^2)-(0.00000000082467*E40^3)+(0.0000000000053875*E40^4)))</f>
        <v>0.00077387542457088</v>
      </c>
      <c r="L40" s="139" t="n">
        <f aca="false">IF(ISBLANK(E40),"",(-0.00000572466+(0.00000010227*E40)-(0.0000000016546*E40^2)))</f>
        <v>-4.473518304E-006</v>
      </c>
      <c r="M40" s="139" t="n">
        <f aca="false">IF(ISBLANK(E40),"",IF(ISBLANK(G40),(O40+(K40*35)+(L40*35^1.5)+(0.00000048314*35^2)),(O40+(K40*G40)+(L40*G40^1.5)+(0.00000048314*G40^2))))</f>
        <v>1.02596761523307</v>
      </c>
      <c r="N40" s="140" t="n">
        <f aca="false">IF(ISBLANK(D40),"",IF(ISBLANK(G40),J40*(1+0.00001*(35-20)),J40*(1+0.00001*(G40-20))))</f>
        <v>108.984919788264</v>
      </c>
      <c r="O40" s="139" t="n">
        <f aca="false">IF(ISBLANK(E40),"",(0.999842594+(0.00006793952*E40)-(0.00000909529*E40^2)+(0.0000001001685*E40^3)-(0.000000001120083*E40^4)+(0.000000000006536332*E40^5)))</f>
        <v>0.998811407722675</v>
      </c>
      <c r="P40" s="141" t="n">
        <v>2.364</v>
      </c>
      <c r="Q40" s="142" t="n">
        <v>2.304</v>
      </c>
      <c r="R40" s="143" t="n">
        <v>105.6</v>
      </c>
      <c r="S40" s="143" t="n">
        <v>102.9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2092</v>
      </c>
      <c r="E41" s="135" t="n">
        <v>18.4</v>
      </c>
      <c r="F41" s="136" t="n">
        <v>2.563</v>
      </c>
      <c r="G41" s="137" t="n">
        <v>35.7008</v>
      </c>
      <c r="H41" s="135" t="n">
        <v>60</v>
      </c>
      <c r="I41" s="135" t="n">
        <v>61</v>
      </c>
      <c r="J41" s="138" t="n">
        <v>107.409</v>
      </c>
      <c r="K41" s="139" t="n">
        <f aca="false">IF(ISBLANK(E41),"",(0.000824493-(0.0000040899*E41)+(0.000000076438*E41^2)-(0.00000000082467*E41^3)+(0.0000000000053875*E41^4)))</f>
        <v>0.00077059793494784</v>
      </c>
      <c r="L41" s="139" t="n">
        <f aca="false">IF(ISBLANK(E41),"",(-0.00000572466+(0.00000010227*E41)-(0.0000000016546*E41^2)))</f>
        <v>-4.403073376E-006</v>
      </c>
      <c r="M41" s="139" t="n">
        <f aca="false">IF(ISBLANK(E41),"",IF(ISBLANK(G41),(O41+(K41*35)+(L41*35^1.5)+(0.00000048314*35^2)),(O41+(K41*G41)+(L41*G41^1.5)+(0.00000048314*G41^2))))</f>
        <v>1.025710293776</v>
      </c>
      <c r="N41" s="140" t="n">
        <f aca="false">IF(ISBLANK(D41),"",IF(ISBLANK(G41),J41*(1+0.00001*(35-20)),J41*(1+0.00001*(G41-20))))</f>
        <v>107.425864072272</v>
      </c>
      <c r="O41" s="139" t="n">
        <f aca="false">IF(ISBLANK(E41),"",(0.999842594+(0.00006793952*E41)-(0.00000909529*E41^2)+(0.0000001001685*E41^3)-(0.000000001120083*E41^4)+(0.000000000006536332*E41^5)))</f>
        <v>0.998522778246976</v>
      </c>
      <c r="P41" s="141" t="n">
        <v>2.726</v>
      </c>
      <c r="Q41" s="142" t="n">
        <v>2.658</v>
      </c>
      <c r="R41" s="143" t="n">
        <v>121.8</v>
      </c>
      <c r="S41" s="143" t="n">
        <v>118.7</v>
      </c>
      <c r="T41" s="34"/>
      <c r="U41" s="144"/>
      <c r="V41" s="145"/>
      <c r="W41" s="146"/>
      <c r="X41" s="145"/>
      <c r="Y41" s="146"/>
      <c r="Z41" s="34"/>
      <c r="AA41" s="144"/>
      <c r="AB41" s="145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2093</v>
      </c>
      <c r="E42" s="135" t="n">
        <v>22.7</v>
      </c>
      <c r="F42" s="136" t="n">
        <v>4.332</v>
      </c>
      <c r="G42" s="137" t="n">
        <v>35.8821</v>
      </c>
      <c r="H42" s="135" t="n">
        <v>40</v>
      </c>
      <c r="I42" s="135" t="n">
        <v>39</v>
      </c>
      <c r="J42" s="138" t="n">
        <v>109.319</v>
      </c>
      <c r="K42" s="139" t="n">
        <f aca="false">IF(ISBLANK(E42),"",(0.000824493-(0.0000040899*E42)+(0.000000076438*E42^2)-(0.00000000082467*E42^3)+(0.0000000000053875*E42^4)))</f>
        <v>0.000762824282969229</v>
      </c>
      <c r="L42" s="139" t="n">
        <f aca="false">IF(ISBLANK(E42),"",(-0.00000572466+(0.00000010227*E42)-(0.0000000016546*E42^2)))</f>
        <v>-4.255729834E-006</v>
      </c>
      <c r="M42" s="139" t="n">
        <f aca="false">IF(ISBLANK(E42),"",IF(ISBLANK(G42),(O42+(K42*35)+(L42*35^1.5)+(0.00000048314*35^2)),(O42+(K42*G42)+(L42*G42^1.5)+(0.00000048314*G42^2))))</f>
        <v>1.02469084321562</v>
      </c>
      <c r="N42" s="140" t="n">
        <f aca="false">IF(ISBLANK(D42),"",IF(ISBLANK(G42),J42*(1+0.00001*(35-20)),J42*(1+0.00001*(G42-20))))</f>
        <v>109.336362152899</v>
      </c>
      <c r="O42" s="139" t="n">
        <f aca="false">IF(ISBLANK(E42),"",(0.999842594+(0.00006793952*E42)-(0.00000909529*E42^2)+(0.0000001001685*E42^3)-(0.000000001120083*E42^4)+(0.000000000006536332*E42^5)))</f>
        <v>0.997611776723193</v>
      </c>
      <c r="P42" s="141" t="n">
        <v>4.537</v>
      </c>
      <c r="Q42" s="142" t="n">
        <v>4.428</v>
      </c>
      <c r="R42" s="143" t="n">
        <v>202.6</v>
      </c>
      <c r="S42" s="143" t="n">
        <v>197.7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2094</v>
      </c>
      <c r="E43" s="135" t="n">
        <v>27.5</v>
      </c>
      <c r="F43" s="136" t="n">
        <v>4.407</v>
      </c>
      <c r="G43" s="137" t="n">
        <v>35.9782</v>
      </c>
      <c r="H43" s="135" t="n">
        <v>20</v>
      </c>
      <c r="I43" s="135" t="n">
        <v>20</v>
      </c>
      <c r="J43" s="138" t="n">
        <v>110.441</v>
      </c>
      <c r="K43" s="139" t="n">
        <f aca="false">IF(ISBLANK(E43),"",(0.000824493-(0.0000040899*E43)+(0.000000076438*E43^2)-(0.00000000082467*E43^3)+(0.0000000000053875*E43^4)))</f>
        <v>0.000755757615605469</v>
      </c>
      <c r="L43" s="139" t="n">
        <f aca="false">IF(ISBLANK(E43),"",(-0.00000572466+(0.00000010227*E43)-(0.0000000016546*E43^2)))</f>
        <v>-4.16352625E-006</v>
      </c>
      <c r="M43" s="139" t="n">
        <f aca="false">IF(ISBLANK(E43),"",IF(ISBLANK(G43),(O43+(K43*35)+(L43*35^1.5)+(0.00000048314*35^2)),(O43+(K43*G43)+(L43*G43^1.5)+(0.00000048314*G43^2))))</f>
        <v>1.02329570441625</v>
      </c>
      <c r="N43" s="140" t="n">
        <f aca="false">IF(ISBLANK(D43),"",IF(ISBLANK(G43),J43*(1+0.00001*(35-20)),J43*(1+0.00001*(G43-20))))</f>
        <v>110.458646483862</v>
      </c>
      <c r="O43" s="139" t="n">
        <f aca="false">IF(ISBLANK(E43),"",(0.999842594+(0.00006793952*E43)-(0.00000909529*E43^2)+(0.0000001001685*E43^3)-(0.000000001120083*E43^4)+(0.000000000006536332*E43^5)))</f>
        <v>0.99637801934724</v>
      </c>
      <c r="P43" s="141" t="n">
        <v>4.568</v>
      </c>
      <c r="Q43" s="142" t="n">
        <v>4.464</v>
      </c>
      <c r="R43" s="143" t="n">
        <v>204</v>
      </c>
      <c r="S43" s="143" t="n">
        <v>199.4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2095</v>
      </c>
      <c r="E44" s="135" t="n">
        <v>27.5</v>
      </c>
      <c r="F44" s="136" t="n">
        <v>4.486</v>
      </c>
      <c r="G44" s="137" t="n">
        <v>35.9796</v>
      </c>
      <c r="H44" s="135" t="n">
        <v>10</v>
      </c>
      <c r="I44" s="135" t="n">
        <v>10</v>
      </c>
      <c r="J44" s="138" t="n">
        <v>112.572</v>
      </c>
      <c r="K44" s="139" t="n">
        <f aca="false">IF(ISBLANK(E44),"",(0.000824493-(0.0000040899*E44)+(0.000000076438*E44^2)-(0.00000000082467*E44^3)+(0.0000000000053875*E44^4)))</f>
        <v>0.000755757615605469</v>
      </c>
      <c r="L44" s="139" t="n">
        <f aca="false">IF(ISBLANK(E44),"",(-0.00000572466+(0.00000010227*E44)-(0.0000000016546*E44^2)))</f>
        <v>-4.16352625E-006</v>
      </c>
      <c r="M44" s="139" t="n">
        <f aca="false">IF(ISBLANK(E44),"",IF(ISBLANK(G44),(O44+(K44*35)+(L44*35^1.5)+(0.00000048314*35^2)),(O44+(K44*G44)+(L44*G44^1.5)+(0.00000048314*G44^2))))</f>
        <v>1.02329675870383</v>
      </c>
      <c r="N44" s="140" t="n">
        <f aca="false">IF(ISBLANK(D44),"",IF(ISBLANK(G44),J44*(1+0.00001*(35-20)),J44*(1+0.00001*(G44-20))))</f>
        <v>112.589988555312</v>
      </c>
      <c r="O44" s="139" t="n">
        <f aca="false">IF(ISBLANK(E44),"",(0.999842594+(0.00006793952*E44)-(0.00000909529*E44^2)+(0.0000001001685*E44^3)-(0.000000001120083*E44^4)+(0.000000000006536332*E44^5)))</f>
        <v>0.99637801934724</v>
      </c>
      <c r="P44" s="141" t="n">
        <v>4.561</v>
      </c>
      <c r="Q44" s="142" t="n">
        <v>4.457</v>
      </c>
      <c r="R44" s="143" t="n">
        <v>203.7</v>
      </c>
      <c r="S44" s="143" t="n">
        <v>199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2096</v>
      </c>
      <c r="E45" s="135" t="n">
        <v>27.5</v>
      </c>
      <c r="F45" s="136" t="n">
        <v>4.284</v>
      </c>
      <c r="G45" s="137" t="n">
        <v>35.9792</v>
      </c>
      <c r="H45" s="135" t="n">
        <v>0</v>
      </c>
      <c r="I45" s="135" t="n">
        <v>3.5</v>
      </c>
      <c r="J45" s="138" t="n">
        <v>107.493</v>
      </c>
      <c r="K45" s="139" t="n">
        <f aca="false">IF(ISBLANK(E45),"",(0.000824493-(0.0000040899*E45)+(0.000000076438*E45^2)-(0.00000000082467*E45^3)+(0.0000000000053875*E45^4)))</f>
        <v>0.000755757615605469</v>
      </c>
      <c r="L45" s="139" t="n">
        <f aca="false">IF(ISBLANK(E45),"",(-0.00000572466+(0.00000010227*E45)-(0.0000000016546*E45^2)))</f>
        <v>-4.16352625E-006</v>
      </c>
      <c r="M45" s="139" t="n">
        <f aca="false">IF(ISBLANK(E45),"",IF(ISBLANK(G45),(O45+(K45*35)+(L45*35^1.5)+(0.00000048314*35^2)),(O45+(K45*G45)+(L45*G45^1.5)+(0.00000048314*G45^2))))</f>
        <v>1.02329645747872</v>
      </c>
      <c r="N45" s="140" t="n">
        <f aca="false">IF(ISBLANK(D45),"",IF(ISBLANK(G45),J45*(1+0.00001*(35-20)),J45*(1+0.00001*(G45-20))))</f>
        <v>107.510176521456</v>
      </c>
      <c r="O45" s="139" t="n">
        <f aca="false">IF(ISBLANK(E45),"",(0.999842594+(0.00006793952*E45)-(0.00000909529*E45^2)+(0.0000001001685*E45^3)-(0.000000001120083*E45^4)+(0.000000000006536332*E45^5)))</f>
        <v>0.99637801934724</v>
      </c>
      <c r="P45" s="141" t="n">
        <v>4.564</v>
      </c>
      <c r="Q45" s="142" t="n">
        <v>4.46</v>
      </c>
      <c r="R45" s="143" t="n">
        <v>203.8</v>
      </c>
      <c r="S45" s="143" t="n">
        <v>199.2</v>
      </c>
      <c r="T45" s="34"/>
      <c r="U45" s="144"/>
      <c r="V45" s="145"/>
      <c r="W45" s="146"/>
      <c r="X45" s="145"/>
      <c r="Y45" s="146"/>
      <c r="Z45" s="34"/>
      <c r="AA45" s="144"/>
      <c r="AB45" s="145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6"/>
      <c r="V46" s="145"/>
      <c r="W46" s="145"/>
      <c r="X46" s="34"/>
      <c r="Y46" s="36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6"/>
      <c r="V47" s="145"/>
      <c r="W47" s="145"/>
      <c r="X47" s="34"/>
      <c r="Y47" s="36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6"/>
      <c r="V48" s="145"/>
      <c r="W48" s="145"/>
      <c r="X48" s="34"/>
      <c r="Y48" s="36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6"/>
      <c r="V49" s="145"/>
      <c r="W49" s="145"/>
      <c r="X49" s="34"/>
      <c r="Y49" s="36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6"/>
      <c r="V50" s="145"/>
      <c r="W50" s="145"/>
      <c r="X50" s="34"/>
      <c r="Y50" s="36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6"/>
      <c r="V51" s="145"/>
      <c r="W51" s="145"/>
      <c r="X51" s="34"/>
      <c r="Y51" s="36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6"/>
      <c r="V52" s="145"/>
      <c r="W52" s="145"/>
      <c r="X52" s="34"/>
      <c r="Y52" s="36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1.4615384615385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</v>
      </c>
      <c r="P9" s="31" t="s">
        <v>16</v>
      </c>
      <c r="Q9" s="35" t="n">
        <f aca="false">IF(ISBLANK(I9),"",IF(ISBLANK(J9),"",IF(J9&gt;60,"ERREUR !!",O11*(I9+(J9/60)))))</f>
        <v>-4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40988</v>
      </c>
      <c r="K11" s="40"/>
      <c r="L11" s="40"/>
      <c r="M11" s="40"/>
      <c r="N11" s="41" t="str">
        <f aca="false">I9&amp;"°"&amp;J9</f>
        <v>4°0</v>
      </c>
      <c r="O11" s="42" t="n">
        <f aca="false">IF(P9=M10,-1,1)</f>
        <v>-1</v>
      </c>
      <c r="P11" s="43" t="str">
        <f aca="false">TEXT(J11,"aaaa-mm-jj")&amp;"T"&amp;TEXT(J12,"hh:mm:ss")&amp;"z"</f>
        <v>2016-03-21T09:28:00z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0.394444444444444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21.9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21.9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0.997795672440038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0.0199879609148999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5.00318504626976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4.967905608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0.004999905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0.00402024742979918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3034</v>
      </c>
      <c r="E35" s="119" t="n">
        <v>5.3</v>
      </c>
      <c r="F35" s="120" t="n">
        <v>5.671</v>
      </c>
      <c r="G35" s="121" t="n">
        <v>34.9492</v>
      </c>
      <c r="H35" s="119" t="n">
        <v>2000</v>
      </c>
      <c r="I35" s="119" t="n">
        <v>2021</v>
      </c>
      <c r="J35" s="122" t="n">
        <v>116.21</v>
      </c>
      <c r="K35" s="123" t="n">
        <f aca="false">IF(ISBLANK(E35),"",(0.000824493-(0.0000040899*E35)+(0.000000076438*E35^2)-(0.00000000082467*E35^3)+(0.0000000000053875*E35^4)))</f>
        <v>0.000804845150021049</v>
      </c>
      <c r="L35" s="123" t="n">
        <f aca="false">IF(ISBLANK(E35),"",(-0.00000572466+(0.00000010227*E35)-(0.0000000016546*E35^2)))</f>
        <v>-5.229106714E-006</v>
      </c>
      <c r="M35" s="123" t="n">
        <f aca="false">IF(ISBLANK(E35),"",IF(ISBLANK(G35),(O35+(K35*35)+(L35*35^1.5)+(0.00000048314*35^2)),(O35+(K35*G35)+(L35*G35^1.5)+(0.00000048314*G35^2))))</f>
        <v>1.02759966991438</v>
      </c>
      <c r="N35" s="124" t="n">
        <f aca="false">IF(ISBLANK(D35),"",IF(ISBLANK(G35),J35*(1+0.00001*(35-20)),J35*(1+0.00001*(G35-20))))</f>
        <v>116.22737246532</v>
      </c>
      <c r="O35" s="123" t="n">
        <f aca="false">IF(ISBLANK(E35),"",(0.999842594+(0.00006793952*E35)-(0.00000909529*E35^2)+(0.0000001001685*E35^3)-(0.000000001120083*E35^4)+(0.000000000006536332*E35^5)))</f>
        <v>0.999961243080957</v>
      </c>
      <c r="P35" s="125" t="n">
        <v>5.586</v>
      </c>
      <c r="Q35" s="126" t="n">
        <v>5.436</v>
      </c>
      <c r="R35" s="127" t="n">
        <v>249.5</v>
      </c>
      <c r="S35" s="127" t="n">
        <v>242.8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3035</v>
      </c>
      <c r="E36" s="135" t="n">
        <v>6.5</v>
      </c>
      <c r="F36" s="136" t="n">
        <v>3.643</v>
      </c>
      <c r="G36" s="137" t="n">
        <v>34.5826</v>
      </c>
      <c r="H36" s="135" t="n">
        <v>1000</v>
      </c>
      <c r="I36" s="135" t="n">
        <v>1009</v>
      </c>
      <c r="J36" s="138" t="n">
        <v>115.67</v>
      </c>
      <c r="K36" s="139" t="n">
        <f aca="false">IF(ISBLANK(E36),"",(0.000824493-(0.0000040899*E36)+(0.000000076438*E36^2)-(0.00000000082467*E36^3)+(0.0000000000053875*E36^4)))</f>
        <v>0.000800921297525469</v>
      </c>
      <c r="L36" s="139" t="n">
        <f aca="false">IF(ISBLANK(E36),"",(-0.00000572466+(0.00000010227*E36)-(0.0000000016546*E36^2)))</f>
        <v>-5.12981185E-006</v>
      </c>
      <c r="M36" s="139" t="n">
        <f aca="false">IF(ISBLANK(E36),"",IF(ISBLANK(G36),(O36+(K36*35)+(L36*35^1.5)+(0.00000048314*35^2)),(O36+(K36*G36)+(L36*G36^1.5)+(0.00000048314*G36^2))))</f>
        <v>1.02715801641592</v>
      </c>
      <c r="N36" s="140" t="n">
        <f aca="false">IF(ISBLANK(D36),"",IF(ISBLANK(G36),J36*(1+0.00001*(35-20)),J36*(1+0.00001*(G36-20))))</f>
        <v>115.68686769342</v>
      </c>
      <c r="O36" s="139" t="n">
        <f aca="false">IF(ISBLANK(E36),"",(0.999842594+(0.00006793952*E36)-(0.00000909529*E36^2)+(0.0000001001685*E36^3)-(0.000000001120083*E36^4)+(0.000000000006536332*E36^5)))</f>
        <v>0.9999255100741</v>
      </c>
      <c r="P36" s="141" t="n">
        <v>3.6</v>
      </c>
      <c r="Q36" s="142" t="n">
        <v>3.505</v>
      </c>
      <c r="R36" s="143" t="n">
        <v>160.8</v>
      </c>
      <c r="S36" s="143" t="n">
        <v>156.5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3038</v>
      </c>
      <c r="E37" s="135" t="n">
        <v>6.8</v>
      </c>
      <c r="F37" s="136" t="n">
        <v>3.648</v>
      </c>
      <c r="G37" s="137" t="n">
        <v>34.5827</v>
      </c>
      <c r="H37" s="135" t="n">
        <v>1000</v>
      </c>
      <c r="I37" s="135" t="n">
        <v>1009</v>
      </c>
      <c r="J37" s="138" t="n">
        <v>115.95</v>
      </c>
      <c r="K37" s="139" t="n">
        <f aca="false">IF(ISBLANK(E37),"",(0.000824493-(0.0000040899*E37)+(0.000000076438*E37^2)-(0.00000000082467*E37^3)+(0.0000000000053875*E37^4)))</f>
        <v>0.00079996838969888</v>
      </c>
      <c r="L37" s="139" t="n">
        <f aca="false">IF(ISBLANK(E37),"",(-0.00000572466+(0.00000010227*E37)-(0.0000000016546*E37^2)))</f>
        <v>-5.105732704E-006</v>
      </c>
      <c r="M37" s="139" t="n">
        <f aca="false">IF(ISBLANK(E37),"",IF(ISBLANK(G37),(O37+(K37*35)+(L37*35^1.5)+(0.00000048314*35^2)),(O37+(K37*G37)+(L37*G37^1.5)+(0.00000048314*G37^2))))</f>
        <v>1.02711774096797</v>
      </c>
      <c r="N37" s="140" t="n">
        <f aca="false">IF(ISBLANK(D37),"",IF(ISBLANK(G37),J37*(1+0.00001*(35-20)),J37*(1+0.00001*(G37-20))))</f>
        <v>115.96690864065</v>
      </c>
      <c r="O37" s="139" t="n">
        <f aca="false">IF(ISBLANK(E37),"",(0.999842594+(0.00006793952*E37)-(0.00000909529*E37^2)+(0.0000001001685*E37^3)-(0.000000001120083*E37^4)+(0.000000000006536332*E37^5)))</f>
        <v>0.99991321285054</v>
      </c>
      <c r="P37" s="141" t="n">
        <v>3.596</v>
      </c>
      <c r="Q37" s="142" t="n">
        <v>3.501</v>
      </c>
      <c r="R37" s="143" t="n">
        <v>160.6</v>
      </c>
      <c r="S37" s="143" t="n">
        <v>156.4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3039</v>
      </c>
      <c r="E38" s="135" t="n">
        <v>9.8</v>
      </c>
      <c r="F38" s="136" t="n">
        <v>2.13</v>
      </c>
      <c r="G38" s="137" t="n">
        <v>34.6838</v>
      </c>
      <c r="H38" s="135" t="n">
        <v>500</v>
      </c>
      <c r="I38" s="135" t="n">
        <v>504</v>
      </c>
      <c r="J38" s="138" t="n">
        <v>116.46</v>
      </c>
      <c r="K38" s="139" t="n">
        <f aca="false">IF(ISBLANK(E38),"",(0.000824493-(0.0000040899*E38)+(0.000000076438*E38^2)-(0.00000000082467*E38^3)+(0.0000000000053875*E38^4)))</f>
        <v>0.00079102660529798</v>
      </c>
      <c r="L38" s="139" t="n">
        <f aca="false">IF(ISBLANK(E38),"",(-0.00000572466+(0.00000010227*E38)-(0.0000000016546*E38^2)))</f>
        <v>-4.881321784E-006</v>
      </c>
      <c r="M38" s="139" t="n">
        <f aca="false">IF(ISBLANK(E38),"",IF(ISBLANK(G38),(O38+(K38*35)+(L38*35^1.5)+(0.00000048314*35^2)),(O38+(K38*G38)+(L38*G38^1.5)+(0.00000048314*G38^2))))</f>
        <v>1.02673936240749</v>
      </c>
      <c r="N38" s="140" t="n">
        <f aca="false">IF(ISBLANK(D38),"",IF(ISBLANK(G38),J38*(1+0.00001*(35-20)),J38*(1+0.00001*(G38-20))))</f>
        <v>116.47710075348</v>
      </c>
      <c r="O38" s="139" t="n">
        <f aca="false">IF(ISBLANK(E38),"",(0.999842594+(0.00006793952*E38)-(0.00000909529*E38^2)+(0.0000001001685*E38^3)-(0.000000001120083*E38^4)+(0.000000000006536332*E38^5)))</f>
        <v>0.999719426978938</v>
      </c>
      <c r="P38" s="141" t="n">
        <v>2.084</v>
      </c>
      <c r="Q38" s="142" t="n">
        <v>2.03</v>
      </c>
      <c r="R38" s="143" t="n">
        <v>93.1</v>
      </c>
      <c r="S38" s="143" t="n">
        <v>90.7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3042</v>
      </c>
      <c r="E39" s="135" t="n">
        <v>16.2</v>
      </c>
      <c r="F39" s="136" t="n">
        <v>2.29</v>
      </c>
      <c r="G39" s="137" t="n">
        <v>35.504</v>
      </c>
      <c r="H39" s="135" t="n">
        <v>100</v>
      </c>
      <c r="I39" s="135" t="n">
        <v>101</v>
      </c>
      <c r="J39" s="138" t="n">
        <v>117.21</v>
      </c>
      <c r="K39" s="139" t="n">
        <f aca="false">IF(ISBLANK(E39),"",(0.000824493-(0.0000040899*E39)+(0.000000076438*E39^2)-(0.00000000082467*E39^3)+(0.0000000000053875*E39^4)))</f>
        <v>0.00077516196385926</v>
      </c>
      <c r="L39" s="139" t="n">
        <f aca="false">IF(ISBLANK(E39),"",(-0.00000572466+(0.00000010227*E39)-(0.0000000016546*E39^2)))</f>
        <v>-4.502119224E-006</v>
      </c>
      <c r="M39" s="139" t="n">
        <f aca="false">IF(ISBLANK(E39),"",IF(ISBLANK(G39),(O39+(K39*35)+(L39*35^1.5)+(0.00000048314*35^2)),(O39+(K39*G39)+(L39*G39^1.5)+(0.00000048314*G39^2))))</f>
        <v>1.02609019820079</v>
      </c>
      <c r="N39" s="140" t="n">
        <f aca="false">IF(ISBLANK(D39),"",IF(ISBLANK(G39),J39*(1+0.00001*(35-20)),J39*(1+0.00001*(G39-20))))</f>
        <v>117.2281722384</v>
      </c>
      <c r="O39" s="139" t="n">
        <f aca="false">IF(ISBLANK(E39),"",(0.999842594+(0.00006793952*E39)-(0.00000909529*E39^2)+(0.0000001001685*E39^3)-(0.000000001120083*E39^4)+(0.000000000006536332*E39^5)))</f>
        <v>0.998912263107978</v>
      </c>
      <c r="P39" s="141" t="n">
        <v>2.227</v>
      </c>
      <c r="Q39" s="142" t="n">
        <v>2.171</v>
      </c>
      <c r="R39" s="143" t="n">
        <v>99.5</v>
      </c>
      <c r="S39" s="143" t="n">
        <v>96.9</v>
      </c>
      <c r="T39" s="34" t="n">
        <v>0</v>
      </c>
      <c r="U39" s="144" t="n">
        <v>0</v>
      </c>
      <c r="V39" s="145" t="n">
        <v>20.8</v>
      </c>
      <c r="W39" s="146" t="n">
        <v>20.3</v>
      </c>
      <c r="X39" s="145" t="n">
        <v>20.8</v>
      </c>
      <c r="Y39" s="146" t="n">
        <v>20.3</v>
      </c>
      <c r="Z39" s="34" t="n">
        <v>1.45</v>
      </c>
      <c r="AA39" s="144" t="n">
        <v>1.41</v>
      </c>
      <c r="AB39" s="145" t="n">
        <v>6.9</v>
      </c>
      <c r="AC39" s="146" t="n">
        <v>6.7</v>
      </c>
      <c r="AD39" s="36" t="n">
        <v>0.0158</v>
      </c>
      <c r="AE39" s="36" t="n">
        <v>0.0087</v>
      </c>
      <c r="AF39" s="36" t="n">
        <v>0.0026</v>
      </c>
      <c r="AG39" s="36" t="n">
        <v>0.0201</v>
      </c>
      <c r="AH39" s="36" t="n">
        <v>0.0078</v>
      </c>
      <c r="AI39" s="36" t="n">
        <v>-99999</v>
      </c>
      <c r="AJ39" s="36" t="n">
        <v>-99999</v>
      </c>
      <c r="AK39" s="36" t="n">
        <v>-99999</v>
      </c>
      <c r="AL39" s="36" t="n">
        <v>0.0171</v>
      </c>
      <c r="AM39" s="36" t="n">
        <v>0.0016</v>
      </c>
      <c r="AN39" s="36" t="n">
        <v>-99999</v>
      </c>
      <c r="AO39" s="36" t="n">
        <v>-99999</v>
      </c>
      <c r="AP39" s="36" t="n">
        <v>0.0052</v>
      </c>
      <c r="AQ39" s="36"/>
      <c r="AR39" s="36" t="n">
        <v>0.0401</v>
      </c>
      <c r="AS39" s="36" t="n">
        <v>0.0165</v>
      </c>
      <c r="AT39" s="36"/>
      <c r="AU39" s="36" t="n">
        <v>0.0094</v>
      </c>
      <c r="AV39" s="36" t="n">
        <v>-99999</v>
      </c>
      <c r="AW39" s="36"/>
      <c r="AX39" s="36" t="n">
        <v>0.0194</v>
      </c>
      <c r="AY39" s="36" t="n">
        <v>0.0569</v>
      </c>
      <c r="AZ39" s="36"/>
      <c r="BA39" s="36" t="n">
        <v>0.0036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3045</v>
      </c>
      <c r="E40" s="135" t="n">
        <v>16.8</v>
      </c>
      <c r="F40" s="136" t="n">
        <v>2.586</v>
      </c>
      <c r="G40" s="137" t="n">
        <v>35.5689</v>
      </c>
      <c r="H40" s="135" t="n">
        <v>80</v>
      </c>
      <c r="I40" s="135" t="n">
        <v>81</v>
      </c>
      <c r="J40" s="138" t="n">
        <v>118.7</v>
      </c>
      <c r="K40" s="139" t="n">
        <f aca="false">IF(ISBLANK(E40),"",(0.000824493-(0.0000040899*E40)+(0.000000076438*E40^2)-(0.00000000082467*E40^3)+(0.0000000000053875*E40^4)))</f>
        <v>0.00077387542457088</v>
      </c>
      <c r="L40" s="139" t="n">
        <f aca="false">IF(ISBLANK(E40),"",(-0.00000572466+(0.00000010227*E40)-(0.0000000016546*E40^2)))</f>
        <v>-4.473518304E-006</v>
      </c>
      <c r="M40" s="139" t="n">
        <f aca="false">IF(ISBLANK(E40),"",IF(ISBLANK(G40),(O40+(K40*35)+(L40*35^1.5)+(0.00000048314*35^2)),(O40+(K40*G40)+(L40*G40^1.5)+(0.00000048314*G40^2))))</f>
        <v>1.02599957304672</v>
      </c>
      <c r="N40" s="140" t="n">
        <f aca="false">IF(ISBLANK(D40),"",IF(ISBLANK(G40),J40*(1+0.00001*(35-20)),J40*(1+0.00001*(G40-20))))</f>
        <v>118.7184802843</v>
      </c>
      <c r="O40" s="139" t="n">
        <f aca="false">IF(ISBLANK(E40),"",(0.999842594+(0.00006793952*E40)-(0.00000909529*E40^2)+(0.0000001001685*E40^3)-(0.000000001120083*E40^4)+(0.000000000006536332*E40^5)))</f>
        <v>0.998811407722675</v>
      </c>
      <c r="P40" s="141" t="n">
        <v>2.485</v>
      </c>
      <c r="Q40" s="142" t="n">
        <v>2.422</v>
      </c>
      <c r="R40" s="143" t="n">
        <v>111</v>
      </c>
      <c r="S40" s="143" t="n">
        <v>108.2</v>
      </c>
      <c r="T40" s="34" t="n">
        <v>0.03</v>
      </c>
      <c r="U40" s="144" t="n">
        <v>0.03</v>
      </c>
      <c r="V40" s="145" t="n">
        <v>19</v>
      </c>
      <c r="W40" s="146" t="n">
        <v>18.5</v>
      </c>
      <c r="X40" s="145" t="n">
        <v>19</v>
      </c>
      <c r="Y40" s="146" t="n">
        <v>18.5</v>
      </c>
      <c r="Z40" s="34" t="n">
        <v>1.36</v>
      </c>
      <c r="AA40" s="144" t="n">
        <v>1.33</v>
      </c>
      <c r="AB40" s="145" t="n">
        <v>6.2</v>
      </c>
      <c r="AC40" s="146" t="n">
        <v>6</v>
      </c>
      <c r="AD40" s="36" t="n">
        <v>0.0248</v>
      </c>
      <c r="AE40" s="36" t="n">
        <v>0.0148</v>
      </c>
      <c r="AF40" s="36" t="n">
        <v>0.0035</v>
      </c>
      <c r="AG40" s="36" t="n">
        <v>0.0316</v>
      </c>
      <c r="AH40" s="36" t="n">
        <v>0.0145</v>
      </c>
      <c r="AI40" s="36" t="n">
        <v>0.001</v>
      </c>
      <c r="AJ40" s="36" t="n">
        <v>0.0029</v>
      </c>
      <c r="AK40" s="36" t="n">
        <v>0.0003</v>
      </c>
      <c r="AL40" s="36" t="n">
        <v>0.0274</v>
      </c>
      <c r="AM40" s="36" t="n">
        <v>0.0027</v>
      </c>
      <c r="AN40" s="36" t="n">
        <v>0.0018</v>
      </c>
      <c r="AO40" s="36" t="n">
        <v>-99999</v>
      </c>
      <c r="AP40" s="36" t="n">
        <v>0.0126</v>
      </c>
      <c r="AQ40" s="36"/>
      <c r="AR40" s="36" t="n">
        <v>0.0699</v>
      </c>
      <c r="AS40" s="36" t="n">
        <v>0.0296</v>
      </c>
      <c r="AT40" s="36"/>
      <c r="AU40" s="36" t="n">
        <v>0.0158</v>
      </c>
      <c r="AV40" s="36" t="n">
        <v>-99999</v>
      </c>
      <c r="AW40" s="36"/>
      <c r="AX40" s="36" t="n">
        <v>0.0377</v>
      </c>
      <c r="AY40" s="36" t="n">
        <v>0.1021</v>
      </c>
      <c r="AZ40" s="36"/>
      <c r="BA40" s="36" t="n">
        <v>0.0045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3049</v>
      </c>
      <c r="E41" s="135" t="n">
        <v>17.9</v>
      </c>
      <c r="F41" s="136" t="n">
        <v>2.751</v>
      </c>
      <c r="G41" s="137" t="n">
        <v>35.6364</v>
      </c>
      <c r="H41" s="135" t="n">
        <v>60</v>
      </c>
      <c r="I41" s="135" t="n">
        <v>61</v>
      </c>
      <c r="J41" s="138" t="n">
        <v>115.27</v>
      </c>
      <c r="K41" s="139" t="n">
        <f aca="false">IF(ISBLANK(E41),"",(0.000824493-(0.0000040899*E41)+(0.000000076438*E41^2)-(0.00000000082467*E41^3)+(0.0000000000053875*E41^4)))</f>
        <v>0.000771598622152509</v>
      </c>
      <c r="L41" s="139" t="n">
        <f aca="false">IF(ISBLANK(E41),"",(-0.00000572466+(0.00000010227*E41)-(0.0000000016546*E41^2)))</f>
        <v>-4.424177386E-006</v>
      </c>
      <c r="M41" s="139" t="n">
        <f aca="false">IF(ISBLANK(E41),"",IF(ISBLANK(G41),(O41+(K41*35)+(L41*35^1.5)+(0.00000048314*35^2)),(O41+(K41*G41)+(L41*G41^1.5)+(0.00000048314*G41^2))))</f>
        <v>1.0257853917802</v>
      </c>
      <c r="N41" s="140" t="n">
        <f aca="false">IF(ISBLANK(D41),"",IF(ISBLANK(G41),J41*(1+0.00001*(35-20)),J41*(1+0.00001*(G41-20))))</f>
        <v>115.28802407828</v>
      </c>
      <c r="O41" s="139" t="n">
        <f aca="false">IF(ISBLANK(E41),"",(0.999842594+(0.00006793952*E41)-(0.00000909529*E41^2)+(0.0000001001685*E41^3)-(0.000000001120083*E41^4)+(0.000000000006536332*E41^5)))</f>
        <v>0.998616010802117</v>
      </c>
      <c r="P41" s="141" t="n">
        <v>2.724</v>
      </c>
      <c r="Q41" s="142" t="n">
        <v>2.656</v>
      </c>
      <c r="R41" s="143" t="n">
        <v>121.7</v>
      </c>
      <c r="S41" s="143" t="n">
        <v>118.6</v>
      </c>
      <c r="T41" s="34" t="n">
        <v>0.07</v>
      </c>
      <c r="U41" s="144" t="n">
        <v>0.07</v>
      </c>
      <c r="V41" s="145" t="n">
        <v>16.8</v>
      </c>
      <c r="W41" s="146" t="n">
        <v>16.4</v>
      </c>
      <c r="X41" s="145" t="n">
        <v>16.7</v>
      </c>
      <c r="Y41" s="146" t="n">
        <v>16.3</v>
      </c>
      <c r="Z41" s="34" t="n">
        <v>1.2</v>
      </c>
      <c r="AA41" s="144" t="n">
        <v>1.17</v>
      </c>
      <c r="AB41" s="145" t="n">
        <v>5.2</v>
      </c>
      <c r="AC41" s="146" t="n">
        <v>5.1</v>
      </c>
      <c r="AD41" s="36" t="n">
        <v>0.0747</v>
      </c>
      <c r="AE41" s="36" t="n">
        <v>0.0444</v>
      </c>
      <c r="AF41" s="36" t="n">
        <v>0.0071</v>
      </c>
      <c r="AG41" s="36" t="n">
        <v>0.0808</v>
      </c>
      <c r="AH41" s="36" t="n">
        <v>0.0386</v>
      </c>
      <c r="AI41" s="36" t="n">
        <v>0.0039</v>
      </c>
      <c r="AJ41" s="36" t="n">
        <v>0.0113</v>
      </c>
      <c r="AK41" s="36" t="n">
        <v>0.0019</v>
      </c>
      <c r="AL41" s="36" t="n">
        <v>0.1156</v>
      </c>
      <c r="AM41" s="36" t="n">
        <v>0.0086</v>
      </c>
      <c r="AN41" s="36" t="n">
        <v>0.0038</v>
      </c>
      <c r="AO41" s="36" t="n">
        <v>-99999</v>
      </c>
      <c r="AP41" s="36" t="n">
        <v>0.0473</v>
      </c>
      <c r="AQ41" s="36"/>
      <c r="AR41" s="36" t="n">
        <v>0.1185</v>
      </c>
      <c r="AS41" s="36" t="n">
        <v>0.095</v>
      </c>
      <c r="AT41" s="36"/>
      <c r="AU41" s="36" t="n">
        <v>0.0354</v>
      </c>
      <c r="AV41" s="36" t="n">
        <v>-99999</v>
      </c>
      <c r="AW41" s="36"/>
      <c r="AX41" s="36" t="n">
        <v>0.0972</v>
      </c>
      <c r="AY41" s="36" t="n">
        <v>0.3226</v>
      </c>
      <c r="AZ41" s="36"/>
      <c r="BA41" s="36" t="n">
        <v>0.0068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3050</v>
      </c>
      <c r="E42" s="135" t="n">
        <v>21.7</v>
      </c>
      <c r="F42" s="136" t="n">
        <v>4.062</v>
      </c>
      <c r="G42" s="137" t="n">
        <v>35.8132</v>
      </c>
      <c r="H42" s="135" t="n">
        <v>40</v>
      </c>
      <c r="I42" s="135" t="n">
        <v>40.7</v>
      </c>
      <c r="J42" s="138" t="n">
        <v>116.74</v>
      </c>
      <c r="K42" s="139" t="n">
        <f aca="false">IF(ISBLANK(E42),"",(0.000824493-(0.0000040899*E42)+(0.000000076438*E42^2)-(0.00000000082467*E42^3)+(0.0000000000053875*E42^4)))</f>
        <v>0.000764503933838229</v>
      </c>
      <c r="L42" s="139" t="n">
        <f aca="false">IF(ISBLANK(E42),"",(-0.00000572466+(0.00000010227*E42)-(0.0000000016546*E42^2)))</f>
        <v>-4.284535594E-006</v>
      </c>
      <c r="M42" s="139" t="n">
        <f aca="false">IF(ISBLANK(E42),"",IF(ISBLANK(G42),(O42+(K42*35)+(L42*35^1.5)+(0.00000048314*35^2)),(O42+(K42*G42)+(L42*G42^1.5)+(0.00000048314*G42^2))))</f>
        <v>1.02492137481931</v>
      </c>
      <c r="N42" s="140" t="n">
        <f aca="false">IF(ISBLANK(D42),"",IF(ISBLANK(G42),J42*(1+0.00001*(35-20)),J42*(1+0.00001*(G42-20))))</f>
        <v>116.75846032968</v>
      </c>
      <c r="O42" s="139" t="n">
        <f aca="false">IF(ISBLANK(E42),"",(0.999842594+(0.00006793952*E42)-(0.00000909529*E42^2)+(0.0000001001685*E42^3)-(0.000000001120083*E42^4)+(0.000000000006536332*E42^5)))</f>
        <v>0.997840640156176</v>
      </c>
      <c r="P42" s="141" t="n">
        <v>3.978</v>
      </c>
      <c r="Q42" s="142" t="n">
        <v>3.882</v>
      </c>
      <c r="R42" s="143" t="n">
        <v>177.7</v>
      </c>
      <c r="S42" s="143" t="n">
        <v>173.3</v>
      </c>
      <c r="T42" s="34" t="n">
        <v>0.14</v>
      </c>
      <c r="U42" s="144" t="n">
        <v>0.14</v>
      </c>
      <c r="V42" s="145" t="n">
        <v>6.7</v>
      </c>
      <c r="W42" s="146" t="n">
        <v>6.5</v>
      </c>
      <c r="X42" s="145" t="n">
        <v>6.6</v>
      </c>
      <c r="Y42" s="146" t="n">
        <v>6.4</v>
      </c>
      <c r="Z42" s="34" t="n">
        <v>0.63</v>
      </c>
      <c r="AA42" s="144" t="n">
        <v>0.61</v>
      </c>
      <c r="AB42" s="145" t="n">
        <v>2.9</v>
      </c>
      <c r="AC42" s="146" t="n">
        <v>2.8</v>
      </c>
      <c r="AD42" s="36" t="n">
        <v>0.0563</v>
      </c>
      <c r="AE42" s="36" t="n">
        <v>0.0521</v>
      </c>
      <c r="AF42" s="36" t="n">
        <v>0.0161</v>
      </c>
      <c r="AG42" s="36" t="n">
        <v>0.057</v>
      </c>
      <c r="AH42" s="36" t="n">
        <v>0.0396</v>
      </c>
      <c r="AI42" s="36" t="n">
        <v>0.0039</v>
      </c>
      <c r="AJ42" s="36" t="n">
        <v>0.0077</v>
      </c>
      <c r="AK42" s="36" t="n">
        <v>0.0048</v>
      </c>
      <c r="AL42" s="36" t="n">
        <v>0.1561</v>
      </c>
      <c r="AM42" s="36" t="n">
        <v>0.0154</v>
      </c>
      <c r="AN42" s="36" t="n">
        <v>0.005</v>
      </c>
      <c r="AO42" s="36" t="n">
        <v>-99999</v>
      </c>
      <c r="AP42" s="36" t="n">
        <v>0.1175</v>
      </c>
      <c r="AQ42" s="36"/>
      <c r="AR42" s="36" t="n">
        <v>0.0193</v>
      </c>
      <c r="AS42" s="36" t="n">
        <v>0.0856</v>
      </c>
      <c r="AT42" s="36"/>
      <c r="AU42" s="36" t="n">
        <v>0.0319</v>
      </c>
      <c r="AV42" s="36" t="n">
        <v>-99999</v>
      </c>
      <c r="AW42" s="36"/>
      <c r="AX42" s="36" t="n">
        <v>0.0933</v>
      </c>
      <c r="AY42" s="36" t="n">
        <v>0.4145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3051</v>
      </c>
      <c r="E43" s="135" t="n">
        <v>27.5</v>
      </c>
      <c r="F43" s="136" t="n">
        <v>4.723</v>
      </c>
      <c r="G43" s="137" t="n">
        <v>35.958</v>
      </c>
      <c r="H43" s="135" t="n">
        <v>20</v>
      </c>
      <c r="I43" s="135" t="n">
        <v>20</v>
      </c>
      <c r="J43" s="138" t="n">
        <v>117.34</v>
      </c>
      <c r="K43" s="139" t="n">
        <f aca="false">IF(ISBLANK(E43),"",(0.000824493-(0.0000040899*E43)+(0.000000076438*E43^2)-(0.00000000082467*E43^3)+(0.0000000000053875*E43^4)))</f>
        <v>0.000755757615605469</v>
      </c>
      <c r="L43" s="139" t="n">
        <f aca="false">IF(ISBLANK(E43),"",(-0.00000572466+(0.00000010227*E43)-(0.0000000016546*E43^2)))</f>
        <v>-4.16352625E-006</v>
      </c>
      <c r="M43" s="139" t="n">
        <f aca="false">IF(ISBLANK(E43),"",IF(ISBLANK(G43),(O43+(K43*35)+(L43*35^1.5)+(0.00000048314*35^2)),(O43+(K43*G43)+(L43*G43^1.5)+(0.00000048314*G43^2))))</f>
        <v>1.02328049264988</v>
      </c>
      <c r="N43" s="140" t="n">
        <f aca="false">IF(ISBLANK(D43),"",IF(ISBLANK(G43),J43*(1+0.00001*(35-20)),J43*(1+0.00001*(G43-20))))</f>
        <v>117.3587251172</v>
      </c>
      <c r="O43" s="139" t="n">
        <f aca="false">IF(ISBLANK(E43),"",(0.999842594+(0.00006793952*E43)-(0.00000909529*E43^2)+(0.0000001001685*E43^3)-(0.000000001120083*E43^4)+(0.000000000006536332*E43^5)))</f>
        <v>0.99637801934724</v>
      </c>
      <c r="P43" s="141" t="n">
        <v>4.604</v>
      </c>
      <c r="Q43" s="142" t="n">
        <v>4.499</v>
      </c>
      <c r="R43" s="143" t="n">
        <v>205.6</v>
      </c>
      <c r="S43" s="143" t="n">
        <v>200.9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0.09</v>
      </c>
      <c r="AA43" s="144" t="n">
        <v>0.09</v>
      </c>
      <c r="AB43" s="145" t="n">
        <v>0.7</v>
      </c>
      <c r="AC43" s="146" t="n">
        <v>0.7</v>
      </c>
      <c r="AD43" s="36" t="n">
        <v>0.0105</v>
      </c>
      <c r="AE43" s="36" t="n">
        <v>0.0156</v>
      </c>
      <c r="AF43" s="36" t="n">
        <v>0.0061</v>
      </c>
      <c r="AG43" s="36" t="n">
        <v>0.0112</v>
      </c>
      <c r="AH43" s="36" t="n">
        <v>0.0153</v>
      </c>
      <c r="AI43" s="36" t="n">
        <v>-99999</v>
      </c>
      <c r="AJ43" s="36" t="n">
        <v>-99999</v>
      </c>
      <c r="AK43" s="36" t="n">
        <v>-99999</v>
      </c>
      <c r="AL43" s="36" t="n">
        <v>0.0494</v>
      </c>
      <c r="AM43" s="36" t="n">
        <v>0.0156</v>
      </c>
      <c r="AN43" s="36" t="n">
        <v>-99999</v>
      </c>
      <c r="AO43" s="36" t="n">
        <v>0.0022</v>
      </c>
      <c r="AP43" s="36" t="n">
        <v>0.0871</v>
      </c>
      <c r="AQ43" s="36"/>
      <c r="AR43" s="36" t="n">
        <v>0.0029</v>
      </c>
      <c r="AS43" s="36" t="n">
        <v>0.0108</v>
      </c>
      <c r="AT43" s="36"/>
      <c r="AU43" s="36" t="n">
        <v>-99999</v>
      </c>
      <c r="AV43" s="36" t="n">
        <v>0.0179</v>
      </c>
      <c r="AW43" s="36"/>
      <c r="AX43" s="36" t="n">
        <v>0.0421</v>
      </c>
      <c r="AY43" s="36" t="n">
        <v>0.1821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3053</v>
      </c>
      <c r="E44" s="135" t="n">
        <v>27.6</v>
      </c>
      <c r="F44" s="136" t="n">
        <v>4.826</v>
      </c>
      <c r="G44" s="137" t="n">
        <v>35.9598</v>
      </c>
      <c r="H44" s="135" t="n">
        <v>10</v>
      </c>
      <c r="I44" s="135" t="n">
        <v>10.3</v>
      </c>
      <c r="J44" s="138" t="n">
        <v>116.42</v>
      </c>
      <c r="K44" s="139" t="n">
        <f aca="false">IF(ISBLANK(E44),"",(0.000824493-(0.0000040899*E44)+(0.000000076438*E44^2)-(0.00000000082467*E44^3)+(0.0000000000053875*E44^4)))</f>
        <v>0.0007556270831184</v>
      </c>
      <c r="L44" s="139" t="n">
        <f aca="false">IF(ISBLANK(E44),"",(-0.00000572466+(0.00000010227*E44)-(0.0000000016546*E44^2)))</f>
        <v>-4.162416096E-006</v>
      </c>
      <c r="M44" s="139" t="n">
        <f aca="false">IF(ISBLANK(E44),"",IF(ISBLANK(G44),(O44+(K44*35)+(L44*35^1.5)+(0.00000048314*35^2)),(O44+(K44*G44)+(L44*G44^1.5)+(0.00000048314*G44^2))))</f>
        <v>1.02324939510335</v>
      </c>
      <c r="N44" s="140" t="n">
        <f aca="false">IF(ISBLANK(D44),"",IF(ISBLANK(G44),J44*(1+0.00001*(35-20)),J44*(1+0.00001*(G44-20))))</f>
        <v>116.43858039916</v>
      </c>
      <c r="O44" s="139" t="n">
        <f aca="false">IF(ISBLANK(E44),"",(0.999842594+(0.00006793952*E44)-(0.00000909529*E44^2)+(0.0000001001685*E44^3)-(0.000000001120083*E44^4)+(0.000000000006536332*E44^5)))</f>
        <v>0.996350020834558</v>
      </c>
      <c r="P44" s="141" t="n">
        <v>4.743</v>
      </c>
      <c r="Q44" s="142" t="n">
        <v>4.635</v>
      </c>
      <c r="R44" s="143" t="n">
        <v>211.8</v>
      </c>
      <c r="S44" s="143" t="n">
        <v>207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3055</v>
      </c>
      <c r="E45" s="135" t="n">
        <v>27.6</v>
      </c>
      <c r="F45" s="182" t="n">
        <v>6.59</v>
      </c>
      <c r="G45" s="137" t="n">
        <v>35.9602</v>
      </c>
      <c r="H45" s="135" t="n">
        <v>0</v>
      </c>
      <c r="I45" s="135" t="n">
        <v>3.8</v>
      </c>
      <c r="J45" s="138" t="n">
        <v>117.53</v>
      </c>
      <c r="K45" s="139" t="n">
        <f aca="false">IF(ISBLANK(E45),"",(0.000824493-(0.0000040899*E45)+(0.000000076438*E45^2)-(0.00000000082467*E45^3)+(0.0000000000053875*E45^4)))</f>
        <v>0.0007556270831184</v>
      </c>
      <c r="L45" s="139" t="n">
        <f aca="false">IF(ISBLANK(E45),"",(-0.00000572466+(0.00000010227*E45)-(0.0000000016546*E45^2)))</f>
        <v>-4.162416096E-006</v>
      </c>
      <c r="M45" s="139" t="n">
        <f aca="false">IF(ISBLANK(E45),"",IF(ISBLANK(G45),(O45+(K45*35)+(L45*35^1.5)+(0.00000048314*35^2)),(O45+(K45*G45)+(L45*G45^1.5)+(0.00000048314*G45^2))))</f>
        <v>1.02324969627679</v>
      </c>
      <c r="N45" s="140" t="n">
        <f aca="false">IF(ISBLANK(D45),"",IF(ISBLANK(G45),J45*(1+0.00001*(35-20)),J45*(1+0.00001*(G45-20))))</f>
        <v>117.54875802306</v>
      </c>
      <c r="O45" s="139" t="n">
        <f aca="false">IF(ISBLANK(E45),"",(0.999842594+(0.00006793952*E45)-(0.00000909529*E45^2)+(0.0000001001685*E45^3)-(0.000000001120083*E45^4)+(0.000000000006536332*E45^5)))</f>
        <v>0.996350020834558</v>
      </c>
      <c r="P45" s="183" t="n">
        <v>6.419</v>
      </c>
      <c r="Q45" s="184" t="n">
        <v>6.273</v>
      </c>
      <c r="R45" s="185" t="n">
        <v>286.7</v>
      </c>
      <c r="S45" s="185" t="n">
        <v>280.2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0.08</v>
      </c>
      <c r="AA45" s="144" t="n">
        <v>0.08</v>
      </c>
      <c r="AB45" s="145" t="n">
        <v>0.7</v>
      </c>
      <c r="AC45" s="146" t="n">
        <v>0.7</v>
      </c>
      <c r="AD45" s="36" t="n">
        <v>0.0124</v>
      </c>
      <c r="AE45" s="36" t="n">
        <v>0.0143</v>
      </c>
      <c r="AF45" s="36" t="n">
        <v>0.0045</v>
      </c>
      <c r="AG45" s="36" t="n">
        <v>0.0092</v>
      </c>
      <c r="AH45" s="36" t="n">
        <v>0.0134</v>
      </c>
      <c r="AI45" s="36" t="n">
        <v>-99999</v>
      </c>
      <c r="AJ45" s="36" t="n">
        <v>-99999</v>
      </c>
      <c r="AK45" s="36" t="n">
        <v>-99999</v>
      </c>
      <c r="AL45" s="36" t="n">
        <v>0.0465</v>
      </c>
      <c r="AM45" s="36" t="n">
        <v>0.0185</v>
      </c>
      <c r="AN45" s="36" t="n">
        <v>-99999</v>
      </c>
      <c r="AO45" s="36" t="n">
        <v>0.0022</v>
      </c>
      <c r="AP45" s="36" t="n">
        <v>0.0854</v>
      </c>
      <c r="AQ45" s="36"/>
      <c r="AR45" s="36" t="n">
        <v>0.0026</v>
      </c>
      <c r="AS45" s="36" t="n">
        <v>0.0089</v>
      </c>
      <c r="AT45" s="36"/>
      <c r="AU45" s="36" t="n">
        <v>-99999</v>
      </c>
      <c r="AV45" s="36" t="n">
        <v>0.0185</v>
      </c>
      <c r="AW45" s="36"/>
      <c r="AX45" s="36" t="n">
        <v>0.0434</v>
      </c>
      <c r="AY45" s="36" t="n">
        <v>0.1537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</v>
      </c>
      <c r="P9" s="31" t="s">
        <v>16</v>
      </c>
      <c r="Q9" s="35" t="n">
        <f aca="false">IF(ISBLANK(I9),"",IF(ISBLANK(J9),"",IF(J9&gt;60,"ERREUR !!",O11*(I9+(J9/60)))))</f>
        <v>-3.5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40988</v>
      </c>
      <c r="K11" s="40"/>
      <c r="L11" s="40"/>
      <c r="M11" s="40"/>
      <c r="N11" s="41" t="str">
        <f aca="false">I9&amp;"°"&amp;J9</f>
        <v>3°30</v>
      </c>
      <c r="O11" s="42" t="n">
        <f aca="false">IF(P9=M10,-1,1)</f>
        <v>-1</v>
      </c>
      <c r="P11" s="43" t="str">
        <f aca="false">TEXT(J11,"aaaa-mm-jj")&amp;"T"&amp;TEXT(J12,"hh:mm:ss")&amp;"z"</f>
        <v>2016-03-21T13:38:00z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0.568055555555556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0.99777303695451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0.0199875074781768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5.00319004935975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4.97390052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0.00401530595985617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5.6</v>
      </c>
      <c r="F35" s="120" t="n">
        <v>5.773</v>
      </c>
      <c r="G35" s="121" t="n">
        <v>34.9612</v>
      </c>
      <c r="H35" s="119" t="n">
        <v>2000</v>
      </c>
      <c r="I35" s="119" t="n">
        <v>2021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0.000803847128768</v>
      </c>
      <c r="L35" s="123" t="n">
        <f aca="false">IF(ISBLANK(E35),"",(-0.00000572466+(0.00000010227*E35)-(0.0000000016546*E35^2)))</f>
        <v>-5.203836256E-006</v>
      </c>
      <c r="M35" s="123" t="n">
        <f aca="false">IF(ISBLANK(E35),"",IF(ISBLANK(G35),(O35+(K35*35)+(L35*35^1.5)+(0.00000048314*35^2)),(O35+(K35*G35)+(L35*G35^1.5)+(0.00000048314*G35^2))))</f>
        <v>1.02757261831896</v>
      </c>
      <c r="N35" s="124" t="n">
        <f aca="false">IF(ISBLANK(D35),"",IF(ISBLANK(G35),J35*(1+0.00001*(35-20)),J35*(1+0.00001*(G35-20))))</f>
        <v>116.017354992</v>
      </c>
      <c r="O35" s="123" t="n">
        <f aca="false">IF(ISBLANK(E35),"",(0.999842594+(0.00006793952*E35)-(0.00000909529*E35^2)+(0.0000001001685*E35^3)-(0.000000001120083*E35^4)+(0.000000000006536332*E35^5)))</f>
        <v>0.999954352661375</v>
      </c>
      <c r="P35" s="125" t="n">
        <v>5.69</v>
      </c>
      <c r="Q35" s="126" t="n">
        <v>5.537</v>
      </c>
      <c r="R35" s="127" t="n">
        <v>254.1</v>
      </c>
      <c r="S35" s="127" t="n">
        <v>247.3</v>
      </c>
      <c r="T35" s="129"/>
      <c r="U35" s="129" t="n">
        <f aca="false">T35/M35</f>
        <v>0</v>
      </c>
      <c r="V35" s="131"/>
      <c r="W35" s="131" t="n">
        <f aca="false">V35/M35</f>
        <v>0</v>
      </c>
      <c r="X35" s="131"/>
      <c r="Y35" s="131" t="n">
        <f aca="false">X35/M35</f>
        <v>0</v>
      </c>
      <c r="Z35" s="129"/>
      <c r="AA35" s="131" t="n">
        <f aca="false">Z35/M35</f>
        <v>0</v>
      </c>
      <c r="AB35" s="131"/>
      <c r="AC35" s="131" t="n">
        <f aca="false">AB35/M35</f>
        <v>0</v>
      </c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6.5</v>
      </c>
      <c r="F36" s="136" t="n">
        <v>3.715</v>
      </c>
      <c r="G36" s="137" t="n">
        <v>34.6226</v>
      </c>
      <c r="H36" s="135" t="n">
        <v>1000</v>
      </c>
      <c r="I36" s="135" t="n">
        <v>1008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0.000800921297525469</v>
      </c>
      <c r="L36" s="139" t="n">
        <f aca="false">IF(ISBLANK(E36),"",(-0.00000572466+(0.00000010227*E36)-(0.0000000016546*E36^2)))</f>
        <v>-5.12981185E-006</v>
      </c>
      <c r="M36" s="139" t="n">
        <f aca="false">IF(ISBLANK(E36),"",IF(ISBLANK(G36),(O36+(K36*35)+(L36*35^1.5)+(0.00000048314*35^2)),(O36+(K36*G36)+(L36*G36^1.5)+(0.00000048314*G36^2))))</f>
        <v>1.02718958016432</v>
      </c>
      <c r="N36" s="140" t="n">
        <f aca="false">IF(ISBLANK(D36),"",IF(ISBLANK(G36),J36*(1+0.00001*(35-20)),J36*(1+0.00001*(G36-20))))</f>
        <v>117.6672034889</v>
      </c>
      <c r="O36" s="139" t="n">
        <f aca="false">IF(ISBLANK(E36),"",(0.999842594+(0.00006793952*E36)-(0.00000909529*E36^2)+(0.0000001001685*E36^3)-(0.000000001120083*E36^4)+(0.000000000006536332*E36^5)))</f>
        <v>0.9999255100741</v>
      </c>
      <c r="P36" s="141" t="n">
        <v>3.604</v>
      </c>
      <c r="Q36" s="142" t="n">
        <v>3.509</v>
      </c>
      <c r="R36" s="143" t="n">
        <v>161</v>
      </c>
      <c r="S36" s="143" t="n">
        <v>156.7</v>
      </c>
      <c r="T36" s="144"/>
      <c r="U36" s="144" t="n">
        <f aca="false">T36/M36</f>
        <v>0</v>
      </c>
      <c r="V36" s="146"/>
      <c r="W36" s="146" t="n">
        <f aca="false">V36/M36</f>
        <v>0</v>
      </c>
      <c r="X36" s="146"/>
      <c r="Y36" s="146" t="n">
        <f aca="false">X36/M36</f>
        <v>0</v>
      </c>
      <c r="Z36" s="144"/>
      <c r="AA36" s="146" t="n">
        <f aca="false">Z36/M36</f>
        <v>0</v>
      </c>
      <c r="AB36" s="146"/>
      <c r="AC36" s="146" t="n">
        <f aca="false">AB36/M36</f>
        <v>0</v>
      </c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9.3</v>
      </c>
      <c r="F37" s="136" t="n">
        <v>2.81</v>
      </c>
      <c r="G37" s="137" t="n">
        <v>34.6204</v>
      </c>
      <c r="H37" s="135" t="n">
        <v>500</v>
      </c>
      <c r="I37" s="135" t="n">
        <v>503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0.000792445024834849</v>
      </c>
      <c r="L37" s="139" t="n">
        <f aca="false">IF(ISBLANK(E37),"",(-0.00000572466+(0.00000010227*E37)-(0.0000000016546*E37^2)))</f>
        <v>-4.916655354E-006</v>
      </c>
      <c r="M37" s="139" t="n">
        <f aca="false">IF(ISBLANK(E37),"",IF(ISBLANK(G37),(O37+(K37*35)+(L37*35^1.5)+(0.00000048314*35^2)),(O37+(K37*G37)+(L37*G37^1.5)+(0.00000048314*G37^2))))</f>
        <v>1.02677272986708</v>
      </c>
      <c r="N37" s="140" t="n">
        <f aca="false">IF(ISBLANK(D37),"",IF(ISBLANK(G37),J37*(1+0.00001*(35-20)),J37*(1+0.00001*(G37-20))))</f>
        <v>117.33715265328</v>
      </c>
      <c r="O37" s="139" t="n">
        <f aca="false">IF(ISBLANK(E37),"",(0.999842594+(0.00006793952*E37)-(0.00000909529*E37^2)+(0.0000001001685*E37^3)-(0.000000001120083*E37^4)+(0.000000000006536332*E37^5)))</f>
        <v>0.999760427059674</v>
      </c>
      <c r="P37" s="141" t="n">
        <v>2.73</v>
      </c>
      <c r="Q37" s="142" t="n">
        <v>2.659</v>
      </c>
      <c r="R37" s="143" t="n">
        <v>121.9</v>
      </c>
      <c r="S37" s="143" t="n">
        <v>118.8</v>
      </c>
      <c r="T37" s="144"/>
      <c r="U37" s="144" t="n">
        <f aca="false">T37/M37</f>
        <v>0</v>
      </c>
      <c r="V37" s="146"/>
      <c r="W37" s="146" t="n">
        <f aca="false">V37/M37</f>
        <v>0</v>
      </c>
      <c r="X37" s="146"/>
      <c r="Y37" s="146" t="n">
        <f aca="false">X37/M37</f>
        <v>0</v>
      </c>
      <c r="Z37" s="144"/>
      <c r="AA37" s="146" t="n">
        <f aca="false">Z37/M37</f>
        <v>0</v>
      </c>
      <c r="AB37" s="146"/>
      <c r="AC37" s="146" t="n">
        <f aca="false">AB37/M37</f>
        <v>0</v>
      </c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3011</v>
      </c>
      <c r="E38" s="135" t="n">
        <v>9.5</v>
      </c>
      <c r="F38" s="136" t="n">
        <v>2.771</v>
      </c>
      <c r="G38" s="137" t="n">
        <v>34.6206</v>
      </c>
      <c r="H38" s="135" t="n">
        <v>500</v>
      </c>
      <c r="I38" s="135" t="n">
        <v>503</v>
      </c>
      <c r="J38" s="138" t="n">
        <v>116.23</v>
      </c>
      <c r="K38" s="139" t="n">
        <f aca="false">IF(ISBLANK(E38),"",(0.000824493-(0.0000040899*E38)+(0.000000076438*E38^2)-(0.00000000082467*E38^3)+(0.0000000000053875*E38^4)))</f>
        <v>0.000791874309582969</v>
      </c>
      <c r="L38" s="139" t="n">
        <f aca="false">IF(ISBLANK(E38),"",(-0.00000572466+(0.00000010227*E38)-(0.0000000016546*E38^2)))</f>
        <v>-4.90242265E-006</v>
      </c>
      <c r="M38" s="139" t="n">
        <f aca="false">IF(ISBLANK(E38),"",IF(ISBLANK(G38),(O38+(K38*35)+(L38*35^1.5)+(0.00000048314*35^2)),(O38+(K38*G38)+(L38*G38^1.5)+(0.00000048314*G38^2))))</f>
        <v>1.02674003418616</v>
      </c>
      <c r="N38" s="140" t="n">
        <f aca="false">IF(ISBLANK(D38),"",IF(ISBLANK(G38),J38*(1+0.00001*(35-20)),J38*(1+0.00001*(G38-20))))</f>
        <v>116.24699352338</v>
      </c>
      <c r="O38" s="139" t="n">
        <f aca="false">IF(ISBLANK(E38),"",(0.999842594+(0.00006793952*E38)-(0.00000909529*E38^2)+(0.0000001001685*E38^3)-(0.000000001120083*E38^4)+(0.000000000006536332*E38^5)))</f>
        <v>0.999744434108058</v>
      </c>
      <c r="P38" s="141" t="n">
        <v>2.718</v>
      </c>
      <c r="Q38" s="142" t="n">
        <v>2.647</v>
      </c>
      <c r="R38" s="143" t="n">
        <v>121.4</v>
      </c>
      <c r="S38" s="143" t="n">
        <v>118.2</v>
      </c>
      <c r="T38" s="144"/>
      <c r="U38" s="144" t="n">
        <f aca="false">T38/M38</f>
        <v>0</v>
      </c>
      <c r="V38" s="146"/>
      <c r="W38" s="146" t="n">
        <f aca="false">V38/M38</f>
        <v>0</v>
      </c>
      <c r="X38" s="146"/>
      <c r="Y38" s="146" t="n">
        <f aca="false">X38/M38</f>
        <v>0</v>
      </c>
      <c r="Z38" s="144"/>
      <c r="AA38" s="146" t="n">
        <f aca="false">Z38/M38</f>
        <v>0</v>
      </c>
      <c r="AB38" s="146"/>
      <c r="AC38" s="146" t="n">
        <f aca="false">AB38/M38</f>
        <v>0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3013</v>
      </c>
      <c r="E39" s="135" t="n">
        <v>16.5</v>
      </c>
      <c r="F39" s="136" t="n">
        <v>2.968</v>
      </c>
      <c r="G39" s="137" t="n">
        <v>35.5848</v>
      </c>
      <c r="H39" s="135" t="n">
        <v>100</v>
      </c>
      <c r="I39" s="135" t="n">
        <v>101</v>
      </c>
      <c r="J39" s="138" t="n">
        <v>117.17</v>
      </c>
      <c r="K39" s="139" t="n">
        <f aca="false">IF(ISBLANK(E39),"",(0.000824493-(0.0000040899*E39)+(0.000000076438*E39^2)-(0.00000000082467*E39^3)+(0.0000000000053875*E39^4)))</f>
        <v>0.000774514696612969</v>
      </c>
      <c r="L39" s="139" t="n">
        <f aca="false">IF(ISBLANK(E39),"",(-0.00000572466+(0.00000010227*E39)-(0.0000000016546*E39^2)))</f>
        <v>-4.48766985E-006</v>
      </c>
      <c r="M39" s="139" t="n">
        <f aca="false">IF(ISBLANK(E39),"",IF(ISBLANK(G39),(O39+(K39*35)+(L39*35^1.5)+(0.00000048314*35^2)),(O39+(K39*G39)+(L39*G39^1.5)+(0.00000048314*G39^2))))</f>
        <v>1.02608247050489</v>
      </c>
      <c r="N39" s="140" t="n">
        <f aca="false">IF(ISBLANK(D39),"",IF(ISBLANK(G39),J39*(1+0.00001*(35-20)),J39*(1+0.00001*(G39-20))))</f>
        <v>117.18826071016</v>
      </c>
      <c r="O39" s="139" t="n">
        <f aca="false">IF(ISBLANK(E39),"",(0.999842594+(0.00006793952*E39)-(0.00000909529*E39^2)+(0.0000001001685*E39^3)-(0.000000001120083*E39^4)+(0.000000000006536332*E39^5)))</f>
        <v>0.998862345988647</v>
      </c>
      <c r="P39" s="141" t="n">
        <v>2.888</v>
      </c>
      <c r="Q39" s="142" t="n">
        <v>2.815</v>
      </c>
      <c r="R39" s="143" t="n">
        <v>129</v>
      </c>
      <c r="S39" s="143" t="n">
        <v>125.7</v>
      </c>
      <c r="T39" s="144"/>
      <c r="U39" s="144" t="n">
        <f aca="false">T39/M39</f>
        <v>0</v>
      </c>
      <c r="V39" s="146"/>
      <c r="W39" s="146" t="n">
        <f aca="false">V39/M39</f>
        <v>0</v>
      </c>
      <c r="X39" s="146"/>
      <c r="Y39" s="146" t="n">
        <f aca="false">X39/M39</f>
        <v>0</v>
      </c>
      <c r="Z39" s="144"/>
      <c r="AA39" s="146" t="n">
        <f aca="false">Z39/M39</f>
        <v>0</v>
      </c>
      <c r="AB39" s="146"/>
      <c r="AC39" s="146" t="n">
        <f aca="false">AB39/M39</f>
        <v>0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3021</v>
      </c>
      <c r="E40" s="135" t="n">
        <v>17</v>
      </c>
      <c r="F40" s="136" t="n">
        <v>2.813</v>
      </c>
      <c r="G40" s="137" t="n">
        <v>35.6065</v>
      </c>
      <c r="H40" s="135" t="n">
        <v>80</v>
      </c>
      <c r="I40" s="135" t="n">
        <v>81</v>
      </c>
      <c r="J40" s="138" t="n">
        <v>112.649</v>
      </c>
      <c r="K40" s="139" t="n">
        <f aca="false">IF(ISBLANK(E40),"",(0.000824493-(0.0000040899*E40)+(0.000000076438*E40^2)-(0.00000000082467*E40^3)+(0.0000000000053875*E40^4)))</f>
        <v>0.0007734536476775</v>
      </c>
      <c r="L40" s="139" t="n">
        <f aca="false">IF(ISBLANK(E40),"",(-0.00000572466+(0.00000010227*E40)-(0.0000000016546*E40^2)))</f>
        <v>-4.4642494E-006</v>
      </c>
      <c r="M40" s="139" t="n">
        <f aca="false">IF(ISBLANK(E40),"",IF(ISBLANK(G40),(O40+(K40*35)+(L40*35^1.5)+(0.00000048314*35^2)),(O40+(K40*G40)+(L40*G40^1.5)+(0.00000048314*G40^2))))</f>
        <v>1.02598088729545</v>
      </c>
      <c r="N40" s="140" t="n">
        <f aca="false">IF(ISBLANK(D40),"",IF(ISBLANK(G40),J40*(1+0.00001*(35-20)),J40*(1+0.00001*(G40-20))))</f>
        <v>112.666580566185</v>
      </c>
      <c r="O40" s="139" t="n">
        <f aca="false">IF(ISBLANK(E40),"",(0.999842594+(0.00006793952*E40)-(0.00000909529*E40^2)+(0.0000001001685*E40^3)-(0.000000001120083*E40^4)+(0.000000000006536332*E40^5)))</f>
        <v>0.998776885075002</v>
      </c>
      <c r="P40" s="141" t="n">
        <v>2.849</v>
      </c>
      <c r="Q40" s="142" t="n">
        <v>2.776</v>
      </c>
      <c r="R40" s="143" t="n">
        <v>127.2</v>
      </c>
      <c r="S40" s="143" t="n">
        <v>124</v>
      </c>
      <c r="T40" s="34"/>
      <c r="U40" s="144" t="n">
        <f aca="false">T40/M40</f>
        <v>0</v>
      </c>
      <c r="V40" s="145"/>
      <c r="W40" s="146" t="n">
        <f aca="false">V40/M40</f>
        <v>0</v>
      </c>
      <c r="X40" s="145"/>
      <c r="Y40" s="146" t="n">
        <f aca="false">X40/M40</f>
        <v>0</v>
      </c>
      <c r="Z40" s="34"/>
      <c r="AA40" s="146" t="n">
        <f aca="false">Z40/M40</f>
        <v>0</v>
      </c>
      <c r="AB40" s="145"/>
      <c r="AC40" s="146" t="n">
        <f aca="false">AB40/M40</f>
        <v>0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3024</v>
      </c>
      <c r="E41" s="135" t="n">
        <v>18.4</v>
      </c>
      <c r="F41" s="136" t="n">
        <v>2.946</v>
      </c>
      <c r="G41" s="137" t="n">
        <v>35.6992</v>
      </c>
      <c r="H41" s="135" t="n">
        <v>60</v>
      </c>
      <c r="I41" s="135" t="n">
        <v>61</v>
      </c>
      <c r="J41" s="138" t="n">
        <v>114.028</v>
      </c>
      <c r="K41" s="139" t="n">
        <f aca="false">IF(ISBLANK(E41),"",(0.000824493-(0.0000040899*E41)+(0.000000076438*E41^2)-(0.00000000082467*E41^3)+(0.0000000000053875*E41^4)))</f>
        <v>0.00077059793494784</v>
      </c>
      <c r="L41" s="139" t="n">
        <f aca="false">IF(ISBLANK(E41),"",(-0.00000572466+(0.00000010227*E41)-(0.0000000016546*E41^2)))</f>
        <v>-4.403073376E-006</v>
      </c>
      <c r="M41" s="139" t="n">
        <f aca="false">IF(ISBLANK(E41),"",IF(ISBLANK(G41),(O41+(K41*35)+(L41*35^1.5)+(0.00000048314*35^2)),(O41+(K41*G41)+(L41*G41^1.5)+(0.00000048314*G41^2))))</f>
        <v>1.02570906876491</v>
      </c>
      <c r="N41" s="140" t="n">
        <f aca="false">IF(ISBLANK(D41),"",IF(ISBLANK(G41),J41*(1+0.00001*(35-20)),J41*(1+0.00001*(G41-20))))</f>
        <v>114.045901483776</v>
      </c>
      <c r="O41" s="139" t="n">
        <f aca="false">IF(ISBLANK(E41),"",(0.999842594+(0.00006793952*E41)-(0.00000909529*E41^2)+(0.0000001001685*E41^3)-(0.000000001120083*E41^4)+(0.000000000006536332*E41^5)))</f>
        <v>0.998522778246976</v>
      </c>
      <c r="P41" s="141" t="n">
        <v>2.947</v>
      </c>
      <c r="Q41" s="142" t="n">
        <v>2.873</v>
      </c>
      <c r="R41" s="143" t="n">
        <v>131.6</v>
      </c>
      <c r="S41" s="143" t="n">
        <v>128.3</v>
      </c>
      <c r="T41" s="144"/>
      <c r="U41" s="144" t="n">
        <f aca="false">T41/M41</f>
        <v>0</v>
      </c>
      <c r="V41" s="146"/>
      <c r="W41" s="146" t="n">
        <f aca="false">V41/M41</f>
        <v>0</v>
      </c>
      <c r="X41" s="146"/>
      <c r="Y41" s="146" t="n">
        <f aca="false">X41/M41</f>
        <v>0</v>
      </c>
      <c r="Z41" s="144"/>
      <c r="AA41" s="146" t="n">
        <f aca="false">Z41/M41</f>
        <v>0</v>
      </c>
      <c r="AB41" s="146"/>
      <c r="AC41" s="146" t="n">
        <f aca="false">AB41/M41</f>
        <v>0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3026</v>
      </c>
      <c r="E42" s="135" t="n">
        <v>20.8</v>
      </c>
      <c r="F42" s="136" t="n">
        <v>3.903</v>
      </c>
      <c r="G42" s="137" t="n">
        <v>35.7793</v>
      </c>
      <c r="H42" s="135" t="n">
        <v>40</v>
      </c>
      <c r="I42" s="135" t="n">
        <v>40</v>
      </c>
      <c r="J42" s="138" t="n">
        <v>117.7</v>
      </c>
      <c r="K42" s="139" t="n">
        <f aca="false">IF(ISBLANK(E42),"",(0.000824493-(0.0000040899*E42)+(0.000000076438*E42^2)-(0.00000000082467*E42^3)+(0.0000000000053875*E42^4)))</f>
        <v>0.00076608050163968</v>
      </c>
      <c r="L42" s="139" t="n">
        <f aca="false">IF(ISBLANK(E42),"",(-0.00000572466+(0.00000010227*E42)-(0.0000000016546*E42^2)))</f>
        <v>-4.313290144E-006</v>
      </c>
      <c r="M42" s="139" t="n">
        <f aca="false">IF(ISBLANK(E42),"",IF(ISBLANK(G42),(O42+(K42*35)+(L42*35^1.5)+(0.00000048314*35^2)),(O42+(K42*G42)+(L42*G42^1.5)+(0.00000048314*G42^2))))</f>
        <v>1.02514315435903</v>
      </c>
      <c r="N42" s="140" t="n">
        <f aca="false">IF(ISBLANK(D42),"",IF(ISBLANK(G42),J42*(1+0.00001*(35-20)),J42*(1+0.00001*(G42-20))))</f>
        <v>117.7185722361</v>
      </c>
      <c r="O42" s="139" t="n">
        <f aca="false">IF(ISBLANK(E42),"",(0.999842594+(0.00006793952*E42)-(0.00000909529*E42^2)+(0.0000001001685*E42^3)-(0.000000001120083*E42^4)+(0.000000000006536332*E42^5)))</f>
        <v>0.998037950908755</v>
      </c>
      <c r="P42" s="141" t="n">
        <v>3.786</v>
      </c>
      <c r="Q42" s="142" t="n">
        <v>3.693</v>
      </c>
      <c r="R42" s="143" t="n">
        <v>169.1</v>
      </c>
      <c r="S42" s="143" t="n">
        <v>164.9</v>
      </c>
      <c r="T42" s="34"/>
      <c r="U42" s="144" t="n">
        <f aca="false">T42/M42</f>
        <v>0</v>
      </c>
      <c r="V42" s="145"/>
      <c r="W42" s="146" t="n">
        <f aca="false">V42/M42</f>
        <v>0</v>
      </c>
      <c r="X42" s="145"/>
      <c r="Y42" s="146" t="n">
        <f aca="false">X42/M42</f>
        <v>0</v>
      </c>
      <c r="Z42" s="34"/>
      <c r="AA42" s="146" t="n">
        <f aca="false">Z42/M42</f>
        <v>0</v>
      </c>
      <c r="AB42" s="145"/>
      <c r="AC42" s="146" t="n">
        <f aca="false">AB42/M42</f>
        <v>0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3027</v>
      </c>
      <c r="E43" s="135" t="n">
        <v>26.9</v>
      </c>
      <c r="F43" s="136" t="n">
        <v>4.745</v>
      </c>
      <c r="G43" s="137" t="n">
        <v>35.9198</v>
      </c>
      <c r="H43" s="135" t="n">
        <v>20</v>
      </c>
      <c r="I43" s="135" t="n">
        <v>21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0.000756554656331409</v>
      </c>
      <c r="L43" s="139" t="n">
        <f aca="false">IF(ISBLANK(E43),"",(-0.00000572466+(0.00000010227*E43)-(0.0000000016546*E43^2)))</f>
        <v>-4.170882106E-006</v>
      </c>
      <c r="M43" s="139" t="n">
        <f aca="false">IF(ISBLANK(E43),"",IF(ISBLANK(G43),(O43+(K43*35)+(L43*35^1.5)+(0.00000048314*35^2)),(O43+(K43*G43)+(L43*G43^1.5)+(0.00000048314*G43^2))))</f>
        <v>1.02344484497768</v>
      </c>
      <c r="N43" s="140" t="n">
        <f aca="false">IF(ISBLANK(D43),"",IF(ISBLANK(G43),J43*(1+0.00001*(35-20)),J43*(1+0.00001*(G43-20))))</f>
        <v>116.4685386071</v>
      </c>
      <c r="O43" s="139" t="n">
        <f aca="false">IF(ISBLANK(E43),"",(0.999842594+(0.00006793952*E43)-(0.00000909529*E43^2)+(0.0000001001685*E43^3)-(0.000000001120083*E43^4)+(0.000000000006536332*E43^5)))</f>
        <v>0.996544091998748</v>
      </c>
      <c r="P43" s="141" t="n">
        <v>4.656</v>
      </c>
      <c r="Q43" s="142" t="n">
        <v>4.549</v>
      </c>
      <c r="R43" s="143" t="n">
        <v>207.9</v>
      </c>
      <c r="S43" s="143" t="n">
        <v>203.2</v>
      </c>
      <c r="T43" s="147"/>
      <c r="U43" s="144" t="n">
        <f aca="false">T43/M43</f>
        <v>0</v>
      </c>
      <c r="V43" s="147"/>
      <c r="W43" s="146" t="n">
        <f aca="false">V43/M43</f>
        <v>0</v>
      </c>
      <c r="X43" s="147"/>
      <c r="Y43" s="146" t="n">
        <f aca="false">X43/M43</f>
        <v>0</v>
      </c>
      <c r="Z43" s="147"/>
      <c r="AA43" s="146" t="n">
        <f aca="false">Z43/M43</f>
        <v>0</v>
      </c>
      <c r="AB43" s="147"/>
      <c r="AC43" s="146" t="n">
        <f aca="false">AB43/M43</f>
        <v>0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3028</v>
      </c>
      <c r="E44" s="135" t="n">
        <v>27.3</v>
      </c>
      <c r="F44" s="136" t="n">
        <v>4.707</v>
      </c>
      <c r="G44" s="137" t="n">
        <v>35.9393</v>
      </c>
      <c r="H44" s="135" t="n">
        <v>10</v>
      </c>
      <c r="I44" s="135" t="n">
        <v>10</v>
      </c>
      <c r="J44" s="138" t="n">
        <v>115.96</v>
      </c>
      <c r="K44" s="139" t="n">
        <f aca="false">IF(ISBLANK(E44),"",(0.000824493-(0.0000040899*E44)+(0.000000076438*E44^2)-(0.00000000082467*E44^3)+(0.0000000000053875*E44^4)))</f>
        <v>0.000756020652891949</v>
      </c>
      <c r="L44" s="139" t="n">
        <f aca="false">IF(ISBLANK(E44),"",(-0.00000572466+(0.00000010227*E44)-(0.0000000016546*E44^2)))</f>
        <v>-4.165845834E-006</v>
      </c>
      <c r="M44" s="139" t="n">
        <f aca="false">IF(ISBLANK(E44),"",IF(ISBLANK(G44),(O44+(K44*35)+(L44*35^1.5)+(0.00000048314*35^2)),(O44+(K44*G44)+(L44*G44^1.5)+(0.00000048314*G44^2))))</f>
        <v>1.02333108784651</v>
      </c>
      <c r="N44" s="140" t="n">
        <f aca="false">IF(ISBLANK(D44),"",IF(ISBLANK(G44),J44*(1+0.00001*(35-20)),J44*(1+0.00001*(G44-20))))</f>
        <v>115.97848321228</v>
      </c>
      <c r="O44" s="139" t="n">
        <f aca="false">IF(ISBLANK(E44),"",(0.999842594+(0.00006793952*E44)-(0.00000909529*E44^2)+(0.0000001001685*E44^3)-(0.000000001120083*E44^4)+(0.000000000006536332*E44^5)))</f>
        <v>0.996433742949107</v>
      </c>
      <c r="P44" s="141" t="n">
        <v>4.638</v>
      </c>
      <c r="Q44" s="142" t="n">
        <v>4.532</v>
      </c>
      <c r="R44" s="143" t="n">
        <v>207.1</v>
      </c>
      <c r="S44" s="143" t="n">
        <v>202.4</v>
      </c>
      <c r="T44" s="34"/>
      <c r="U44" s="144" t="n">
        <f aca="false">T44/M44</f>
        <v>0</v>
      </c>
      <c r="V44" s="145"/>
      <c r="W44" s="146" t="n">
        <f aca="false">V44/M44</f>
        <v>0</v>
      </c>
      <c r="X44" s="145"/>
      <c r="Y44" s="146" t="n">
        <f aca="false">X44/M44</f>
        <v>0</v>
      </c>
      <c r="Z44" s="34"/>
      <c r="AA44" s="146" t="n">
        <f aca="false">Z44/M44</f>
        <v>0</v>
      </c>
      <c r="AB44" s="145"/>
      <c r="AC44" s="146" t="n">
        <f aca="false">AB44/M44</f>
        <v>0</v>
      </c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3031</v>
      </c>
      <c r="E45" s="135" t="n">
        <v>27.5</v>
      </c>
      <c r="F45" s="136" t="n">
        <v>4.766</v>
      </c>
      <c r="G45" s="137" t="n">
        <v>35.9412</v>
      </c>
      <c r="H45" s="135" t="n">
        <v>0</v>
      </c>
      <c r="I45" s="135" t="n">
        <v>3.5</v>
      </c>
      <c r="J45" s="138" t="n">
        <v>117.56</v>
      </c>
      <c r="K45" s="139" t="n">
        <f aca="false">IF(ISBLANK(E45),"",(0.000824493-(0.0000040899*E45)+(0.000000076438*E45^2)-(0.00000000082467*E45^3)+(0.0000000000053875*E45^4)))</f>
        <v>0.000755757615605469</v>
      </c>
      <c r="L45" s="139" t="n">
        <f aca="false">IF(ISBLANK(E45),"",(-0.00000572466+(0.00000010227*E45)-(0.0000000016546*E45^2)))</f>
        <v>-4.16352625E-006</v>
      </c>
      <c r="M45" s="139" t="n">
        <f aca="false">IF(ISBLANK(E45),"",IF(ISBLANK(G45),(O45+(K45*35)+(L45*35^1.5)+(0.00000048314*35^2)),(O45+(K45*G45)+(L45*G45^1.5)+(0.00000048314*G45^2))))</f>
        <v>1.02326784141831</v>
      </c>
      <c r="N45" s="140" t="n">
        <f aca="false">IF(ISBLANK(D45),"",IF(ISBLANK(G45),J45*(1+0.00001*(35-20)),J45*(1+0.00001*(G45-20))))</f>
        <v>117.57874047472</v>
      </c>
      <c r="O45" s="139" t="n">
        <f aca="false">IF(ISBLANK(E45),"",(0.999842594+(0.00006793952*E45)-(0.00000909529*E45^2)+(0.0000001001685*E45^3)-(0.000000001120083*E45^4)+(0.000000000006536332*E45^5)))</f>
        <v>0.99637801934724</v>
      </c>
      <c r="P45" s="141" t="n">
        <v>4.631</v>
      </c>
      <c r="Q45" s="142" t="n">
        <v>4.526</v>
      </c>
      <c r="R45" s="143" t="n">
        <v>206.8</v>
      </c>
      <c r="S45" s="143" t="n">
        <v>202.1</v>
      </c>
      <c r="T45" s="147"/>
      <c r="U45" s="144" t="n">
        <f aca="false">T45/M45</f>
        <v>0</v>
      </c>
      <c r="V45" s="147"/>
      <c r="W45" s="146" t="n">
        <f aca="false">V45/M45</f>
        <v>0</v>
      </c>
      <c r="X45" s="147"/>
      <c r="Y45" s="146" t="n">
        <f aca="false">X45/M45</f>
        <v>0</v>
      </c>
      <c r="Z45" s="147"/>
      <c r="AA45" s="146" t="n">
        <f aca="false">Z45/M45</f>
        <v>0</v>
      </c>
      <c r="AB45" s="147"/>
      <c r="AC45" s="146" t="n">
        <f aca="false">AB45/M45</f>
        <v>0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R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-3°0</v>
      </c>
      <c r="P9" s="31" t="s">
        <v>16</v>
      </c>
      <c r="Q9" s="35" t="n">
        <f aca="false">IF(ISBLANK(I9),"",IF(ISBLANK(J9),"",IF(J9&gt;60,"ERREUR !!",O11*(I9+(J9/60)))))</f>
        <v>-3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40988</v>
      </c>
      <c r="K11" s="40"/>
      <c r="L11" s="40"/>
      <c r="M11" s="40"/>
      <c r="N11" s="41" t="str">
        <f aca="false">I9&amp;"°"&amp;J9</f>
        <v>3°0</v>
      </c>
      <c r="O11" s="42" t="n">
        <f aca="false">IF(P9=M10,-1,1)</f>
        <v>-1</v>
      </c>
      <c r="P11" s="43" t="str">
        <f aca="false">TEXT(J11,"aaaa-mm-jj")&amp;"T"&amp;TEXT(J12,"hh:mm:ss")&amp;"z"</f>
        <v>2016-03-21T17:50:00z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0.743055555555555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0.99777303695451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0.0199875074781768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5.00319004935975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4.97390052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0.00401530595985617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2099</v>
      </c>
      <c r="E35" s="119" t="n">
        <v>6.5</v>
      </c>
      <c r="F35" s="120" t="n">
        <v>5.526</v>
      </c>
      <c r="G35" s="121" t="n">
        <v>34.9592</v>
      </c>
      <c r="H35" s="119" t="n">
        <v>2000</v>
      </c>
      <c r="I35" s="119" t="n">
        <v>2021</v>
      </c>
      <c r="J35" s="122" t="n">
        <v>111.151</v>
      </c>
      <c r="K35" s="123" t="n">
        <f aca="false">IF(ISBLANK(E35),"",(0.000824493-(0.0000040899*E35)+(0.000000076438*E35^2)-(0.00000000082467*E35^3)+(0.0000000000053875*E35^4)))</f>
        <v>0.000800921297525469</v>
      </c>
      <c r="L35" s="123" t="n">
        <f aca="false">IF(ISBLANK(E35),"",(-0.00000572466+(0.00000010227*E35)-(0.0000000016546*E35^2)))</f>
        <v>-5.12981185E-006</v>
      </c>
      <c r="M35" s="123" t="n">
        <f aca="false">IF(ISBLANK(E35),"",IF(ISBLANK(G35),(O35+(K35*35)+(L35*35^1.5)+(0.00000048314*35^2)),(O35+(K35*G35)+(L35*G35^1.5)+(0.00000048314*G35^2))))</f>
        <v>1.02745520896802</v>
      </c>
      <c r="N35" s="124" t="n">
        <f aca="false">IF(ISBLANK(D35),"",IF(ISBLANK(G35),J35*(1+0.00001*(35-20)),J35*(1+0.00001*(G35-20))))</f>
        <v>111.167627300392</v>
      </c>
      <c r="O35" s="123" t="n">
        <f aca="false">IF(ISBLANK(E35),"",(0.999842594+(0.00006793952*E35)-(0.00000909529*E35^2)+(0.0000001001685*E35^3)-(0.000000001120083*E35^4)+(0.000000000006536332*E35^5)))</f>
        <v>0.9999255100741</v>
      </c>
      <c r="P35" s="125" t="n">
        <v>5.688</v>
      </c>
      <c r="Q35" s="126" t="n">
        <v>5.536</v>
      </c>
      <c r="R35" s="127" t="n">
        <v>254</v>
      </c>
      <c r="S35" s="127" t="n">
        <v>247.2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7.4</v>
      </c>
      <c r="F36" s="136" t="n">
        <v>3.443</v>
      </c>
      <c r="G36" s="137" t="n">
        <v>34.6128</v>
      </c>
      <c r="H36" s="135" t="n">
        <v>1000</v>
      </c>
      <c r="I36" s="135" t="n">
        <v>1008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0.00079809546407174</v>
      </c>
      <c r="L36" s="139" t="n">
        <f aca="false">IF(ISBLANK(E36),"",(-0.00000572466+(0.00000010227*E36)-(0.0000000016546*E36^2)))</f>
        <v>-5.058467896E-006</v>
      </c>
      <c r="M36" s="139" t="n">
        <f aca="false">IF(ISBLANK(E36),"",IF(ISBLANK(G36),(O36+(K36*35)+(L36*35^1.5)+(0.00000048314*35^2)),(O36+(K36*G36)+(L36*G36^1.5)+(0.00000048314*G36^2))))</f>
        <v>1.02705772047711</v>
      </c>
      <c r="N36" s="140" t="n">
        <f aca="false">IF(ISBLANK(D36),"",IF(ISBLANK(G36),J36*(1+0.00001*(35-20)),J36*(1+0.00001*(G36-20))))</f>
        <v>110.762183091488</v>
      </c>
      <c r="O36" s="139" t="n">
        <f aca="false">IF(ISBLANK(E36),"",(0.999842594+(0.00006793952*E36)-(0.00000909529*E36^2)+(0.0000001001685*E36^3)-(0.000000001120083*E36^4)+(0.000000000006536332*E36^5)))</f>
        <v>0.999884665344083</v>
      </c>
      <c r="P36" s="141" t="n">
        <v>3.551</v>
      </c>
      <c r="Q36" s="142" t="n">
        <v>3.458</v>
      </c>
      <c r="R36" s="143" t="n">
        <v>158.6</v>
      </c>
      <c r="S36" s="143" t="n">
        <v>154.4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9.8</v>
      </c>
      <c r="F37" s="136" t="n">
        <v>2.69</v>
      </c>
      <c r="G37" s="137" t="n">
        <v>34.5834</v>
      </c>
      <c r="H37" s="135" t="n">
        <v>500</v>
      </c>
      <c r="I37" s="135" t="n">
        <v>503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0.00079102660529798</v>
      </c>
      <c r="L37" s="139" t="n">
        <f aca="false">IF(ISBLANK(E37),"",(-0.00000572466+(0.00000010227*E37)-(0.0000000016546*E37^2)))</f>
        <v>-4.881321784E-006</v>
      </c>
      <c r="M37" s="139" t="n">
        <f aca="false">IF(ISBLANK(E37),"",IF(ISBLANK(G37),(O37+(K37*35)+(L37*35^1.5)+(0.00000048314*35^2)),(O37+(K37*G37)+(L37*G37^1.5)+(0.00000048314*G37^2))))</f>
        <v>1.02666090962031</v>
      </c>
      <c r="N37" s="140" t="n">
        <f aca="false">IF(ISBLANK(D37),"",IF(ISBLANK(G37),J37*(1+0.00001*(35-20)),J37*(1+0.00001*(G37-20))))</f>
        <v>106.853580612892</v>
      </c>
      <c r="O37" s="139" t="n">
        <f aca="false">IF(ISBLANK(E37),"",(0.999842594+(0.00006793952*E37)-(0.00000909529*E37^2)+(0.0000001001685*E37^3)-(0.000000001120083*E37^4)+(0.000000000006536332*E37^5)))</f>
        <v>0.999719426978938</v>
      </c>
      <c r="P37" s="141" t="n">
        <v>2.874</v>
      </c>
      <c r="Q37" s="142" t="n">
        <v>2.8</v>
      </c>
      <c r="R37" s="143" t="n">
        <v>128.4</v>
      </c>
      <c r="S37" s="143" t="n">
        <v>125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10.1</v>
      </c>
      <c r="F38" s="136" t="n">
        <v>2.815</v>
      </c>
      <c r="G38" s="137" t="n">
        <v>34.5827</v>
      </c>
      <c r="H38" s="135" t="n">
        <v>500</v>
      </c>
      <c r="I38" s="135" t="n">
        <v>503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0.000790188854595369</v>
      </c>
      <c r="L38" s="139" t="n">
        <f aca="false">IF(ISBLANK(E38),"",(-0.00000572466+(0.00000010227*E38)-(0.0000000016546*E38^2)))</f>
        <v>-4.860518746E-006</v>
      </c>
      <c r="M38" s="139" t="n">
        <f aca="false">IF(ISBLANK(E38),"",IF(ISBLANK(G38),(O38+(K38*35)+(L38*35^1.5)+(0.00000048314*35^2)),(O38+(K38*G38)+(L38*G38^1.5)+(0.00000048314*G38^2))))</f>
        <v>1.02660940239004</v>
      </c>
      <c r="N38" s="140" t="n">
        <f aca="false">IF(ISBLANK(D38),"",IF(ISBLANK(G38),J38*(1+0.00001*(35-20)),J38*(1+0.00001*(G38-20))))</f>
        <v>111.56626700185</v>
      </c>
      <c r="O38" s="139" t="n">
        <f aca="false">IF(ISBLANK(E38),"",(0.999842594+(0.00006793952*E38)-(0.00000909529*E38^2)+(0.0000001001685*E38^3)-(0.000000001120083*E38^4)+(0.000000000006536332*E38^5)))</f>
        <v>0.999693207671267</v>
      </c>
      <c r="P38" s="141" t="n">
        <v>2.879</v>
      </c>
      <c r="Q38" s="142" t="n">
        <v>2.805</v>
      </c>
      <c r="R38" s="143" t="n">
        <v>128.6</v>
      </c>
      <c r="S38" s="143" t="n">
        <v>125.3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17</v>
      </c>
      <c r="F39" s="136" t="n">
        <v>2.657</v>
      </c>
      <c r="G39" s="137" t="n">
        <v>35.5814</v>
      </c>
      <c r="H39" s="135" t="n">
        <v>100</v>
      </c>
      <c r="I39" s="135" t="n">
        <v>101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0.0007734536476775</v>
      </c>
      <c r="L39" s="139" t="n">
        <f aca="false">IF(ISBLANK(E39),"",(-0.00000572466+(0.00000010227*E39)-(0.0000000016546*E39^2)))</f>
        <v>-4.4642494E-006</v>
      </c>
      <c r="M39" s="139" t="n">
        <f aca="false">IF(ISBLANK(E39),"",IF(ISBLANK(G39),(O39+(K39*35)+(L39*35^1.5)+(0.00000048314*35^2)),(O39+(K39*G39)+(L39*G39^1.5)+(0.00000048314*G39^2))))</f>
        <v>1.02596161309691</v>
      </c>
      <c r="N39" s="140" t="n">
        <f aca="false">IF(ISBLANK(D39),"",IF(ISBLANK(G39),J39*(1+0.00001*(35-20)),J39*(1+0.00001*(G39-20))))</f>
        <v>107.35172429569</v>
      </c>
      <c r="O39" s="139" t="n">
        <f aca="false">IF(ISBLANK(E39),"",(0.999842594+(0.00006793952*E39)-(0.00000909529*E39^2)+(0.0000001001685*E39^3)-(0.000000001120083*E39^4)+(0.000000000006536332*E39^5)))</f>
        <v>0.998776885075002</v>
      </c>
      <c r="P39" s="141" t="n">
        <v>2.825</v>
      </c>
      <c r="Q39" s="142" t="n">
        <v>2.754</v>
      </c>
      <c r="R39" s="143" t="n">
        <v>126.2</v>
      </c>
      <c r="S39" s="143" t="n">
        <v>123</v>
      </c>
      <c r="T39" s="34" t="n">
        <v>0.02</v>
      </c>
      <c r="U39" s="144" t="n">
        <v>0.02</v>
      </c>
      <c r="V39" s="145" t="n">
        <v>17.6</v>
      </c>
      <c r="W39" s="146" t="n">
        <v>17.2</v>
      </c>
      <c r="X39" s="145" t="n">
        <v>17.6</v>
      </c>
      <c r="Y39" s="146" t="n">
        <v>17.2</v>
      </c>
      <c r="Z39" s="34" t="n">
        <v>1.26</v>
      </c>
      <c r="AA39" s="144" t="n">
        <v>1.23</v>
      </c>
      <c r="AB39" s="145" t="n">
        <v>6.3</v>
      </c>
      <c r="AC39" s="146" t="n">
        <v>6.1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17.3</v>
      </c>
      <c r="F40" s="136" t="n">
        <v>2.676</v>
      </c>
      <c r="G40" s="137" t="n">
        <v>35.6096</v>
      </c>
      <c r="H40" s="135" t="n">
        <v>80</v>
      </c>
      <c r="I40" s="135" t="n">
        <v>81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0.000772827533782449</v>
      </c>
      <c r="L40" s="139" t="n">
        <f aca="false">IF(ISBLANK(E40),"",(-0.00000572466+(0.00000010227*E40)-(0.0000000016546*E40^2)))</f>
        <v>-4.450594234E-006</v>
      </c>
      <c r="M40" s="139" t="n">
        <f aca="false">IF(ISBLANK(E40),"",IF(ISBLANK(G40),(O40+(K40*35)+(L40*35^1.5)+(0.00000048314*35^2)),(O40+(K40*G40)+(L40*G40^1.5)+(0.00000048314*G40^2))))</f>
        <v>1.02591124929129</v>
      </c>
      <c r="N40" s="140" t="n">
        <f aca="false">IF(ISBLANK(D40),"",IF(ISBLANK(G40),J40*(1+0.00001*(35-20)),J40*(1+0.00001*(G40-20))))</f>
        <v>109.086025234624</v>
      </c>
      <c r="O40" s="139" t="n">
        <f aca="false">IF(ISBLANK(E40),"",(0.999842594+(0.00006793952*E40)-(0.00000909529*E40^2)+(0.0000001001685*E40^3)-(0.000000001120083*E40^4)+(0.000000000006536332*E40^5)))</f>
        <v>0.998724260572406</v>
      </c>
      <c r="P40" s="141" t="n">
        <v>2.8</v>
      </c>
      <c r="Q40" s="142" t="n">
        <v>2.729</v>
      </c>
      <c r="R40" s="143" t="n">
        <v>125</v>
      </c>
      <c r="S40" s="143" t="n">
        <v>121.9</v>
      </c>
      <c r="T40" s="34" t="n">
        <v>0.03</v>
      </c>
      <c r="U40" s="144" t="n">
        <v>0.03</v>
      </c>
      <c r="V40" s="145" t="n">
        <v>17.4</v>
      </c>
      <c r="W40" s="146" t="n">
        <v>17</v>
      </c>
      <c r="X40" s="145" t="n">
        <v>17.4</v>
      </c>
      <c r="Y40" s="146" t="n">
        <v>17</v>
      </c>
      <c r="Z40" s="34" t="n">
        <v>1.25</v>
      </c>
      <c r="AA40" s="144" t="n">
        <v>1.22</v>
      </c>
      <c r="AB40" s="145" t="n">
        <v>6.2</v>
      </c>
      <c r="AC40" s="146" t="n">
        <v>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18.3</v>
      </c>
      <c r="F41" s="136" t="n">
        <v>2.574</v>
      </c>
      <c r="G41" s="137" t="n">
        <v>35.6954</v>
      </c>
      <c r="H41" s="135" t="n">
        <v>60</v>
      </c>
      <c r="I41" s="135" t="n">
        <v>61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0.000770796387639649</v>
      </c>
      <c r="L41" s="139" t="n">
        <f aca="false">IF(ISBLANK(E41),"",(-0.00000572466+(0.00000010227*E41)-(0.0000000016546*E41^2)))</f>
        <v>-4.407227994E-006</v>
      </c>
      <c r="M41" s="139" t="n">
        <f aca="false">IF(ISBLANK(E41),"",IF(ISBLANK(G41),(O41+(K41*35)+(L41*35^1.5)+(0.00000048314*35^2)),(O41+(K41*G41)+(L41*G41^1.5)+(0.00000048314*G41^2))))</f>
        <v>1.025731222022</v>
      </c>
      <c r="N41" s="140" t="n">
        <f aca="false">IF(ISBLANK(D41),"",IF(ISBLANK(G41),J41*(1+0.00001*(35-20)),J41*(1+0.00001*(G41-20))))</f>
        <v>110.510342318322</v>
      </c>
      <c r="O41" s="139" t="n">
        <f aca="false">IF(ISBLANK(E41),"",(0.999842594+(0.00006793952*E41)-(0.00000909529*E41^2)+(0.0000001001685*E41^3)-(0.000000001120083*E41^4)+(0.000000000006536332*E41^5)))</f>
        <v>0.998541643085094</v>
      </c>
      <c r="P41" s="141" t="n">
        <v>2.657</v>
      </c>
      <c r="Q41" s="142" t="n">
        <v>2.59</v>
      </c>
      <c r="R41" s="143" t="n">
        <v>118.7</v>
      </c>
      <c r="S41" s="143" t="n">
        <v>115.7</v>
      </c>
      <c r="T41" s="34" t="n">
        <v>0.16</v>
      </c>
      <c r="U41" s="144" t="n">
        <v>0.16</v>
      </c>
      <c r="V41" s="145" t="n">
        <v>17.2</v>
      </c>
      <c r="W41" s="146" t="n">
        <v>16.8</v>
      </c>
      <c r="X41" s="145" t="n">
        <v>17</v>
      </c>
      <c r="Y41" s="146" t="n">
        <v>16.6</v>
      </c>
      <c r="Z41" s="34" t="n">
        <v>1.19</v>
      </c>
      <c r="AA41" s="144" t="n">
        <v>1.16</v>
      </c>
      <c r="AB41" s="145" t="n">
        <v>5</v>
      </c>
      <c r="AC41" s="146" t="n">
        <v>4.9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21.1</v>
      </c>
      <c r="F42" s="136" t="n">
        <v>3.467</v>
      </c>
      <c r="G42" s="137" t="n">
        <v>35.7841</v>
      </c>
      <c r="H42" s="135" t="n">
        <v>40</v>
      </c>
      <c r="I42" s="135" t="n">
        <v>40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0.000765548045751069</v>
      </c>
      <c r="L42" s="139" t="n">
        <f aca="false">IF(ISBLANK(E42),"",(-0.00000572466+(0.00000010227*E42)-(0.0000000016546*E42^2)))</f>
        <v>-4.303407466E-006</v>
      </c>
      <c r="M42" s="139" t="n">
        <f aca="false">IF(ISBLANK(E42),"",IF(ISBLANK(G42),(O42+(K42*35)+(L42*35^1.5)+(0.00000048314*35^2)),(O42+(K42*G42)+(L42*G42^1.5)+(0.00000048314*G42^2))))</f>
        <v>1.02506502553644</v>
      </c>
      <c r="N42" s="140" t="n">
        <f aca="false">IF(ISBLANK(D42),"",IF(ISBLANK(G42),J42*(1+0.00001*(35-20)),J42*(1+0.00001*(G42-20))))</f>
        <v>109.026206089569</v>
      </c>
      <c r="O42" s="139" t="n">
        <f aca="false">IF(ISBLANK(E42),"",(0.999842594+(0.00006793952*E42)-(0.00000909529*E42^2)+(0.0000001001685*E42^3)-(0.000000001120083*E42^4)+(0.000000000006536332*E42^5)))</f>
        <v>0.997973102677931</v>
      </c>
      <c r="P42" s="141" t="n">
        <v>3.634</v>
      </c>
      <c r="Q42" s="142" t="n">
        <v>3.545</v>
      </c>
      <c r="R42" s="143" t="n">
        <v>162.3</v>
      </c>
      <c r="S42" s="143" t="n">
        <v>158.3</v>
      </c>
      <c r="T42" s="34" t="n">
        <v>0.26</v>
      </c>
      <c r="U42" s="144" t="n">
        <v>0.25</v>
      </c>
      <c r="V42" s="145" t="n">
        <v>9</v>
      </c>
      <c r="W42" s="146" t="n">
        <v>8.8</v>
      </c>
      <c r="X42" s="145" t="n">
        <v>8.7</v>
      </c>
      <c r="Y42" s="146" t="n">
        <v>8.5</v>
      </c>
      <c r="Z42" s="34" t="n">
        <v>0.72</v>
      </c>
      <c r="AA42" s="144" t="n">
        <v>0.7</v>
      </c>
      <c r="AB42" s="145" t="n">
        <v>3.1</v>
      </c>
      <c r="AC42" s="146" t="n">
        <v>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2107</v>
      </c>
      <c r="E43" s="135" t="n">
        <v>27.2</v>
      </c>
      <c r="F43" s="136" t="n">
        <v>4.491</v>
      </c>
      <c r="G43" s="137" t="n">
        <v>35.9445</v>
      </c>
      <c r="H43" s="135" t="n">
        <v>20</v>
      </c>
      <c r="I43" s="135" t="n">
        <v>21</v>
      </c>
      <c r="J43" s="138" t="n">
        <v>109.899</v>
      </c>
      <c r="K43" s="139" t="n">
        <f aca="false">IF(ISBLANK(E43),"",(0.000824493-(0.0000040899*E43)+(0.000000076438*E43^2)-(0.00000000082467*E43^3)+(0.0000000000053875*E43^4)))</f>
        <v>0.00075615316050176</v>
      </c>
      <c r="L43" s="139" t="n">
        <f aca="false">IF(ISBLANK(E43),"",(-0.00000572466+(0.00000010227*E43)-(0.0000000016546*E43^2)))</f>
        <v>-4.167055264E-006</v>
      </c>
      <c r="M43" s="139" t="n">
        <f aca="false">IF(ISBLANK(E43),"",IF(ISBLANK(G43),(O43+(K43*35)+(L43*35^1.5)+(0.00000048314*35^2)),(O43+(K43*G43)+(L43*G43^1.5)+(0.00000048314*G43^2))))</f>
        <v>1.02336723200359</v>
      </c>
      <c r="N43" s="140" t="n">
        <f aca="false">IF(ISBLANK(D43),"",IF(ISBLANK(G43),J43*(1+0.00001*(35-20)),J43*(1+0.00001*(G43-20))))</f>
        <v>109.916522846055</v>
      </c>
      <c r="O43" s="139" t="n">
        <f aca="false">IF(ISBLANK(E43),"",(0.999842594+(0.00006793952*E43)-(0.00000909529*E43^2)+(0.0000001001685*E43^3)-(0.000000001120083*E43^4)+(0.000000000006536332*E43^5)))</f>
        <v>0.996461467720534</v>
      </c>
      <c r="P43" s="141" t="n">
        <v>4.673</v>
      </c>
      <c r="Q43" s="142" t="n">
        <v>4.566</v>
      </c>
      <c r="R43" s="143" t="n">
        <v>208.7</v>
      </c>
      <c r="S43" s="143" t="n">
        <v>203.9</v>
      </c>
      <c r="T43" s="34" t="n">
        <v>0</v>
      </c>
      <c r="U43" s="144" t="n">
        <v>0</v>
      </c>
      <c r="V43" s="145" t="n">
        <v>0.1</v>
      </c>
      <c r="W43" s="146" t="n">
        <v>0.1</v>
      </c>
      <c r="X43" s="145" t="n">
        <v>0.1</v>
      </c>
      <c r="Y43" s="146" t="n">
        <v>0.1</v>
      </c>
      <c r="Z43" s="34" t="n">
        <v>0.09</v>
      </c>
      <c r="AA43" s="144" t="n">
        <v>0.09</v>
      </c>
      <c r="AB43" s="145" t="n">
        <v>0.7</v>
      </c>
      <c r="AC43" s="146" t="n">
        <v>0.7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2108</v>
      </c>
      <c r="E44" s="135" t="n">
        <v>27.7</v>
      </c>
      <c r="F44" s="136" t="n">
        <v>4.415</v>
      </c>
      <c r="G44" s="137" t="n">
        <v>35.9724</v>
      </c>
      <c r="H44" s="135" t="n">
        <v>10</v>
      </c>
      <c r="I44" s="135" t="n">
        <v>10</v>
      </c>
      <c r="J44" s="138" t="n">
        <v>109.904</v>
      </c>
      <c r="K44" s="139" t="n">
        <f aca="false">IF(ISBLANK(E44),"",(0.000824493-(0.0000040899*E44)+(0.000000076438*E44^2)-(0.00000000082467*E44^3)+(0.0000000000053875*E44^4)))</f>
        <v>0.000755497206216729</v>
      </c>
      <c r="L44" s="139" t="n">
        <f aca="false">IF(ISBLANK(E44),"",(-0.00000572466+(0.00000010227*E44)-(0.0000000016546*E44^2)))</f>
        <v>-4.161339034E-006</v>
      </c>
      <c r="M44" s="139" t="n">
        <f aca="false">IF(ISBLANK(E44),"",IF(ISBLANK(G44),(O44+(K44*35)+(L44*35^1.5)+(0.00000048314*35^2)),(O44+(K44*G44)+(L44*G44^1.5)+(0.00000048314*G44^2))))</f>
        <v>1.02322635305192</v>
      </c>
      <c r="N44" s="140" t="n">
        <f aca="false">IF(ISBLANK(D44),"",IF(ISBLANK(G44),J44*(1+0.00001*(35-20)),J44*(1+0.00001*(G44-20))))</f>
        <v>109.921554306496</v>
      </c>
      <c r="O44" s="139" t="n">
        <f aca="false">IF(ISBLANK(E44),"",(0.999842594+(0.00006793952*E44)-(0.00000909529*E44^2)+(0.0000001001685*E44^3)-(0.000000001120083*E44^4)+(0.000000000006536332*E44^5)))</f>
        <v>0.996321931391658</v>
      </c>
      <c r="P44" s="141" t="n">
        <v>4.594</v>
      </c>
      <c r="Q44" s="142" t="n">
        <v>4.489</v>
      </c>
      <c r="R44" s="143" t="n">
        <v>205.2</v>
      </c>
      <c r="S44" s="143" t="n">
        <v>200.5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27.9</v>
      </c>
      <c r="F45" s="136" t="n">
        <v>4.273</v>
      </c>
      <c r="G45" s="137" t="n">
        <v>35.9742</v>
      </c>
      <c r="H45" s="135" t="n">
        <v>0</v>
      </c>
      <c r="I45" s="135" t="n">
        <v>3.5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0.000755239413691009</v>
      </c>
      <c r="L45" s="139" t="n">
        <f aca="false">IF(ISBLANK(E45),"",(-0.00000572466+(0.00000010227*E45)-(0.0000000016546*E45^2)))</f>
        <v>-4.159284186E-006</v>
      </c>
      <c r="M45" s="139" t="n">
        <f aca="false">IF(ISBLANK(E45),"",IF(ISBLANK(G45),(O45+(K45*35)+(L45*35^1.5)+(0.00000048314*35^2)),(O45+(K45*G45)+(L45*G45^1.5)+(0.00000048314*G45^2))))</f>
        <v>1.02316242657021</v>
      </c>
      <c r="N45" s="140" t="n">
        <f aca="false">IF(ISBLANK(D45),"",IF(ISBLANK(G45),J45*(1+0.00001*(35-20)),J45*(1+0.00001*(G45-20))))</f>
        <v>106.621029136168</v>
      </c>
      <c r="O45" s="139" t="n">
        <f aca="false">IF(ISBLANK(E45),"",(0.999842594+(0.00006793952*E45)-(0.00000909529*E45^2)+(0.0000001001685*E45^3)-(0.000000001120083*E45^4)+(0.000000000006536332*E45^5)))</f>
        <v>0.996265480344915</v>
      </c>
      <c r="P45" s="141" t="n">
        <v>4.586</v>
      </c>
      <c r="Q45" s="142" t="n">
        <v>4.482</v>
      </c>
      <c r="R45" s="143" t="n">
        <v>204.8</v>
      </c>
      <c r="S45" s="143" t="n">
        <v>200.2</v>
      </c>
      <c r="T45" s="34" t="n">
        <v>0.01</v>
      </c>
      <c r="U45" s="144" t="n">
        <v>0.01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0.06</v>
      </c>
      <c r="AA45" s="144" t="n">
        <v>0.06</v>
      </c>
      <c r="AB45" s="145" t="n">
        <v>0.6</v>
      </c>
      <c r="AC45" s="146" t="n">
        <v>0.6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</v>
      </c>
      <c r="P9" s="31" t="s">
        <v>16</v>
      </c>
      <c r="Q9" s="35" t="n">
        <f aca="false">IF(ISBLANK(I9),"",IF(ISBLANK(J9),"",IF(J9&gt;60,"ERREUR !!",O11*(I9+(J9/60)))))</f>
        <v>-2.5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40988</v>
      </c>
      <c r="K11" s="40"/>
      <c r="L11" s="40"/>
      <c r="M11" s="40"/>
      <c r="N11" s="41" t="str">
        <f aca="false">I9&amp;"°"&amp;J9</f>
        <v>2°30</v>
      </c>
      <c r="O11" s="42" t="n">
        <f aca="false">IF(P9=M10,-1,1)</f>
        <v>-1</v>
      </c>
      <c r="P11" s="43" t="str">
        <f aca="false">TEXT(J11,"aaaa-mm-jj")&amp;"T"&amp;TEXT(J12,"hh:mm:ss")&amp;"z"</f>
        <v>2016-03-21T21:45:00z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0.90625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0.99777303695451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0.0199875074781768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5.00319004935975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4.97390052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0.00401530595985617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2111</v>
      </c>
      <c r="E35" s="119" t="n">
        <v>5.7</v>
      </c>
      <c r="F35" s="120" t="n">
        <v>5.463</v>
      </c>
      <c r="G35" s="121" t="n">
        <v>34.9594</v>
      </c>
      <c r="H35" s="119" t="n">
        <v>2000</v>
      </c>
      <c r="I35" s="119" t="n">
        <v>2020</v>
      </c>
      <c r="J35" s="122" t="n">
        <v>109.815</v>
      </c>
      <c r="K35" s="123" t="n">
        <f aca="false">IF(ISBLANK(E35),"",(0.000824493-(0.0000040899*E35)+(0.000000076438*E35^2)-(0.00000000082467*E35^3)+(0.0000000000053875*E35^4)))</f>
        <v>0.000803517004554229</v>
      </c>
      <c r="L35" s="123" t="n">
        <f aca="false">IF(ISBLANK(E35),"",(-0.00000572466+(0.00000010227*E35)-(0.0000000016546*E35^2)))</f>
        <v>-5.195478954E-006</v>
      </c>
      <c r="M35" s="123" t="n">
        <f aca="false">IF(ISBLANK(E35),"",IF(ISBLANK(G35),(O35+(K35*35)+(L35*35^1.5)+(0.00000048314*35^2)),(O35+(K35*G35)+(L35*G35^1.5)+(0.00000048314*G35^2))))</f>
        <v>1.0275587782995</v>
      </c>
      <c r="N35" s="124" t="n">
        <f aca="false">IF(ISBLANK(D35),"",IF(ISBLANK(G35),J35*(1+0.00001*(35-20)),J35*(1+0.00001*(G35-20))))</f>
        <v>109.83142766511</v>
      </c>
      <c r="O35" s="123" t="n">
        <f aca="false">IF(ISBLANK(E35),"",(0.999842594+(0.00006793952*E35)-(0.00000909529*E35^2)+(0.0000001001685*E35^3)-(0.000000001120083*E35^4)+(0.000000000006536332*E35^5)))</f>
        <v>0.999951750765784</v>
      </c>
      <c r="P35" s="125" t="n">
        <v>5.693</v>
      </c>
      <c r="Q35" s="126" t="n">
        <v>5.54</v>
      </c>
      <c r="R35" s="127" t="n">
        <v>254.2</v>
      </c>
      <c r="S35" s="127" t="n">
        <v>247.4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2112</v>
      </c>
      <c r="E36" s="135" t="n">
        <v>6.6</v>
      </c>
      <c r="F36" s="136" t="n">
        <v>3.454</v>
      </c>
      <c r="G36" s="137" t="n">
        <v>34.6145</v>
      </c>
      <c r="H36" s="135" t="n">
        <v>1000</v>
      </c>
      <c r="I36" s="135" t="n">
        <v>1008</v>
      </c>
      <c r="J36" s="138" t="n">
        <v>110.8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1.02716984093399</v>
      </c>
      <c r="N36" s="140" t="n">
        <f aca="false">IF(ISBLANK(D36),"",IF(ISBLANK(G36),J36*(1+0.00001*(35-20)),J36*(1+0.00001*(G36-20))))</f>
        <v>110.816192866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3.561</v>
      </c>
      <c r="Q36" s="142" t="n">
        <v>3.467</v>
      </c>
      <c r="R36" s="143" t="n">
        <v>159</v>
      </c>
      <c r="S36" s="143" t="n">
        <v>154.8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2113</v>
      </c>
      <c r="E37" s="135" t="n">
        <v>9.3</v>
      </c>
      <c r="F37" s="136" t="n">
        <v>2.547</v>
      </c>
      <c r="G37" s="137" t="n">
        <v>34.6112</v>
      </c>
      <c r="H37" s="135" t="n">
        <v>500</v>
      </c>
      <c r="I37" s="135" t="n">
        <v>503</v>
      </c>
      <c r="J37" s="138" t="n">
        <v>109.468</v>
      </c>
      <c r="K37" s="139" t="n">
        <f aca="false">IF(ISBLANK(E37),"",(0.000824493-(0.0000040899*E37)+(0.000000076438*E37^2)-(0.00000000082467*E37^3)+(0.0000000000053875*E37^4)))</f>
        <v>0.000792445024834849</v>
      </c>
      <c r="L37" s="139" t="n">
        <f aca="false">IF(ISBLANK(E37),"",(-0.00000572466+(0.00000010227*E37)-(0.0000000016546*E37^2)))</f>
        <v>-4.916655354E-006</v>
      </c>
      <c r="M37" s="139" t="n">
        <f aca="false">IF(ISBLANK(E37),"",IF(ISBLANK(G37),(O37+(K37*35)+(L37*35^1.5)+(0.00000048314*35^2)),(O37+(K37*G37)+(L37*G37^1.5)+(0.00000048314*G37^2))))</f>
        <v>1.02676553084201</v>
      </c>
      <c r="N37" s="140" t="n">
        <f aca="false">IF(ISBLANK(D37),"",IF(ISBLANK(G37),J37*(1+0.00001*(35-20)),J37*(1+0.00001*(G37-20))))</f>
        <v>109.483994588416</v>
      </c>
      <c r="O37" s="139" t="n">
        <f aca="false">IF(ISBLANK(E37),"",(0.999842594+(0.00006793952*E37)-(0.00000909529*E37^2)+(0.0000001001685*E37^3)-(0.000000001120083*E37^4)+(0.000000000006536332*E37^5)))</f>
        <v>0.999760427059674</v>
      </c>
      <c r="P37" s="141" t="n">
        <v>2.654</v>
      </c>
      <c r="Q37" s="142" t="n">
        <v>2.585</v>
      </c>
      <c r="R37" s="143" t="n">
        <v>118.5</v>
      </c>
      <c r="S37" s="143" t="n">
        <v>115.4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2114</v>
      </c>
      <c r="E38" s="135" t="n">
        <v>16.4</v>
      </c>
      <c r="F38" s="136" t="n">
        <v>2.681</v>
      </c>
      <c r="G38" s="137" t="n">
        <v>35.5927</v>
      </c>
      <c r="H38" s="135" t="n">
        <v>100</v>
      </c>
      <c r="I38" s="135" t="n">
        <v>101</v>
      </c>
      <c r="J38" s="138" t="n">
        <v>108.911</v>
      </c>
      <c r="K38" s="139" t="n">
        <f aca="false">IF(ISBLANK(E38),"",(0.000824493-(0.0000040899*E38)+(0.000000076438*E38^2)-(0.00000000082467*E38^3)+(0.0000000000053875*E38^4)))</f>
        <v>0.00077472956024864</v>
      </c>
      <c r="L38" s="139" t="n">
        <f aca="false">IF(ISBLANK(E38),"",(-0.00000572466+(0.00000010227*E38)-(0.0000000016546*E38^2)))</f>
        <v>-4.492453216E-006</v>
      </c>
      <c r="M38" s="139" t="n">
        <f aca="false">IF(ISBLANK(E38),"",IF(ISBLANK(G38),(O38+(K38*35)+(L38*35^1.5)+(0.00000048314*35^2)),(O38+(K38*G38)+(L38*G38^1.5)+(0.00000048314*G38^2))))</f>
        <v>1.02611192830395</v>
      </c>
      <c r="N38" s="140" t="n">
        <f aca="false">IF(ISBLANK(D38),"",IF(ISBLANK(G38),J38*(1+0.00001*(35-20)),J38*(1+0.00001*(G38-20))))</f>
        <v>108.927982165497</v>
      </c>
      <c r="O38" s="139" t="n">
        <f aca="false">IF(ISBLANK(E38),"",(0.999842594+(0.00006793952*E38)-(0.00000909529*E38^2)+(0.0000001001685*E38^3)-(0.000000001120083*E38^4)+(0.000000000006536332*E38^5)))</f>
        <v>0.998879098841937</v>
      </c>
      <c r="P38" s="141" t="n">
        <v>2.809</v>
      </c>
      <c r="Q38" s="142" t="n">
        <v>2.738</v>
      </c>
      <c r="R38" s="143" t="n">
        <v>125.5</v>
      </c>
      <c r="S38" s="143" t="n">
        <v>122.3</v>
      </c>
      <c r="T38" s="34"/>
      <c r="U38" s="144"/>
      <c r="V38" s="145"/>
      <c r="W38" s="146"/>
      <c r="X38" s="145"/>
      <c r="Y38" s="146"/>
      <c r="Z38" s="34"/>
      <c r="AA38" s="144"/>
      <c r="AB38" s="145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2115</v>
      </c>
      <c r="E39" s="135" t="n">
        <v>17</v>
      </c>
      <c r="F39" s="136" t="n">
        <v>2.799</v>
      </c>
      <c r="G39" s="137" t="n">
        <v>35.6587</v>
      </c>
      <c r="H39" s="135" t="n">
        <v>80</v>
      </c>
      <c r="I39" s="135" t="n">
        <v>81</v>
      </c>
      <c r="J39" s="138" t="n">
        <v>111.74</v>
      </c>
      <c r="K39" s="139" t="n">
        <f aca="false">IF(ISBLANK(E39),"",(0.000824493-(0.0000040899*E39)+(0.000000076438*E39^2)-(0.00000000082467*E39^3)+(0.0000000000053875*E39^4)))</f>
        <v>0.0007734536476775</v>
      </c>
      <c r="L39" s="139" t="n">
        <f aca="false">IF(ISBLANK(E39),"",(-0.00000572466+(0.00000010227*E39)-(0.0000000016546*E39^2)))</f>
        <v>-4.4642494E-006</v>
      </c>
      <c r="M39" s="139" t="n">
        <f aca="false">IF(ISBLANK(E39),"",IF(ISBLANK(G39),(O39+(K39*35)+(L39*35^1.5)+(0.00000048314*35^2)),(O39+(K39*G39)+(L39*G39^1.5)+(0.00000048314*G39^2))))</f>
        <v>1.02602097230285</v>
      </c>
      <c r="N39" s="140" t="n">
        <f aca="false">IF(ISBLANK(D39),"",IF(ISBLANK(G39),J39*(1+0.00001*(35-20)),J39*(1+0.00001*(G39-20))))</f>
        <v>111.75749703138</v>
      </c>
      <c r="O39" s="139" t="n">
        <f aca="false">IF(ISBLANK(E39),"",(0.999842594+(0.00006793952*E39)-(0.00000909529*E39^2)+(0.0000001001685*E39^3)-(0.000000001120083*E39^4)+(0.000000000006536332*E39^5)))</f>
        <v>0.998776885075002</v>
      </c>
      <c r="P39" s="141" t="n">
        <v>2.858</v>
      </c>
      <c r="Q39" s="142" t="n">
        <v>2.785</v>
      </c>
      <c r="R39" s="143" t="n">
        <v>127.6</v>
      </c>
      <c r="S39" s="143" t="n">
        <v>124.4</v>
      </c>
      <c r="T39" s="34"/>
      <c r="U39" s="144"/>
      <c r="V39" s="145"/>
      <c r="W39" s="146"/>
      <c r="X39" s="145"/>
      <c r="Y39" s="146"/>
      <c r="Z39" s="34"/>
      <c r="AA39" s="144"/>
      <c r="AB39" s="145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2116</v>
      </c>
      <c r="E40" s="135" t="n">
        <v>17.3</v>
      </c>
      <c r="F40" s="136" t="n">
        <v>2.781</v>
      </c>
      <c r="G40" s="137" t="n">
        <v>35.6579</v>
      </c>
      <c r="H40" s="135" t="n">
        <v>80</v>
      </c>
      <c r="I40" s="135" t="n">
        <v>81</v>
      </c>
      <c r="J40" s="138" t="n">
        <v>111.101</v>
      </c>
      <c r="K40" s="139" t="n">
        <f aca="false">IF(ISBLANK(E40),"",(0.000824493-(0.0000040899*E40)+(0.000000076438*E40^2)-(0.00000000082467*E40^3)+(0.0000000000053875*E40^4)))</f>
        <v>0.000772827533782449</v>
      </c>
      <c r="L40" s="139" t="n">
        <f aca="false">IF(ISBLANK(E40),"",(-0.00000572466+(0.00000010227*E40)-(0.0000000016546*E40^2)))</f>
        <v>-4.450594234E-006</v>
      </c>
      <c r="M40" s="139" t="n">
        <f aca="false">IF(ISBLANK(E40),"",IF(ISBLANK(G40),(O40+(K40*35)+(L40*35^1.5)+(0.00000048314*35^2)),(O40+(K40*G40)+(L40*G40^1.5)+(0.00000048314*G40^2))))</f>
        <v>1.02594831512865</v>
      </c>
      <c r="N40" s="140" t="n">
        <f aca="false">IF(ISBLANK(D40),"",IF(ISBLANK(G40),J40*(1+0.00001*(35-20)),J40*(1+0.00001*(G40-20))))</f>
        <v>111.118396083479</v>
      </c>
      <c r="O40" s="139" t="n">
        <f aca="false">IF(ISBLANK(E40),"",(0.999842594+(0.00006793952*E40)-(0.00000909529*E40^2)+(0.0000001001685*E40^3)-(0.000000001120083*E40^4)+(0.000000000006536332*E40^5)))</f>
        <v>0.998724260572406</v>
      </c>
      <c r="P40" s="141" t="n">
        <v>2.856</v>
      </c>
      <c r="Q40" s="142" t="n">
        <v>2.784</v>
      </c>
      <c r="R40" s="143" t="n">
        <v>127.5</v>
      </c>
      <c r="S40" s="143" t="n">
        <v>124.3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2117</v>
      </c>
      <c r="E41" s="135" t="n">
        <v>17.5</v>
      </c>
      <c r="F41" s="136" t="n">
        <v>2.67</v>
      </c>
      <c r="G41" s="137" t="n">
        <v>35.6851</v>
      </c>
      <c r="H41" s="135" t="n">
        <v>60</v>
      </c>
      <c r="I41" s="135" t="n">
        <v>61</v>
      </c>
      <c r="J41" s="138" t="n">
        <v>109.782</v>
      </c>
      <c r="K41" s="139" t="n">
        <f aca="false">IF(ISBLANK(E41),"",(0.000824493-(0.0000040899*E41)+(0.000000076438*E41^2)-(0.00000000082467*E41^3)+(0.0000000000053875*E41^4)))</f>
        <v>0.000772414460292969</v>
      </c>
      <c r="L41" s="139" t="n">
        <f aca="false">IF(ISBLANK(E41),"",(-0.00000572466+(0.00000010227*E41)-(0.0000000016546*E41^2)))</f>
        <v>-4.44165625E-006</v>
      </c>
      <c r="M41" s="139" t="n">
        <f aca="false">IF(ISBLANK(E41),"",IF(ISBLANK(G41),(O41+(K41*35)+(L41*35^1.5)+(0.00000048314*35^2)),(O41+(K41*G41)+(L41*G41^1.5)+(0.00000048314*G41^2))))</f>
        <v>1.02592071344511</v>
      </c>
      <c r="N41" s="140" t="n">
        <f aca="false">IF(ISBLANK(D41),"",IF(ISBLANK(G41),J41*(1+0.00001*(35-20)),J41*(1+0.00001*(G41-20))))</f>
        <v>109.799219416482</v>
      </c>
      <c r="O41" s="139" t="n">
        <f aca="false">IF(ISBLANK(E41),"",(0.999842594+(0.00006793952*E41)-(0.00000909529*E41^2)+(0.0000001001685*E41^3)-(0.000000001120083*E41^4)+(0.000000000006536332*E41^5)))</f>
        <v>0.998688620195579</v>
      </c>
      <c r="P41" s="141" t="n">
        <v>2.775</v>
      </c>
      <c r="Q41" s="142" t="n">
        <v>2.705</v>
      </c>
      <c r="R41" s="143" t="n">
        <v>123.9</v>
      </c>
      <c r="S41" s="143" t="n">
        <v>120.8</v>
      </c>
      <c r="T41" s="34"/>
      <c r="U41" s="144"/>
      <c r="V41" s="145"/>
      <c r="W41" s="146"/>
      <c r="X41" s="145"/>
      <c r="Y41" s="146"/>
      <c r="Z41" s="34"/>
      <c r="AA41" s="144"/>
      <c r="AB41" s="145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2118</v>
      </c>
      <c r="E42" s="135" t="n">
        <v>19.9</v>
      </c>
      <c r="F42" s="136" t="n">
        <v>3.144</v>
      </c>
      <c r="G42" s="137" t="n">
        <v>35.7561</v>
      </c>
      <c r="H42" s="135" t="n">
        <v>40</v>
      </c>
      <c r="I42" s="135" t="n">
        <v>40</v>
      </c>
      <c r="J42" s="138" t="n">
        <v>110.017</v>
      </c>
      <c r="K42" s="139" t="n">
        <f aca="false">IF(ISBLANK(E42),"",(0.000824493-(0.0000040899*E42)+(0.000000076438*E42^2)-(0.00000000082467*E42^3)+(0.0000000000053875*E42^4)))</f>
        <v>0.000767720197672209</v>
      </c>
      <c r="L42" s="139" t="n">
        <f aca="false">IF(ISBLANK(E42),"",(-0.00000572466+(0.00000010227*E42)-(0.0000000016546*E42^2)))</f>
        <v>-4.344725146E-006</v>
      </c>
      <c r="M42" s="139" t="n">
        <f aca="false">IF(ISBLANK(E42),"",IF(ISBLANK(G42),(O42+(K42*35)+(L42*35^1.5)+(0.00000048314*35^2)),(O42+(K42*G42)+(L42*G42^1.5)+(0.00000048314*G42^2))))</f>
        <v>1.02536632950656</v>
      </c>
      <c r="N42" s="140" t="n">
        <f aca="false">IF(ISBLANK(D42),"",IF(ISBLANK(G42),J42*(1+0.00001*(35-20)),J42*(1+0.00001*(G42-20))))</f>
        <v>110.034334388537</v>
      </c>
      <c r="O42" s="139" t="n">
        <f aca="false">IF(ISBLANK(E42),"",(0.999842594+(0.00006793952*E42)-(0.00000909529*E42^2)+(0.0000001001685*E42^3)-(0.000000001120083*E42^4)+(0.000000000006536332*E42^5)))</f>
        <v>0.99822689518796</v>
      </c>
      <c r="P42" s="141" t="n">
        <v>3.263</v>
      </c>
      <c r="Q42" s="142" t="n">
        <v>3.182</v>
      </c>
      <c r="R42" s="143" t="n">
        <v>145.7</v>
      </c>
      <c r="S42" s="143" t="n">
        <v>142.1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2119</v>
      </c>
      <c r="E43" s="135" t="n">
        <v>26.5</v>
      </c>
      <c r="F43" s="136" t="n">
        <v>4.614</v>
      </c>
      <c r="G43" s="137" t="n">
        <v>35.9602</v>
      </c>
      <c r="H43" s="135" t="n">
        <v>20</v>
      </c>
      <c r="I43" s="135" t="n">
        <v>20</v>
      </c>
      <c r="J43" s="138" t="n">
        <v>110.936</v>
      </c>
      <c r="K43" s="139" t="n">
        <f aca="false">IF(ISBLANK(E43),"",(0.000824493-(0.0000040899*E43)+(0.000000076438*E43^2)-(0.00000000082467*E43^3)+(0.0000000000053875*E43^4)))</f>
        <v>0.000757099308950469</v>
      </c>
      <c r="L43" s="139" t="n">
        <f aca="false">IF(ISBLANK(E43),"",(-0.00000572466+(0.00000010227*E43)-(0.0000000016546*E43^2)))</f>
        <v>-4.17644785E-006</v>
      </c>
      <c r="M43" s="139" t="n">
        <f aca="false">IF(ISBLANK(E43),"",IF(ISBLANK(G43),(O43+(K43*35)+(L43*35^1.5)+(0.00000048314*35^2)),(O43+(K43*G43)+(L43*G43^1.5)+(0.00000048314*G43^2))))</f>
        <v>1.02360255940918</v>
      </c>
      <c r="N43" s="140" t="n">
        <f aca="false">IF(ISBLANK(D43),"",IF(ISBLANK(G43),J43*(1+0.00001*(35-20)),J43*(1+0.00001*(G43-20))))</f>
        <v>110.953705607472</v>
      </c>
      <c r="O43" s="139" t="n">
        <f aca="false">IF(ISBLANK(E43),"",(0.999842594+(0.00006793952*E43)-(0.00000909529*E43^2)+(0.0000001001685*E43^3)-(0.000000001120083*E43^4)+(0.000000000006536332*E43^5)))</f>
        <v>0.996652968265666</v>
      </c>
      <c r="P43" s="141" t="n">
        <v>4.756</v>
      </c>
      <c r="Q43" s="142" t="n">
        <v>4.646</v>
      </c>
      <c r="R43" s="143" t="n">
        <v>212.4</v>
      </c>
      <c r="S43" s="143" t="n">
        <v>207.5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2120</v>
      </c>
      <c r="E44" s="135" t="n">
        <v>28</v>
      </c>
      <c r="F44" s="136" t="n">
        <v>4.398</v>
      </c>
      <c r="G44" s="137" t="n">
        <v>36.0234</v>
      </c>
      <c r="H44" s="135" t="n">
        <v>10</v>
      </c>
      <c r="I44" s="135" t="n">
        <v>10</v>
      </c>
      <c r="J44" s="138" t="n">
        <v>110.474</v>
      </c>
      <c r="K44" s="139" t="n">
        <f aca="false">IF(ISBLANK(E44),"",(0.000824493-(0.0000040899*E44)+(0.000000076438*E44^2)-(0.00000000082467*E44^3)+(0.0000000000053875*E44^4)))</f>
        <v>0.00075511149536</v>
      </c>
      <c r="L44" s="139" t="n">
        <f aca="false">IF(ISBLANK(E44),"",(-0.00000572466+(0.00000010227*E44)-(0.0000000016546*E44^2)))</f>
        <v>-4.1583064E-006</v>
      </c>
      <c r="M44" s="139" t="n">
        <f aca="false">IF(ISBLANK(E44),"",IF(ISBLANK(G44),(O44+(K44*35)+(L44*35^1.5)+(0.00000048314*35^2)),(O44+(K44*G44)+(L44*G44^1.5)+(0.00000048314*G44^2))))</f>
        <v>1.02316669613139</v>
      </c>
      <c r="N44" s="140" t="n">
        <f aca="false">IF(ISBLANK(D44),"",IF(ISBLANK(G44),J44*(1+0.00001*(35-20)),J44*(1+0.00001*(G44-20))))</f>
        <v>110.491701690916</v>
      </c>
      <c r="O44" s="139" t="n">
        <f aca="false">IF(ISBLANK(E44),"",(0.999842594+(0.00006793952*E44)-(0.00000909529*E44^2)+(0.0000001001685*E44^3)-(0.000000001120083*E44^4)+(0.000000000006536332*E44^5)))</f>
        <v>0.996237119054642</v>
      </c>
      <c r="P44" s="141" t="n">
        <v>4.552</v>
      </c>
      <c r="Q44" s="142" t="n">
        <v>4.449</v>
      </c>
      <c r="R44" s="143" t="n">
        <v>203.3</v>
      </c>
      <c r="S44" s="143" t="n">
        <v>198.7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3174</v>
      </c>
      <c r="E45" s="135" t="n">
        <v>28</v>
      </c>
      <c r="F45" s="136" t="n">
        <v>4.678</v>
      </c>
      <c r="G45" s="137" t="n">
        <v>36.0255</v>
      </c>
      <c r="H45" s="135" t="n">
        <v>0</v>
      </c>
      <c r="I45" s="135" t="n">
        <v>3</v>
      </c>
      <c r="J45" s="138" t="n">
        <v>117.44</v>
      </c>
      <c r="K45" s="139" t="n">
        <f aca="false">IF(ISBLANK(E45),"",(0.000824493-(0.0000040899*E45)+(0.000000076438*E45^2)-(0.00000000082467*E45^3)+(0.0000000000053875*E45^4)))</f>
        <v>0.00075511149536</v>
      </c>
      <c r="L45" s="139" t="n">
        <f aca="false">IF(ISBLANK(E45),"",(-0.00000572466+(0.00000010227*E45)-(0.0000000016546*E45^2)))</f>
        <v>-4.1583064E-006</v>
      </c>
      <c r="M45" s="139" t="n">
        <f aca="false">IF(ISBLANK(E45),"",IF(ISBLANK(G45),(O45+(K45*35)+(L45*35^1.5)+(0.00000048314*35^2)),(O45+(K45*G45)+(L45*G45^1.5)+(0.00000048314*G45^2))))</f>
        <v>1.02316827634724</v>
      </c>
      <c r="N45" s="140" t="n">
        <f aca="false">IF(ISBLANK(D45),"",IF(ISBLANK(G45),J45*(1+0.00001*(35-20)),J45*(1+0.00001*(G45-20))))</f>
        <v>117.4588203472</v>
      </c>
      <c r="O45" s="139" t="n">
        <f aca="false">IF(ISBLANK(E45),"",(0.999842594+(0.00006793952*E45)-(0.00000909529*E45^2)+(0.0000001001685*E45^3)-(0.000000001120083*E45^4)+(0.000000000006536332*E45^5)))</f>
        <v>0.996237119054642</v>
      </c>
      <c r="P45" s="141" t="n">
        <v>4.55</v>
      </c>
      <c r="Q45" s="142" t="n">
        <v>4.447</v>
      </c>
      <c r="R45" s="143" t="n">
        <v>203.2</v>
      </c>
      <c r="S45" s="143" t="n">
        <v>198.6</v>
      </c>
      <c r="T45" s="34"/>
      <c r="U45" s="144"/>
      <c r="V45" s="145"/>
      <c r="W45" s="146"/>
      <c r="X45" s="145"/>
      <c r="Y45" s="146"/>
      <c r="Z45" s="34"/>
      <c r="AA45" s="144"/>
      <c r="AB45" s="145"/>
      <c r="AC45" s="146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40989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2016-03-22T01:49:00z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0.0756944444444444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0.99777303695451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0.0199875074781768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5.00319004935975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4.97390052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0.00401530595985617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5.4</v>
      </c>
      <c r="F35" s="120" t="n">
        <v>5.55</v>
      </c>
      <c r="G35" s="121" t="n">
        <v>34.9586</v>
      </c>
      <c r="H35" s="119" t="n">
        <v>2000</v>
      </c>
      <c r="I35" s="119" t="n">
        <v>2008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0.00080451119726454</v>
      </c>
      <c r="L35" s="123" t="n">
        <f aca="false">IF(ISBLANK(E35),"",(-0.00000572466+(0.00000010227*E35)-(0.0000000016546*E35^2)))</f>
        <v>-5.220650136E-006</v>
      </c>
      <c r="M35" s="123" t="n">
        <f aca="false">IF(ISBLANK(E35),"",IF(ISBLANK(G35),(O35+(K35*35)+(L35*35^1.5)+(0.00000048314*35^2)),(O35+(K35*G35)+(L35*G35^1.5)+(0.00000048314*G35^2))))</f>
        <v>1.02759504665751</v>
      </c>
      <c r="N35" s="124" t="n">
        <f aca="false">IF(ISBLANK(D35),"",IF(ISBLANK(G35),J35*(1+0.00001*(35-20)),J35*(1+0.00001*(G35-20))))</f>
        <v>111.21163321527</v>
      </c>
      <c r="O35" s="123" t="n">
        <f aca="false">IF(ISBLANK(E35),"",(0.999842594+(0.00006793952*E35)-(0.00000909529*E35^2)+(0.0000001001685*E35^3)-(0.000000001120083*E35^4)+(0.000000000006536332*E35^5)))</f>
        <v>0.999959099283987</v>
      </c>
      <c r="P35" s="125" t="n">
        <v>5.71</v>
      </c>
      <c r="Q35" s="126" t="n">
        <v>5.557</v>
      </c>
      <c r="R35" s="127" t="n">
        <v>255</v>
      </c>
      <c r="S35" s="127" t="n">
        <v>248.2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6.6</v>
      </c>
      <c r="F36" s="136" t="n">
        <v>3.342</v>
      </c>
      <c r="G36" s="137" t="n">
        <v>34.5948</v>
      </c>
      <c r="H36" s="135" t="n">
        <v>1000</v>
      </c>
      <c r="I36" s="135" t="n">
        <v>1008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1.02715430065596</v>
      </c>
      <c r="N36" s="140" t="n">
        <f aca="false">IF(ISBLANK(D36),"",IF(ISBLANK(G36),J36*(1+0.00001*(35-20)),J36*(1+0.00001*(G36-20))))</f>
        <v>106.603556305424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3.584</v>
      </c>
      <c r="Q36" s="142" t="n">
        <v>3.489</v>
      </c>
      <c r="R36" s="143" t="n">
        <v>160</v>
      </c>
      <c r="S36" s="143" t="n">
        <v>155.8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8.9</v>
      </c>
      <c r="F37" s="136" t="n">
        <v>3.222</v>
      </c>
      <c r="G37" s="137" t="n">
        <v>34.5647</v>
      </c>
      <c r="H37" s="135" t="n">
        <v>500</v>
      </c>
      <c r="I37" s="135" t="n">
        <v>503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0.000793599979577109</v>
      </c>
      <c r="L37" s="139" t="n">
        <f aca="false">IF(ISBLANK(E37),"",(-0.00000572466+(0.00000010227*E37)-(0.0000000016546*E37^2)))</f>
        <v>-4.945517866E-006</v>
      </c>
      <c r="M37" s="139" t="n">
        <f aca="false">IF(ISBLANK(E37),"",IF(ISBLANK(G37),(O37+(K37*35)+(L37*35^1.5)+(0.00000048314*35^2)),(O37+(K37*G37)+(L37*G37^1.5)+(0.00000048314*G37^2))))</f>
        <v>1.02679354413802</v>
      </c>
      <c r="N37" s="140" t="n">
        <f aca="false">IF(ISBLANK(D37),"",IF(ISBLANK(G37),J37*(1+0.00001*(35-20)),J37*(1+0.00001*(G37-20))))</f>
        <v>117.882166683655</v>
      </c>
      <c r="O37" s="139" t="n">
        <f aca="false">IF(ISBLANK(E37),"",(0.999842594+(0.00006793952*E37)-(0.00000909529*E37^2)+(0.0000001001685*E37^3)-(0.000000001120083*E37^4)+(0.000000000006536332*E37^5)))</f>
        <v>0.999790770835288</v>
      </c>
      <c r="P37" s="141" t="n">
        <v>3.118</v>
      </c>
      <c r="Q37" s="142" t="n">
        <v>3.037</v>
      </c>
      <c r="R37" s="143" t="n">
        <v>139.3</v>
      </c>
      <c r="S37" s="143" t="n">
        <v>135.6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15.9</v>
      </c>
      <c r="F38" s="136" t="n">
        <v>2.662</v>
      </c>
      <c r="G38" s="137" t="n">
        <v>35.5413</v>
      </c>
      <c r="H38" s="135" t="n">
        <v>100</v>
      </c>
      <c r="I38" s="135" t="n">
        <v>101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0.000775817302826809</v>
      </c>
      <c r="L38" s="139" t="n">
        <f aca="false">IF(ISBLANK(E38),"",(-0.00000572466+(0.00000010227*E38)-(0.0000000016546*E38^2)))</f>
        <v>-4.516866426E-006</v>
      </c>
      <c r="M38" s="139" t="n">
        <f aca="false">IF(ISBLANK(E38),"",IF(ISBLANK(G38),(O38+(K38*35)+(L38*35^1.5)+(0.00000048314*35^2)),(O38+(K38*G38)+(L38*G38^1.5)+(0.00000048314*G38^2))))</f>
        <v>1.02618794642152</v>
      </c>
      <c r="N38" s="140" t="n">
        <f aca="false">IF(ISBLANK(D38),"",IF(ISBLANK(G38),J38*(1+0.00001*(35-20)),J38*(1+0.00001*(G38-20))))</f>
        <v>110.304140033531</v>
      </c>
      <c r="O38" s="139" t="n">
        <f aca="false">IF(ISBLANK(E38),"",(0.999842594+(0.00006793952*E38)-(0.00000909529*E38^2)+(0.0000001001685*E38^3)-(0.000000001120083*E38^4)+(0.000000000006536332*E38^5)))</f>
        <v>0.998961151889546</v>
      </c>
      <c r="P38" s="141" t="n">
        <v>2.754</v>
      </c>
      <c r="Q38" s="142" t="n">
        <v>2.683</v>
      </c>
      <c r="R38" s="143" t="n">
        <v>123</v>
      </c>
      <c r="S38" s="143" t="n">
        <v>119.8</v>
      </c>
      <c r="T38" s="34" t="n">
        <v>0.03</v>
      </c>
      <c r="U38" s="144" t="n">
        <v>0.03</v>
      </c>
      <c r="V38" s="145" t="n">
        <v>18.2</v>
      </c>
      <c r="W38" s="146" t="n">
        <v>17.7</v>
      </c>
      <c r="X38" s="145" t="n">
        <v>18.2</v>
      </c>
      <c r="Y38" s="146" t="n">
        <v>17.7</v>
      </c>
      <c r="Z38" s="34" t="n">
        <v>1.3</v>
      </c>
      <c r="AA38" s="144" t="n">
        <v>1.27</v>
      </c>
      <c r="AB38" s="145" t="n">
        <v>6.5</v>
      </c>
      <c r="AC38" s="146" t="n">
        <v>6.3</v>
      </c>
      <c r="AD38" s="36" t="n">
        <v>0.0038</v>
      </c>
      <c r="AE38" s="36" t="n">
        <v>0.0028</v>
      </c>
      <c r="AF38" s="36" t="n">
        <v>-99999</v>
      </c>
      <c r="AG38" s="36" t="n">
        <v>0.0044</v>
      </c>
      <c r="AH38" s="36" t="n">
        <v>0.0019</v>
      </c>
      <c r="AI38" s="36" t="n">
        <v>-99999</v>
      </c>
      <c r="AJ38" s="36" t="n">
        <v>-99999</v>
      </c>
      <c r="AK38" s="36" t="n">
        <v>-99999</v>
      </c>
      <c r="AL38" s="36" t="n">
        <v>0.0051</v>
      </c>
      <c r="AM38" s="36" t="n">
        <v>-99999</v>
      </c>
      <c r="AN38" s="36" t="n">
        <v>-99999</v>
      </c>
      <c r="AO38" s="36" t="n">
        <v>-99999</v>
      </c>
      <c r="AP38" s="36" t="n">
        <v>0.0009</v>
      </c>
      <c r="AQ38" s="36"/>
      <c r="AR38" s="36" t="n">
        <v>0.0054</v>
      </c>
      <c r="AS38" s="36" t="n">
        <v>0.0044</v>
      </c>
      <c r="AT38" s="36"/>
      <c r="AU38" s="36" t="n">
        <v>0.0022</v>
      </c>
      <c r="AV38" s="36" t="n">
        <v>-99999</v>
      </c>
      <c r="AW38" s="36"/>
      <c r="AX38" s="36" t="n">
        <v>-99999</v>
      </c>
      <c r="AY38" s="36" t="n">
        <v>0.018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16.4</v>
      </c>
      <c r="F39" s="136" t="n">
        <v>2.679</v>
      </c>
      <c r="G39" s="137" t="n">
        <v>35.5847</v>
      </c>
      <c r="H39" s="135" t="n">
        <v>80</v>
      </c>
      <c r="I39" s="135" t="n">
        <v>81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0.00077472956024864</v>
      </c>
      <c r="L39" s="139" t="n">
        <f aca="false">IF(ISBLANK(E39),"",(-0.00000572466+(0.00000010227*E39)-(0.0000000016546*E39^2)))</f>
        <v>-4.492453216E-006</v>
      </c>
      <c r="M39" s="139" t="n">
        <f aca="false">IF(ISBLANK(E39),"",IF(ISBLANK(G39),(O39+(K39*35)+(L39*35^1.5)+(0.00000048314*35^2)),(O39+(K39*G39)+(L39*G39^1.5)+(0.00000048314*G39^2))))</f>
        <v>1.02610577696185</v>
      </c>
      <c r="N39" s="140" t="n">
        <f aca="false">IF(ISBLANK(D39),"",IF(ISBLANK(G39),J39*(1+0.00001*(35-20)),J39*(1+0.00001*(G39-20))))</f>
        <v>107.924817138076</v>
      </c>
      <c r="O39" s="139" t="n">
        <f aca="false">IF(ISBLANK(E39),"",(0.999842594+(0.00006793952*E39)-(0.00000909529*E39^2)+(0.0000001001685*E39^3)-(0.000000001120083*E39^4)+(0.000000000006536332*E39^5)))</f>
        <v>0.998879098841937</v>
      </c>
      <c r="P39" s="141" t="n">
        <v>2.834</v>
      </c>
      <c r="Q39" s="142" t="n">
        <v>2.761</v>
      </c>
      <c r="R39" s="143" t="n">
        <v>126.5</v>
      </c>
      <c r="S39" s="143" t="n">
        <v>123.3</v>
      </c>
      <c r="T39" s="34" t="n">
        <v>0.03</v>
      </c>
      <c r="U39" s="144" t="n">
        <v>0.03</v>
      </c>
      <c r="V39" s="145" t="n">
        <v>17.6</v>
      </c>
      <c r="W39" s="146" t="n">
        <v>17.2</v>
      </c>
      <c r="X39" s="145" t="n">
        <v>17.6</v>
      </c>
      <c r="Y39" s="146" t="n">
        <v>17.2</v>
      </c>
      <c r="Z39" s="34" t="n">
        <v>1.25</v>
      </c>
      <c r="AA39" s="144" t="n">
        <v>1.22</v>
      </c>
      <c r="AB39" s="145" t="n">
        <v>6.2</v>
      </c>
      <c r="AC39" s="146" t="n">
        <v>6</v>
      </c>
      <c r="AD39" s="36" t="n">
        <v>0.0151</v>
      </c>
      <c r="AE39" s="36" t="n">
        <v>0.009</v>
      </c>
      <c r="AF39" s="36" t="n">
        <v>0.0026</v>
      </c>
      <c r="AG39" s="36" t="n">
        <v>0.0163</v>
      </c>
      <c r="AH39" s="36" t="n">
        <v>0.0077</v>
      </c>
      <c r="AI39" s="36" t="n">
        <v>-99999</v>
      </c>
      <c r="AJ39" s="36" t="n">
        <v>-99999</v>
      </c>
      <c r="AK39" s="36" t="n">
        <v>-99999</v>
      </c>
      <c r="AL39" s="36" t="n">
        <v>0.0272</v>
      </c>
      <c r="AM39" s="36" t="n">
        <v>0.0022</v>
      </c>
      <c r="AN39" s="36" t="n">
        <v>-99999</v>
      </c>
      <c r="AO39" s="36" t="n">
        <v>-99999</v>
      </c>
      <c r="AP39" s="36" t="n">
        <v>0.0032</v>
      </c>
      <c r="AQ39" s="36"/>
      <c r="AR39" s="36" t="n">
        <v>0.017</v>
      </c>
      <c r="AS39" s="36" t="n">
        <v>0.0138</v>
      </c>
      <c r="AT39" s="36"/>
      <c r="AU39" s="36" t="n">
        <v>0.0061</v>
      </c>
      <c r="AV39" s="36" t="n">
        <v>-99999</v>
      </c>
      <c r="AW39" s="36"/>
      <c r="AX39" s="36" t="n">
        <v>0.0115</v>
      </c>
      <c r="AY39" s="36" t="n">
        <v>0.0634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17.9</v>
      </c>
      <c r="F40" s="136" t="n">
        <v>2.665</v>
      </c>
      <c r="G40" s="137" t="n">
        <v>35.6929</v>
      </c>
      <c r="H40" s="135" t="n">
        <v>60</v>
      </c>
      <c r="I40" s="135" t="n">
        <v>61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0.000771598622152509</v>
      </c>
      <c r="L40" s="139" t="n">
        <f aca="false">IF(ISBLANK(E40),"",(-0.00000572466+(0.00000010227*E40)-(0.0000000016546*E40^2)))</f>
        <v>-4.424177386E-006</v>
      </c>
      <c r="M40" s="139" t="n">
        <f aca="false">IF(ISBLANK(E40),"",IF(ISBLANK(G40),(O40+(K40*35)+(L40*35^1.5)+(0.00000048314*35^2)),(O40+(K40*G40)+(L40*G40^1.5)+(0.00000048314*G40^2))))</f>
        <v>1.02582869501614</v>
      </c>
      <c r="N40" s="140" t="n">
        <f aca="false">IF(ISBLANK(D40),"",IF(ISBLANK(G40),J40*(1+0.00001*(35-20)),J40*(1+0.00001*(G40-20))))</f>
        <v>108.932091922035</v>
      </c>
      <c r="O40" s="139" t="n">
        <f aca="false">IF(ISBLANK(E40),"",(0.999842594+(0.00006793952*E40)-(0.00000909529*E40^2)+(0.0000001001685*E40^3)-(0.000000001120083*E40^4)+(0.000000000006536332*E40^5)))</f>
        <v>0.998616010802117</v>
      </c>
      <c r="P40" s="141" t="n">
        <v>2.792</v>
      </c>
      <c r="Q40" s="142" t="n">
        <v>2.722</v>
      </c>
      <c r="R40" s="143" t="n">
        <v>124.7</v>
      </c>
      <c r="S40" s="143" t="n">
        <v>121.6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18.4</v>
      </c>
      <c r="F41" s="136" t="n">
        <v>2.931</v>
      </c>
      <c r="G41" s="137" t="n">
        <v>35.693</v>
      </c>
      <c r="H41" s="135" t="n">
        <v>60</v>
      </c>
      <c r="I41" s="135" t="n">
        <v>61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0.00077059793494784</v>
      </c>
      <c r="L41" s="139" t="n">
        <f aca="false">IF(ISBLANK(E41),"",(-0.00000572466+(0.00000010227*E41)-(0.0000000016546*E41^2)))</f>
        <v>-4.403073376E-006</v>
      </c>
      <c r="M41" s="139" t="n">
        <f aca="false">IF(ISBLANK(E41),"",IF(ISBLANK(G41),(O41+(K41*35)+(L41*35^1.5)+(0.00000048314*35^2)),(O41+(K41*G41)+(L41*G41^1.5)+(0.00000048314*G41^2))))</f>
        <v>1.02570432185693</v>
      </c>
      <c r="N41" s="140" t="n">
        <f aca="false">IF(ISBLANK(D41),"",IF(ISBLANK(G41),J41*(1+0.00001*(35-20)),J41*(1+0.00001*(G41-20))))</f>
        <v>119.63477133888</v>
      </c>
      <c r="O41" s="139" t="n">
        <f aca="false">IF(ISBLANK(E41),"",(0.999842594+(0.00006793952*E41)-(0.00000909529*E41^2)+(0.0000001001685*E41^3)-(0.000000001120083*E41^4)+(0.000000000006536332*E41^5)))</f>
        <v>0.998522778246976</v>
      </c>
      <c r="P41" s="141" t="n">
        <v>2.793</v>
      </c>
      <c r="Q41" s="142" t="n">
        <v>2.723</v>
      </c>
      <c r="R41" s="143" t="n">
        <v>124.7</v>
      </c>
      <c r="S41" s="143" t="n">
        <v>121.6</v>
      </c>
      <c r="T41" s="34" t="n">
        <v>0.19</v>
      </c>
      <c r="U41" s="144" t="n">
        <v>0.19</v>
      </c>
      <c r="V41" s="145" t="n">
        <v>16.2</v>
      </c>
      <c r="W41" s="146" t="n">
        <v>15.8</v>
      </c>
      <c r="X41" s="145" t="n">
        <v>16</v>
      </c>
      <c r="Y41" s="146" t="n">
        <v>15.6</v>
      </c>
      <c r="Z41" s="34" t="n">
        <v>1.14</v>
      </c>
      <c r="AA41" s="144" t="n">
        <v>1.11</v>
      </c>
      <c r="AB41" s="145" t="n">
        <v>4.7</v>
      </c>
      <c r="AC41" s="146" t="n">
        <v>4.6</v>
      </c>
      <c r="AD41" s="36" t="n">
        <v>0.0521</v>
      </c>
      <c r="AE41" s="36" t="n">
        <v>0.0392</v>
      </c>
      <c r="AF41" s="36" t="n">
        <v>0.0071</v>
      </c>
      <c r="AG41" s="36" t="n">
        <v>0.0833</v>
      </c>
      <c r="AH41" s="36" t="n">
        <v>0.0267</v>
      </c>
      <c r="AI41" s="36" t="n">
        <v>0.0061</v>
      </c>
      <c r="AJ41" s="36" t="n">
        <v>0.0135</v>
      </c>
      <c r="AK41" s="36" t="n">
        <v>0.0013</v>
      </c>
      <c r="AL41" s="36" t="n">
        <v>0.0874</v>
      </c>
      <c r="AM41" s="36" t="n">
        <v>0.0093</v>
      </c>
      <c r="AN41" s="36" t="n">
        <v>0.0029</v>
      </c>
      <c r="AO41" s="36" t="n">
        <v>-99999</v>
      </c>
      <c r="AP41" s="36" t="n">
        <v>0.0563</v>
      </c>
      <c r="AQ41" s="36"/>
      <c r="AR41" s="36" t="n">
        <v>0.0656</v>
      </c>
      <c r="AS41" s="36" t="n">
        <v>0.1019</v>
      </c>
      <c r="AT41" s="36"/>
      <c r="AU41" s="36" t="n">
        <v>0.0264</v>
      </c>
      <c r="AV41" s="36" t="n">
        <v>-99999</v>
      </c>
      <c r="AW41" s="36"/>
      <c r="AX41" s="36" t="n">
        <v>0.0704</v>
      </c>
      <c r="AY41" s="36" t="n">
        <v>0.3157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23.3</v>
      </c>
      <c r="F42" s="136" t="n">
        <v>4.611</v>
      </c>
      <c r="G42" s="137" t="n">
        <v>35.8654</v>
      </c>
      <c r="H42" s="135" t="n">
        <v>40</v>
      </c>
      <c r="I42" s="135" t="n">
        <v>40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0.000761852082538149</v>
      </c>
      <c r="L42" s="139" t="n">
        <f aca="false">IF(ISBLANK(E42),"",(-0.00000572466+(0.00000010227*E42)-(0.0000000016546*E42^2)))</f>
        <v>-4.240034794E-006</v>
      </c>
      <c r="M42" s="139" t="n">
        <f aca="false">IF(ISBLANK(E42),"",IF(ISBLANK(G42),(O42+(K42*35)+(L42*35^1.5)+(0.00000048314*35^2)),(O42+(K42*G42)+(L42*G42^1.5)+(0.00000048314*G42^2))))</f>
        <v>1.02450456239639</v>
      </c>
      <c r="N42" s="140" t="n">
        <f aca="false">IF(ISBLANK(D42),"",IF(ISBLANK(G42),J42*(1+0.00001*(35-20)),J42*(1+0.00001*(G42-20))))</f>
        <v>111.398671041174</v>
      </c>
      <c r="O42" s="139" t="n">
        <f aca="false">IF(ISBLANK(E42),"",(0.999842594+(0.00006793952*E42)-(0.00000909529*E42^2)+(0.0000001001685*E42^3)-(0.000000001120083*E42^4)+(0.000000000006536332*E42^5)))</f>
        <v>0.997469672670003</v>
      </c>
      <c r="P42" s="141" t="n">
        <v>4.733</v>
      </c>
      <c r="Q42" s="142" t="n">
        <v>4.62</v>
      </c>
      <c r="R42" s="143" t="n">
        <v>211.4</v>
      </c>
      <c r="S42" s="143" t="n">
        <v>206.3</v>
      </c>
      <c r="T42" s="34" t="n">
        <v>0.03</v>
      </c>
      <c r="U42" s="144" t="n">
        <v>0.03</v>
      </c>
      <c r="V42" s="145" t="n">
        <v>0.6</v>
      </c>
      <c r="W42" s="146" t="n">
        <v>0.6</v>
      </c>
      <c r="X42" s="145" t="n">
        <v>0.5</v>
      </c>
      <c r="Y42" s="146" t="n">
        <v>0.5</v>
      </c>
      <c r="Z42" s="34" t="n">
        <v>0.27</v>
      </c>
      <c r="AA42" s="144" t="n">
        <v>0.26</v>
      </c>
      <c r="AB42" s="145" t="n">
        <v>1.6</v>
      </c>
      <c r="AC42" s="146" t="n">
        <v>1.6</v>
      </c>
      <c r="AD42" s="36" t="n">
        <v>0.041</v>
      </c>
      <c r="AE42" s="36" t="n">
        <v>0.0404</v>
      </c>
      <c r="AF42" s="36" t="n">
        <v>0.0099</v>
      </c>
      <c r="AG42" s="36" t="n">
        <v>0.0569</v>
      </c>
      <c r="AH42" s="36" t="n">
        <v>0.0207</v>
      </c>
      <c r="AI42" s="36" t="n">
        <v>0.0025</v>
      </c>
      <c r="AJ42" s="36" t="n">
        <v>0.0041</v>
      </c>
      <c r="AK42" s="36" t="n">
        <v>0.0016</v>
      </c>
      <c r="AL42" s="36" t="n">
        <v>0.1314</v>
      </c>
      <c r="AM42" s="36" t="n">
        <v>0.0159</v>
      </c>
      <c r="AN42" s="36" t="n">
        <v>0.0019</v>
      </c>
      <c r="AO42" s="36" t="n">
        <v>-99999</v>
      </c>
      <c r="AP42" s="36" t="n">
        <v>0.056</v>
      </c>
      <c r="AQ42" s="36"/>
      <c r="AR42" s="36" t="n">
        <v>0.0051</v>
      </c>
      <c r="AS42" s="36" t="n">
        <v>0.0379</v>
      </c>
      <c r="AT42" s="36"/>
      <c r="AU42" s="36" t="n">
        <v>0.0165</v>
      </c>
      <c r="AV42" s="36" t="n">
        <v>-99999</v>
      </c>
      <c r="AW42" s="36"/>
      <c r="AX42" s="36" t="n">
        <v>0.0325</v>
      </c>
      <c r="AY42" s="36" t="n">
        <v>0.3022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27.7</v>
      </c>
      <c r="F43" s="136" t="n">
        <v>4.367</v>
      </c>
      <c r="G43" s="137" t="n">
        <v>36.1061</v>
      </c>
      <c r="H43" s="135" t="n">
        <v>20</v>
      </c>
      <c r="I43" s="135" t="n">
        <v>20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0.000755497206216729</v>
      </c>
      <c r="L43" s="139" t="n">
        <f aca="false">IF(ISBLANK(E43),"",(-0.00000572466+(0.00000010227*E43)-(0.0000000016546*E43^2)))</f>
        <v>-4.161339034E-006</v>
      </c>
      <c r="M43" s="139" t="n">
        <f aca="false">IF(ISBLANK(E43),"",IF(ISBLANK(G43),(O43+(K43*35)+(L43*35^1.5)+(0.00000048314*35^2)),(O43+(K43*G43)+(L43*G43^1.5)+(0.00000048314*G43^2))))</f>
        <v>1.02332700893057</v>
      </c>
      <c r="N43" s="140" t="n">
        <f aca="false">IF(ISBLANK(D43),"",IF(ISBLANK(G43),J43*(1+0.00001*(35-20)),J43*(1+0.00001*(G43-20))))</f>
        <v>109.638655667881</v>
      </c>
      <c r="O43" s="139" t="n">
        <f aca="false">IF(ISBLANK(E43),"",(0.999842594+(0.00006793952*E43)-(0.00000909529*E43^2)+(0.0000001001685*E43^3)-(0.000000001120083*E43^4)+(0.000000000006536332*E43^5)))</f>
        <v>0.996321931391658</v>
      </c>
      <c r="P43" s="141" t="n">
        <v>4.555</v>
      </c>
      <c r="Q43" s="142" t="n">
        <v>4.452</v>
      </c>
      <c r="R43" s="143" t="n">
        <v>203.4</v>
      </c>
      <c r="S43" s="143" t="n">
        <v>198.8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0.07</v>
      </c>
      <c r="AA43" s="144" t="n">
        <v>0.07</v>
      </c>
      <c r="AB43" s="145" t="n">
        <v>0.5</v>
      </c>
      <c r="AC43" s="146" t="n">
        <v>0.5</v>
      </c>
      <c r="AD43" s="36" t="n">
        <v>0.0038</v>
      </c>
      <c r="AE43" s="36" t="n">
        <v>0.0063</v>
      </c>
      <c r="AF43" s="36" t="n">
        <v>0.0035</v>
      </c>
      <c r="AG43" s="36" t="n">
        <v>0.0044</v>
      </c>
      <c r="AH43" s="36" t="n">
        <v>0.0057</v>
      </c>
      <c r="AI43" s="36" t="n">
        <v>-99999</v>
      </c>
      <c r="AJ43" s="36" t="n">
        <v>-99999</v>
      </c>
      <c r="AK43" s="36" t="n">
        <v>-99999</v>
      </c>
      <c r="AL43" s="36" t="n">
        <v>0.0159</v>
      </c>
      <c r="AM43" s="36" t="n">
        <v>0.0051</v>
      </c>
      <c r="AN43" s="36" t="n">
        <v>-99999</v>
      </c>
      <c r="AO43" s="36" t="n">
        <v>-99999</v>
      </c>
      <c r="AP43" s="36" t="n">
        <v>0.0724</v>
      </c>
      <c r="AQ43" s="36"/>
      <c r="AR43" s="36" t="n">
        <v>0.0054</v>
      </c>
      <c r="AS43" s="36" t="n">
        <v>0.0057</v>
      </c>
      <c r="AT43" s="36"/>
      <c r="AU43" s="36" t="n">
        <v>0.0105</v>
      </c>
      <c r="AV43" s="36" t="n">
        <v>-99999</v>
      </c>
      <c r="AW43" s="36"/>
      <c r="AX43" s="36" t="n">
        <v>0.0425</v>
      </c>
      <c r="AY43" s="36" t="n">
        <v>0.0644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27.9</v>
      </c>
      <c r="F44" s="136" t="n">
        <v>4.38</v>
      </c>
      <c r="G44" s="137" t="n">
        <v>36.1049</v>
      </c>
      <c r="H44" s="135" t="n">
        <v>10</v>
      </c>
      <c r="I44" s="135" t="n">
        <v>10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0.000755239413691009</v>
      </c>
      <c r="L44" s="139" t="n">
        <f aca="false">IF(ISBLANK(E44),"",(-0.00000572466+(0.00000010227*E44)-(0.0000000016546*E44^2)))</f>
        <v>-4.159284186E-006</v>
      </c>
      <c r="M44" s="139" t="n">
        <f aca="false">IF(ISBLANK(E44),"",IF(ISBLANK(G44),(O44+(K44*35)+(L44*35^1.5)+(0.00000048314*35^2)),(O44+(K44*G44)+(L44*G44^1.5)+(0.00000048314*G44^2))))</f>
        <v>1.02326079264502</v>
      </c>
      <c r="N44" s="140" t="n">
        <f aca="false">IF(ISBLANK(D44),"",IF(ISBLANK(G44),J44*(1+0.00001*(35-20)),J44*(1+0.00001*(G44-20))))</f>
        <v>109.491630678226</v>
      </c>
      <c r="O44" s="139" t="n">
        <f aca="false">IF(ISBLANK(E44),"",(0.999842594+(0.00006793952*E44)-(0.00000909529*E44^2)+(0.0000001001685*E44^3)-(0.000000001120083*E44^4)+(0.000000000006536332*E44^5)))</f>
        <v>0.996265480344915</v>
      </c>
      <c r="P44" s="141" t="n">
        <v>4.575</v>
      </c>
      <c r="Q44" s="142" t="n">
        <v>4.471</v>
      </c>
      <c r="R44" s="143" t="n">
        <v>204.3</v>
      </c>
      <c r="S44" s="143" t="n">
        <v>199.7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175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27.9</v>
      </c>
      <c r="F45" s="136" t="n">
        <v>4.645</v>
      </c>
      <c r="G45" s="137" t="n">
        <v>36.1155</v>
      </c>
      <c r="H45" s="135" t="n">
        <v>0</v>
      </c>
      <c r="I45" s="135" t="n">
        <v>3.5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0.000755239413691009</v>
      </c>
      <c r="L45" s="139" t="n">
        <f aca="false">IF(ISBLANK(E45),"",(-0.00000572466+(0.00000010227*E45)-(0.0000000016546*E45^2)))</f>
        <v>-4.159284186E-006</v>
      </c>
      <c r="M45" s="139" t="n">
        <f aca="false">IF(ISBLANK(E45),"",IF(ISBLANK(G45),(O45+(K45*35)+(L45*35^1.5)+(0.00000048314*35^2)),(O45+(K45*G45)+(L45*G45^1.5)+(0.00000048314*G45^2))))</f>
        <v>1.02326877064142</v>
      </c>
      <c r="N45" s="140" t="n">
        <f aca="false">IF(ISBLANK(D45),"",IF(ISBLANK(G45),J45*(1+0.00001*(35-20)),J45*(1+0.00001*(G45-20))))</f>
        <v>116.387753446195</v>
      </c>
      <c r="O45" s="139" t="n">
        <f aca="false">IF(ISBLANK(E45),"",(0.999842594+(0.00006793952*E45)-(0.00000909529*E45^2)+(0.0000001001685*E45^3)-(0.000000001120083*E45^4)+(0.000000000006536332*E45^5)))</f>
        <v>0.996265480344915</v>
      </c>
      <c r="P45" s="141" t="n">
        <v>4.56</v>
      </c>
      <c r="Q45" s="142" t="n">
        <v>4.457</v>
      </c>
      <c r="R45" s="143" t="n">
        <v>203.7</v>
      </c>
      <c r="S45" s="143" t="n">
        <v>199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0.08</v>
      </c>
      <c r="AA45" s="144" t="n">
        <v>0.08</v>
      </c>
      <c r="AB45" s="145" t="n">
        <v>0.5</v>
      </c>
      <c r="AC45" s="146" t="n">
        <v>0.5</v>
      </c>
      <c r="AD45" s="36" t="n">
        <v>0.0041</v>
      </c>
      <c r="AE45" s="36" t="n">
        <v>0.0067</v>
      </c>
      <c r="AF45" s="36" t="n">
        <v>0.0041</v>
      </c>
      <c r="AG45" s="36" t="n">
        <v>0.0045</v>
      </c>
      <c r="AH45" s="36" t="n">
        <v>0.0041</v>
      </c>
      <c r="AI45" s="36" t="n">
        <v>-99999</v>
      </c>
      <c r="AJ45" s="36" t="n">
        <v>-99999</v>
      </c>
      <c r="AK45" s="36" t="n">
        <v>-99999</v>
      </c>
      <c r="AL45" s="36" t="n">
        <v>0.0178</v>
      </c>
      <c r="AM45" s="36" t="n">
        <v>0.0064</v>
      </c>
      <c r="AN45" s="36" t="n">
        <v>-99999</v>
      </c>
      <c r="AO45" s="36" t="n">
        <v>-99999</v>
      </c>
      <c r="AP45" s="36" t="n">
        <v>0.0763</v>
      </c>
      <c r="AQ45" s="36"/>
      <c r="AR45" s="36" t="n">
        <v>0.0051</v>
      </c>
      <c r="AS45" s="36" t="n">
        <v>0.0064</v>
      </c>
      <c r="AT45" s="36"/>
      <c r="AU45" s="36" t="n">
        <v>0.0111</v>
      </c>
      <c r="AV45" s="36" t="n">
        <v>-99999</v>
      </c>
      <c r="AW45" s="36"/>
      <c r="AX45" s="36" t="n">
        <v>0.0445</v>
      </c>
      <c r="AY45" s="36" t="n">
        <v>0.0703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40989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2016-03-22T05:45:00z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0.239583333333333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0.99777303695451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0.0199875074781768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5.00319004935975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4.97390052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0.00401530595985617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3155</v>
      </c>
      <c r="E35" s="119" t="n">
        <v>5.5</v>
      </c>
      <c r="F35" s="120" t="n">
        <v>5.79</v>
      </c>
      <c r="G35" s="121" t="n">
        <v>34.9604</v>
      </c>
      <c r="H35" s="119" t="n">
        <v>2000</v>
      </c>
      <c r="I35" s="119" t="n">
        <v>2020</v>
      </c>
      <c r="J35" s="122" t="n">
        <v>116.07</v>
      </c>
      <c r="K35" s="123" t="n">
        <f aca="false">IF(ISBLANK(E35),"",(0.000824493-(0.0000040899*E35)+(0.000000076438*E35^2)-(0.00000000082467*E35^3)+(0.0000000000053875*E35^4)))</f>
        <v>0.000804178524927969</v>
      </c>
      <c r="L35" s="123" t="n">
        <f aca="false">IF(ISBLANK(E35),"",(-0.00000572466+(0.00000010227*E35)-(0.0000000016546*E35^2)))</f>
        <v>-5.21222665E-006</v>
      </c>
      <c r="M35" s="123" t="n">
        <f aca="false">IF(ISBLANK(E35),"",IF(ISBLANK(G35),(O35+(K35*35)+(L35*35^1.5)+(0.00000048314*35^2)),(O35+(K35*G35)+(L35*G35^1.5)+(0.00000048314*G35^2))))</f>
        <v>1.02758428615087</v>
      </c>
      <c r="N35" s="124" t="n">
        <f aca="false">IF(ISBLANK(D35),"",IF(ISBLANK(G35),J35*(1+0.00001*(35-20)),J35*(1+0.00001*(G35-20))))</f>
        <v>116.08736453628</v>
      </c>
      <c r="O35" s="123" t="n">
        <f aca="false">IF(ISBLANK(E35),"",(0.999842594+(0.00006793952*E35)-(0.00000909529*E35^2)+(0.0000001001685*E35^3)-(0.000000001120083*E35^4)+(0.000000000006536332*E35^5)))</f>
        <v>0.999956802322075</v>
      </c>
      <c r="P35" s="125" t="n">
        <v>5.703</v>
      </c>
      <c r="Q35" s="126" t="n">
        <v>5.55</v>
      </c>
      <c r="R35" s="127" t="n">
        <v>254.7</v>
      </c>
      <c r="S35" s="127" t="n">
        <v>247.9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3156</v>
      </c>
      <c r="E36" s="135" t="n">
        <v>6.8</v>
      </c>
      <c r="F36" s="136" t="n">
        <v>3.692</v>
      </c>
      <c r="G36" s="137" t="n">
        <v>34.645</v>
      </c>
      <c r="H36" s="135" t="n">
        <v>1000</v>
      </c>
      <c r="I36" s="135" t="n">
        <v>1009</v>
      </c>
      <c r="J36" s="138" t="n">
        <v>115.6</v>
      </c>
      <c r="K36" s="139" t="n">
        <f aca="false">IF(ISBLANK(E36),"",(0.000824493-(0.0000040899*E36)+(0.000000076438*E36^2)-(0.00000000082467*E36^3)+(0.0000000000053875*E36^4)))</f>
        <v>0.00079996838969888</v>
      </c>
      <c r="L36" s="139" t="n">
        <f aca="false">IF(ISBLANK(E36),"",(-0.00000572466+(0.00000010227*E36)-(0.0000000016546*E36^2)))</f>
        <v>-5.105732704E-006</v>
      </c>
      <c r="M36" s="139" t="n">
        <f aca="false">IF(ISBLANK(E36),"",IF(ISBLANK(G36),(O36+(K36*35)+(L36*35^1.5)+(0.00000048314*35^2)),(O36+(K36*G36)+(L36*G36^1.5)+(0.00000048314*G36^2))))</f>
        <v>1.02716685559758</v>
      </c>
      <c r="N36" s="140" t="n">
        <f aca="false">IF(ISBLANK(D36),"",IF(ISBLANK(G36),J36*(1+0.00001*(35-20)),J36*(1+0.00001*(G36-20))))</f>
        <v>115.61692962</v>
      </c>
      <c r="O36" s="139" t="n">
        <f aca="false">IF(ISBLANK(E36),"",(0.999842594+(0.00006793952*E36)-(0.00000909529*E36^2)+(0.0000001001685*E36^3)-(0.000000001120083*E36^4)+(0.000000000006536332*E36^5)))</f>
        <v>0.99991321285054</v>
      </c>
      <c r="P36" s="141" t="n">
        <v>3.646</v>
      </c>
      <c r="Q36" s="142" t="n">
        <v>3.55</v>
      </c>
      <c r="R36" s="143" t="n">
        <v>162.8</v>
      </c>
      <c r="S36" s="143" t="n">
        <v>158.5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3157</v>
      </c>
      <c r="E37" s="135" t="n">
        <v>9.3</v>
      </c>
      <c r="F37" s="136" t="n">
        <v>3.124</v>
      </c>
      <c r="G37" s="137" t="n">
        <v>34.5957</v>
      </c>
      <c r="H37" s="135" t="n">
        <v>500</v>
      </c>
      <c r="I37" s="135" t="n">
        <v>504</v>
      </c>
      <c r="J37" s="138" t="n">
        <v>114.35</v>
      </c>
      <c r="K37" s="139" t="n">
        <f aca="false">IF(ISBLANK(E37),"",(0.000824493-(0.0000040899*E37)+(0.000000076438*E37^2)-(0.00000000082467*E37^3)+(0.0000000000053875*E37^4)))</f>
        <v>0.000792445024834849</v>
      </c>
      <c r="L37" s="139" t="n">
        <f aca="false">IF(ISBLANK(E37),"",(-0.00000572466+(0.00000010227*E37)-(0.0000000016546*E37^2)))</f>
        <v>-4.916655354E-006</v>
      </c>
      <c r="M37" s="139" t="n">
        <f aca="false">IF(ISBLANK(E37),"",IF(ISBLANK(G37),(O37+(K37*35)+(L37*35^1.5)+(0.00000048314*35^2)),(O37+(K37*G37)+(L37*G37^1.5)+(0.00000048314*G37^2))))</f>
        <v>1.02675340211476</v>
      </c>
      <c r="N37" s="140" t="n">
        <f aca="false">IF(ISBLANK(D37),"",IF(ISBLANK(G37),J37*(1+0.00001*(35-20)),J37*(1+0.00001*(G37-20))))</f>
        <v>114.36669018295</v>
      </c>
      <c r="O37" s="139" t="n">
        <f aca="false">IF(ISBLANK(E37),"",(0.999842594+(0.00006793952*E37)-(0.00000909529*E37^2)+(0.0000001001685*E37^3)-(0.000000001120083*E37^4)+(0.000000000006536332*E37^5)))</f>
        <v>0.999760427059674</v>
      </c>
      <c r="P37" s="141" t="n">
        <v>3.117</v>
      </c>
      <c r="Q37" s="142" t="n">
        <v>3.036</v>
      </c>
      <c r="R37" s="143" t="n">
        <v>139.2</v>
      </c>
      <c r="S37" s="143" t="n">
        <v>135.6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3159</v>
      </c>
      <c r="E38" s="135" t="n">
        <v>16.8</v>
      </c>
      <c r="F38" s="136" t="n">
        <v>2.855</v>
      </c>
      <c r="G38" s="137" t="n">
        <v>35.6221</v>
      </c>
      <c r="H38" s="135" t="n">
        <v>100</v>
      </c>
      <c r="I38" s="135" t="n">
        <v>102</v>
      </c>
      <c r="J38" s="138" t="n">
        <v>116.17</v>
      </c>
      <c r="K38" s="139" t="n">
        <f aca="false">IF(ISBLANK(E38),"",(0.000824493-(0.0000040899*E38)+(0.000000076438*E38^2)-(0.00000000082467*E38^3)+(0.0000000000053875*E38^4)))</f>
        <v>0.00077387542457088</v>
      </c>
      <c r="L38" s="139" t="n">
        <f aca="false">IF(ISBLANK(E38),"",(-0.00000572466+(0.00000010227*E38)-(0.0000000016546*E38^2)))</f>
        <v>-4.473518304E-006</v>
      </c>
      <c r="M38" s="139" t="n">
        <f aca="false">IF(ISBLANK(E38),"",IF(ISBLANK(G38),(O38+(K38*35)+(L38*35^1.5)+(0.00000048314*35^2)),(O38+(K38*G38)+(L38*G38^1.5)+(0.00000048314*G38^2))))</f>
        <v>1.02604044319191</v>
      </c>
      <c r="N38" s="140" t="n">
        <f aca="false">IF(ISBLANK(D38),"",IF(ISBLANK(G38),J38*(1+0.00001*(35-20)),J38*(1+0.00001*(G38-20))))</f>
        <v>116.18814819357</v>
      </c>
      <c r="O38" s="139" t="n">
        <f aca="false">IF(ISBLANK(E38),"",(0.999842594+(0.00006793952*E38)-(0.00000909529*E38^2)+(0.0000001001685*E38^3)-(0.000000001120083*E38^4)+(0.000000000006536332*E38^5)))</f>
        <v>0.998811407722675</v>
      </c>
      <c r="P38" s="141" t="n">
        <v>2.802</v>
      </c>
      <c r="Q38" s="142" t="n">
        <v>2.731</v>
      </c>
      <c r="R38" s="143" t="n">
        <v>125.1</v>
      </c>
      <c r="S38" s="143" t="n">
        <v>122</v>
      </c>
      <c r="T38" s="34" t="n">
        <v>0.06</v>
      </c>
      <c r="U38" s="144" t="n">
        <v>0.06</v>
      </c>
      <c r="V38" s="145" t="n">
        <v>17.3</v>
      </c>
      <c r="W38" s="146" t="n">
        <v>16.9</v>
      </c>
      <c r="X38" s="145" t="n">
        <v>17.2</v>
      </c>
      <c r="Y38" s="146" t="n">
        <v>16.8</v>
      </c>
      <c r="Z38" s="34" t="n">
        <v>1.25</v>
      </c>
      <c r="AA38" s="144" t="n">
        <v>1.22</v>
      </c>
      <c r="AB38" s="145" t="n">
        <v>5.7</v>
      </c>
      <c r="AC38" s="146" t="n">
        <v>5.6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3160</v>
      </c>
      <c r="E39" s="135" t="n">
        <v>17.9</v>
      </c>
      <c r="F39" s="136" t="n">
        <v>2.664</v>
      </c>
      <c r="G39" s="137" t="n">
        <v>35.6574</v>
      </c>
      <c r="H39" s="135" t="n">
        <v>80</v>
      </c>
      <c r="I39" s="135" t="n">
        <v>80</v>
      </c>
      <c r="J39" s="138" t="n">
        <v>116.77</v>
      </c>
      <c r="K39" s="139" t="n">
        <f aca="false">IF(ISBLANK(E39),"",(0.000824493-(0.0000040899*E39)+(0.000000076438*E39^2)-(0.00000000082467*E39^3)+(0.0000000000053875*E39^4)))</f>
        <v>0.000771598622152509</v>
      </c>
      <c r="L39" s="139" t="n">
        <f aca="false">IF(ISBLANK(E39),"",(-0.00000572466+(0.00000010227*E39)-(0.0000000016546*E39^2)))</f>
        <v>-4.424177386E-006</v>
      </c>
      <c r="M39" s="139" t="n">
        <f aca="false">IF(ISBLANK(E39),"",IF(ISBLANK(G39),(O39+(K39*35)+(L39*35^1.5)+(0.00000048314*35^2)),(O39+(K39*G39)+(L39*G39^1.5)+(0.00000048314*G39^2))))</f>
        <v>1.02580148663518</v>
      </c>
      <c r="N39" s="140" t="n">
        <f aca="false">IF(ISBLANK(D39),"",IF(ISBLANK(G39),J39*(1+0.00001*(35-20)),J39*(1+0.00001*(G39-20))))</f>
        <v>116.78828314598</v>
      </c>
      <c r="O39" s="139" t="n">
        <f aca="false">IF(ISBLANK(E39),"",(0.999842594+(0.00006793952*E39)-(0.00000909529*E39^2)+(0.0000001001685*E39^3)-(0.000000001120083*E39^4)+(0.000000000006536332*E39^5)))</f>
        <v>0.998616010802117</v>
      </c>
      <c r="P39" s="141" t="n">
        <v>2.6</v>
      </c>
      <c r="Q39" s="142" t="n">
        <v>2.535</v>
      </c>
      <c r="R39" s="143" t="n">
        <v>116.1</v>
      </c>
      <c r="S39" s="143" t="n">
        <v>113.2</v>
      </c>
      <c r="T39" s="34" t="n">
        <v>0.17</v>
      </c>
      <c r="U39" s="144" t="n">
        <v>0.17</v>
      </c>
      <c r="V39" s="145" t="n">
        <v>17.5</v>
      </c>
      <c r="W39" s="146" t="n">
        <v>17.1</v>
      </c>
      <c r="X39" s="145" t="n">
        <v>17.3</v>
      </c>
      <c r="Y39" s="146" t="n">
        <v>16.9</v>
      </c>
      <c r="Z39" s="34" t="n">
        <v>1.24</v>
      </c>
      <c r="AA39" s="144" t="n">
        <v>1.21</v>
      </c>
      <c r="AB39" s="145" t="n">
        <v>5.3</v>
      </c>
      <c r="AC39" s="146" t="n">
        <v>5.2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3161</v>
      </c>
      <c r="E40" s="135" t="n">
        <v>19.1</v>
      </c>
      <c r="F40" s="136" t="n">
        <v>2.933</v>
      </c>
      <c r="G40" s="137" t="n">
        <v>35.7186</v>
      </c>
      <c r="H40" s="135" t="n">
        <v>60</v>
      </c>
      <c r="I40" s="135" t="n">
        <v>61</v>
      </c>
      <c r="J40" s="138" t="n">
        <v>119.09</v>
      </c>
      <c r="K40" s="139" t="n">
        <f aca="false">IF(ISBLANK(E40),"",(0.000824493-(0.0000040899*E40)+(0.000000076438*E40^2)-(0.00000000082467*E40^3)+(0.0000000000053875*E40^4)))</f>
        <v>0.000769232065238169</v>
      </c>
      <c r="L40" s="139" t="n">
        <f aca="false">IF(ISBLANK(E40),"",(-0.00000572466+(0.00000010227*E40)-(0.0000000016546*E40^2)))</f>
        <v>-4.374917626E-006</v>
      </c>
      <c r="M40" s="139" t="n">
        <f aca="false">IF(ISBLANK(E40),"",IF(ISBLANK(G40),(O40+(K40*35)+(L40*35^1.5)+(0.00000048314*35^2)),(O40+(K40*G40)+(L40*G40^1.5)+(0.00000048314*G40^2))))</f>
        <v>1.02554606192276</v>
      </c>
      <c r="N40" s="140" t="n">
        <f aca="false">IF(ISBLANK(D40),"",IF(ISBLANK(G40),J40*(1+0.00001*(35-20)),J40*(1+0.00001*(G40-20))))</f>
        <v>119.10871928074</v>
      </c>
      <c r="O40" s="139" t="n">
        <f aca="false">IF(ISBLANK(E40),"",(0.999842594+(0.00006793952*E40)-(0.00000909529*E40^2)+(0.0000001001685*E40^3)-(0.000000001120083*E40^4)+(0.000000000006536332*E40^5)))</f>
        <v>0.998387694553484</v>
      </c>
      <c r="P40" s="141" t="n">
        <v>2.807</v>
      </c>
      <c r="Q40" s="142" t="n">
        <v>2.737</v>
      </c>
      <c r="R40" s="143" t="n">
        <v>125.4</v>
      </c>
      <c r="S40" s="143" t="n">
        <v>122.3</v>
      </c>
      <c r="T40" s="34" t="n">
        <v>0.77</v>
      </c>
      <c r="U40" s="144" t="n">
        <v>0.75</v>
      </c>
      <c r="V40" s="145" t="n">
        <v>15.3</v>
      </c>
      <c r="W40" s="146" t="n">
        <v>14.9</v>
      </c>
      <c r="X40" s="145" t="n">
        <v>14.5</v>
      </c>
      <c r="Y40" s="146" t="n">
        <v>14.1</v>
      </c>
      <c r="Z40" s="34" t="n">
        <v>1.08</v>
      </c>
      <c r="AA40" s="144" t="n">
        <v>1.05</v>
      </c>
      <c r="AB40" s="145" t="n">
        <v>4.5</v>
      </c>
      <c r="AC40" s="146" t="n">
        <v>4.4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3163</v>
      </c>
      <c r="E41" s="135" t="n">
        <v>21.7</v>
      </c>
      <c r="F41" s="136" t="n">
        <v>4.18</v>
      </c>
      <c r="G41" s="137" t="n">
        <v>35.8237</v>
      </c>
      <c r="H41" s="135" t="n">
        <v>40</v>
      </c>
      <c r="I41" s="135" t="n">
        <v>40</v>
      </c>
      <c r="J41" s="138" t="n">
        <v>117.68</v>
      </c>
      <c r="K41" s="139" t="n">
        <f aca="false">IF(ISBLANK(E41),"",(0.000824493-(0.0000040899*E41)+(0.000000076438*E41^2)-(0.00000000082467*E41^3)+(0.0000000000053875*E41^4)))</f>
        <v>0.000764503933838229</v>
      </c>
      <c r="L41" s="139" t="n">
        <f aca="false">IF(ISBLANK(E41),"",(-0.00000572466+(0.00000010227*E41)-(0.0000000016546*E41^2)))</f>
        <v>-4.284535594E-006</v>
      </c>
      <c r="M41" s="139" t="n">
        <f aca="false">IF(ISBLANK(E41),"",IF(ISBLANK(G41),(O41+(K41*35)+(L41*35^1.5)+(0.00000048314*35^2)),(O41+(K41*G41)+(L41*G41^1.5)+(0.00000048314*G41^2))))</f>
        <v>1.02492936165607</v>
      </c>
      <c r="N41" s="140" t="n">
        <f aca="false">IF(ISBLANK(D41),"",IF(ISBLANK(G41),J41*(1+0.00001*(35-20)),J41*(1+0.00001*(G41-20))))</f>
        <v>117.69862133016</v>
      </c>
      <c r="O41" s="139" t="n">
        <f aca="false">IF(ISBLANK(E41),"",(0.999842594+(0.00006793952*E41)-(0.00000909529*E41^2)+(0.0000001001685*E41^3)-(0.000000001120083*E41^4)+(0.000000000006536332*E41^5)))</f>
        <v>0.997840640156176</v>
      </c>
      <c r="P41" s="141" t="n">
        <v>4.056</v>
      </c>
      <c r="Q41" s="142" t="n">
        <v>3.957</v>
      </c>
      <c r="R41" s="143" t="n">
        <v>181.1</v>
      </c>
      <c r="S41" s="143" t="n">
        <v>176.7</v>
      </c>
      <c r="T41" s="34" t="n">
        <v>0.14</v>
      </c>
      <c r="U41" s="144" t="n">
        <v>0.14</v>
      </c>
      <c r="V41" s="145" t="n">
        <v>4.8</v>
      </c>
      <c r="W41" s="146" t="n">
        <v>4.7</v>
      </c>
      <c r="X41" s="145" t="n">
        <v>4.6</v>
      </c>
      <c r="Y41" s="146" t="n">
        <v>4.5</v>
      </c>
      <c r="Z41" s="34" t="n">
        <v>0.56</v>
      </c>
      <c r="AA41" s="144" t="n">
        <v>0.55</v>
      </c>
      <c r="AB41" s="145" t="n">
        <v>2.5</v>
      </c>
      <c r="AC41" s="146" t="n">
        <v>2.4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3166</v>
      </c>
      <c r="E42" s="135" t="n">
        <v>21.7</v>
      </c>
      <c r="F42" s="136" t="n">
        <v>4.131</v>
      </c>
      <c r="G42" s="137" t="n">
        <v>35.8257</v>
      </c>
      <c r="H42" s="135" t="n">
        <v>40</v>
      </c>
      <c r="I42" s="135" t="n">
        <v>40</v>
      </c>
      <c r="J42" s="138" t="n">
        <v>115.58</v>
      </c>
      <c r="K42" s="139" t="n">
        <f aca="false">IF(ISBLANK(E42),"",(0.000824493-(0.0000040899*E42)+(0.000000076438*E42^2)-(0.00000000082467*E42^3)+(0.0000000000053875*E42^4)))</f>
        <v>0.000764503933838229</v>
      </c>
      <c r="L42" s="139" t="n">
        <f aca="false">IF(ISBLANK(E42),"",(-0.00000572466+(0.00000010227*E42)-(0.0000000016546*E42^2)))</f>
        <v>-4.284535594E-006</v>
      </c>
      <c r="M42" s="139" t="n">
        <f aca="false">IF(ISBLANK(E42),"",IF(ISBLANK(G42),(O42+(K42*35)+(L42*35^1.5)+(0.00000048314*35^2)),(O42+(K42*G42)+(L42*G42^1.5)+(0.00000048314*G42^2))))</f>
        <v>1.02493088296368</v>
      </c>
      <c r="N42" s="140" t="n">
        <f aca="false">IF(ISBLANK(D42),"",IF(ISBLANK(G42),J42*(1+0.00001*(35-20)),J42*(1+0.00001*(G42-20))))</f>
        <v>115.59829134406</v>
      </c>
      <c r="O42" s="139" t="n">
        <f aca="false">IF(ISBLANK(E42),"",(0.999842594+(0.00006793952*E42)-(0.00000909529*E42^2)+(0.0000001001685*E42^3)-(0.000000001120083*E42^4)+(0.000000000006536332*E42^5)))</f>
        <v>0.997840640156176</v>
      </c>
      <c r="P42" s="141" t="n">
        <v>4.082</v>
      </c>
      <c r="Q42" s="142" t="n">
        <v>3.983</v>
      </c>
      <c r="R42" s="143" t="n">
        <v>182.3</v>
      </c>
      <c r="S42" s="143" t="n">
        <v>177.9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3167</v>
      </c>
      <c r="E43" s="135" t="n">
        <v>27</v>
      </c>
      <c r="F43" s="136" t="n">
        <v>4.742</v>
      </c>
      <c r="G43" s="137" t="n">
        <v>36.1383</v>
      </c>
      <c r="H43" s="135" t="n">
        <v>20</v>
      </c>
      <c r="I43" s="135" t="n">
        <v>20</v>
      </c>
      <c r="J43" s="138" t="n">
        <v>117.58</v>
      </c>
      <c r="K43" s="139" t="n">
        <f aca="false">IF(ISBLANK(E43),"",(0.000824493-(0.0000040899*E43)+(0.000000076438*E43^2)-(0.00000000082467*E43^3)+(0.0000000000053875*E43^4)))</f>
        <v>0.0007564201607775</v>
      </c>
      <c r="L43" s="139" t="n">
        <f aca="false">IF(ISBLANK(E43),"",(-0.00000572466+(0.00000010227*E43)-(0.0000000016546*E43^2)))</f>
        <v>-4.1695734E-006</v>
      </c>
      <c r="M43" s="139" t="n">
        <f aca="false">IF(ISBLANK(E43),"",IF(ISBLANK(G43),(O43+(K43*35)+(L43*35^1.5)+(0.00000048314*35^2)),(O43+(K43*G43)+(L43*G43^1.5)+(0.00000048314*G43^2))))</f>
        <v>1.02357752799428</v>
      </c>
      <c r="N43" s="140" t="n">
        <f aca="false">IF(ISBLANK(D43),"",IF(ISBLANK(G43),J43*(1+0.00001*(35-20)),J43*(1+0.00001*(G43-20))))</f>
        <v>117.59897541314</v>
      </c>
      <c r="O43" s="139" t="n">
        <f aca="false">IF(ISBLANK(E43),"",(0.999842594+(0.00006793952*E43)-(0.00000909529*E43^2)+(0.0000001001685*E43^3)-(0.000000001120083*E43^4)+(0.000000000006536332*E43^5)))</f>
        <v>0.996516642405886</v>
      </c>
      <c r="P43" s="141" t="n">
        <v>4.607</v>
      </c>
      <c r="Q43" s="142" t="n">
        <v>4.501</v>
      </c>
      <c r="R43" s="143" t="n">
        <v>205.8</v>
      </c>
      <c r="S43" s="143" t="n">
        <v>201</v>
      </c>
      <c r="T43" s="34" t="n">
        <v>0</v>
      </c>
      <c r="U43" s="144" t="n">
        <v>0</v>
      </c>
      <c r="V43" s="145" t="n">
        <v>0.1</v>
      </c>
      <c r="W43" s="146" t="n">
        <v>0.1</v>
      </c>
      <c r="X43" s="145" t="n">
        <v>0</v>
      </c>
      <c r="Y43" s="146" t="n">
        <v>0</v>
      </c>
      <c r="Z43" s="34" t="n">
        <v>0.08</v>
      </c>
      <c r="AA43" s="144" t="n">
        <v>0.08</v>
      </c>
      <c r="AB43" s="145" t="n">
        <v>0.8</v>
      </c>
      <c r="AC43" s="146" t="n">
        <v>0.8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3169</v>
      </c>
      <c r="E44" s="135" t="n">
        <v>27.8</v>
      </c>
      <c r="F44" s="136" t="n">
        <v>4.641</v>
      </c>
      <c r="G44" s="137" t="n">
        <v>36.1599</v>
      </c>
      <c r="H44" s="135" t="n">
        <v>10</v>
      </c>
      <c r="I44" s="135" t="n">
        <v>10</v>
      </c>
      <c r="J44" s="138" t="n">
        <v>116.45</v>
      </c>
      <c r="K44" s="139" t="n">
        <f aca="false">IF(ISBLANK(E44),"",(0.000824493-(0.0000040899*E44)+(0.000000076438*E44^2)-(0.00000000082467*E44^3)+(0.0000000000053875*E44^4)))</f>
        <v>0.00075536798352758</v>
      </c>
      <c r="L44" s="139" t="n">
        <f aca="false">IF(ISBLANK(E44),"",(-0.00000572466+(0.00000010227*E44)-(0.0000000016546*E44^2)))</f>
        <v>-4.160295064E-006</v>
      </c>
      <c r="M44" s="139" t="n">
        <f aca="false">IF(ISBLANK(E44),"",IF(ISBLANK(G44),(O44+(K44*35)+(L44*35^1.5)+(0.00000048314*35^2)),(O44+(K44*G44)+(L44*G44^1.5)+(0.00000048314*G44^2))))</f>
        <v>1.02333488855309</v>
      </c>
      <c r="N44" s="140" t="n">
        <f aca="false">IF(ISBLANK(D44),"",IF(ISBLANK(G44),J44*(1+0.00001*(35-20)),J44*(1+0.00001*(G44-20))))</f>
        <v>116.46881820355</v>
      </c>
      <c r="O44" s="139" t="n">
        <f aca="false">IF(ISBLANK(E44),"",(0.999842594+(0.00006793952*E44)-(0.00000909529*E44^2)+(0.0000001001685*E44^3)-(0.000000001120083*E44^4)+(0.000000000006536332*E44^5)))</f>
        <v>0.996293751176098</v>
      </c>
      <c r="P44" s="141" t="n">
        <v>4.553</v>
      </c>
      <c r="Q44" s="142" t="n">
        <v>4.449</v>
      </c>
      <c r="R44" s="143" t="n">
        <v>203.4</v>
      </c>
      <c r="S44" s="143" t="n">
        <v>198.7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3171</v>
      </c>
      <c r="E45" s="135" t="n">
        <v>27.8</v>
      </c>
      <c r="F45" s="136" t="n">
        <v>4.689</v>
      </c>
      <c r="G45" s="137" t="n">
        <v>36.159</v>
      </c>
      <c r="H45" s="135" t="n">
        <v>0</v>
      </c>
      <c r="I45" s="135" t="n">
        <v>2.7</v>
      </c>
      <c r="J45" s="138" t="n">
        <v>117.64</v>
      </c>
      <c r="K45" s="139" t="n">
        <f aca="false">IF(ISBLANK(E45),"",(0.000824493-(0.0000040899*E45)+(0.000000076438*E45^2)-(0.00000000082467*E45^3)+(0.0000000000053875*E45^4)))</f>
        <v>0.00075536798352758</v>
      </c>
      <c r="L45" s="139" t="n">
        <f aca="false">IF(ISBLANK(E45),"",(-0.00000572466+(0.00000010227*E45)-(0.0000000016546*E45^2)))</f>
        <v>-4.160295064E-006</v>
      </c>
      <c r="M45" s="139" t="n">
        <f aca="false">IF(ISBLANK(E45),"",IF(ISBLANK(G45),(O45+(K45*35)+(L45*35^1.5)+(0.00000048314*35^2)),(O45+(K45*G45)+(L45*G45^1.5)+(0.00000048314*G45^2))))</f>
        <v>1.0233342110487</v>
      </c>
      <c r="N45" s="140" t="n">
        <f aca="false">IF(ISBLANK(D45),"",IF(ISBLANK(G45),J45*(1+0.00001*(35-20)),J45*(1+0.00001*(G45-20))))</f>
        <v>117.6590094476</v>
      </c>
      <c r="O45" s="139" t="n">
        <f aca="false">IF(ISBLANK(E45),"",(0.999842594+(0.00006793952*E45)-(0.00000909529*E45^2)+(0.0000001001685*E45^3)-(0.000000001120083*E45^4)+(0.000000000006536332*E45^5)))</f>
        <v>0.996293751176098</v>
      </c>
      <c r="P45" s="141" t="n">
        <v>4.553</v>
      </c>
      <c r="Q45" s="142" t="n">
        <v>4.449</v>
      </c>
      <c r="R45" s="143" t="n">
        <v>203.3</v>
      </c>
      <c r="S45" s="143" t="n">
        <v>198.7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0.04</v>
      </c>
      <c r="AA45" s="144" t="n">
        <v>0.04</v>
      </c>
      <c r="AB45" s="145" t="n">
        <v>0.6</v>
      </c>
      <c r="AC45" s="146" t="n">
        <v>0.6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1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40989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2016-03-22T09:47:00z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0.407638888888889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22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22.2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0.99777303695451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0.0199875074781768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5.00319004935975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4.97390052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0.00401530595985617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2097</v>
      </c>
      <c r="E35" s="119" t="n">
        <v>5.7</v>
      </c>
      <c r="F35" s="120" t="n">
        <v>5.48</v>
      </c>
      <c r="G35" s="121" t="n">
        <v>34.9634</v>
      </c>
      <c r="H35" s="119" t="n">
        <v>2000</v>
      </c>
      <c r="I35" s="119" t="n">
        <v>2020</v>
      </c>
      <c r="J35" s="122" t="n">
        <v>110.563</v>
      </c>
      <c r="K35" s="123" t="n">
        <f aca="false">IF(ISBLANK(E35),"",(0.000824493-(0.0000040899*E35)+(0.000000076438*E35^2)-(0.00000000082467*E35^3)+(0.0000000000053875*E35^4)))</f>
        <v>0.000803517004554229</v>
      </c>
      <c r="L35" s="123" t="n">
        <f aca="false">IF(ISBLANK(E35),"",(-0.00000572466+(0.00000010227*E35)-(0.0000000016546*E35^2)))</f>
        <v>-5.195478954E-006</v>
      </c>
      <c r="M35" s="123" t="n">
        <f aca="false">IF(ISBLANK(E35),"",IF(ISBLANK(G35),(O35+(K35*35)+(L35*35^1.5)+(0.00000048314*35^2)),(O35+(K35*G35)+(L35*G35^1.5)+(0.00000048314*G35^2))))</f>
        <v>1.02756194317804</v>
      </c>
      <c r="N35" s="124" t="n">
        <f aca="false">IF(ISBLANK(D35),"",IF(ISBLANK(G35),J35*(1+0.00001*(35-20)),J35*(1+0.00001*(G35-20))))</f>
        <v>110.579543983942</v>
      </c>
      <c r="O35" s="123" t="n">
        <f aca="false">IF(ISBLANK(E35),"",(0.999842594+(0.00006793952*E35)-(0.00000909529*E35^2)+(0.0000001001685*E35^3)-(0.000000001120083*E35^4)+(0.000000000006536332*E35^5)))</f>
        <v>0.999951750765784</v>
      </c>
      <c r="P35" s="125" t="n">
        <v>5.671</v>
      </c>
      <c r="Q35" s="126" t="n">
        <v>5.519</v>
      </c>
      <c r="R35" s="127" t="n">
        <v>253.3</v>
      </c>
      <c r="S35" s="127" t="n">
        <v>246.5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2098</v>
      </c>
      <c r="E36" s="135" t="n">
        <v>6.8</v>
      </c>
      <c r="F36" s="136" t="n">
        <v>3.398</v>
      </c>
      <c r="G36" s="137" t="n">
        <v>34.6557</v>
      </c>
      <c r="H36" s="135" t="n">
        <v>1000</v>
      </c>
      <c r="I36" s="135" t="n">
        <v>1008</v>
      </c>
      <c r="J36" s="138" t="n">
        <v>107.083</v>
      </c>
      <c r="K36" s="139" t="n">
        <f aca="false">IF(ISBLANK(E36),"",(0.000824493-(0.0000040899*E36)+(0.000000076438*E36^2)-(0.00000000082467*E36^3)+(0.0000000000053875*E36^4)))</f>
        <v>0.00079996838969888</v>
      </c>
      <c r="L36" s="139" t="n">
        <f aca="false">IF(ISBLANK(E36),"",(-0.00000572466+(0.00000010227*E36)-(0.0000000016546*E36^2)))</f>
        <v>-5.105732704E-006</v>
      </c>
      <c r="M36" s="139" t="n">
        <f aca="false">IF(ISBLANK(E36),"",IF(ISBLANK(G36),(O36+(K36*35)+(L36*35^1.5)+(0.00000048314*35^2)),(O36+(K36*G36)+(L36*G36^1.5)+(0.00000048314*G36^2))))</f>
        <v>1.02717529113874</v>
      </c>
      <c r="N36" s="140" t="n">
        <f aca="false">IF(ISBLANK(D36),"",IF(ISBLANK(G36),J36*(1+0.00001*(35-20)),J36*(1+0.00001*(G36-20))))</f>
        <v>107.098693763231</v>
      </c>
      <c r="O36" s="139" t="n">
        <f aca="false">IF(ISBLANK(E36),"",(0.999842594+(0.00006793952*E36)-(0.00000909529*E36^2)+(0.0000001001685*E36^3)-(0.000000001120083*E36^4)+(0.000000000006536332*E36^5)))</f>
        <v>0.99991321285054</v>
      </c>
      <c r="P36" s="141" t="n">
        <v>3.627</v>
      </c>
      <c r="Q36" s="142" t="n">
        <v>3.531</v>
      </c>
      <c r="R36" s="143" t="n">
        <v>162</v>
      </c>
      <c r="S36" s="143" t="n">
        <v>157.7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2121</v>
      </c>
      <c r="E37" s="135" t="n">
        <v>9.5</v>
      </c>
      <c r="F37" s="136" t="n">
        <v>2.808</v>
      </c>
      <c r="G37" s="137" t="n">
        <v>34.6244</v>
      </c>
      <c r="H37" s="135" t="n">
        <v>500</v>
      </c>
      <c r="I37" s="135" t="n">
        <v>504</v>
      </c>
      <c r="J37" s="138" t="n">
        <v>107.501</v>
      </c>
      <c r="K37" s="139" t="n">
        <f aca="false">IF(ISBLANK(E37),"",(0.000824493-(0.0000040899*E37)+(0.000000076438*E37^2)-(0.00000000082467*E37^3)+(0.0000000000053875*E37^4)))</f>
        <v>0.000791874309582969</v>
      </c>
      <c r="L37" s="139" t="n">
        <f aca="false">IF(ISBLANK(E37),"",(-0.00000572466+(0.00000010227*E37)-(0.0000000016546*E37^2)))</f>
        <v>-4.90242265E-006</v>
      </c>
      <c r="M37" s="139" t="n">
        <f aca="false">IF(ISBLANK(E37),"",IF(ISBLANK(G37),(O37+(K37*35)+(L37*35^1.5)+(0.00000048314*35^2)),(O37+(K37*G37)+(L37*G37^1.5)+(0.00000048314*G37^2))))</f>
        <v>1.02674300601379</v>
      </c>
      <c r="N37" s="140" t="n">
        <f aca="false">IF(ISBLANK(D37),"",IF(ISBLANK(G37),J37*(1+0.00001*(35-20)),J37*(1+0.00001*(G37-20))))</f>
        <v>107.516721376244</v>
      </c>
      <c r="O37" s="139" t="n">
        <f aca="false">IF(ISBLANK(E37),"",(0.999842594+(0.00006793952*E37)-(0.00000909529*E37^2)+(0.0000001001685*E37^3)-(0.000000001120083*E37^4)+(0.000000000006536332*E37^5)))</f>
        <v>0.999744434108058</v>
      </c>
      <c r="P37" s="141" t="n">
        <v>2.982</v>
      </c>
      <c r="Q37" s="142" t="n">
        <v>2.905</v>
      </c>
      <c r="R37" s="143" t="n">
        <v>133.2</v>
      </c>
      <c r="S37" s="143" t="n">
        <v>129.7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3177</v>
      </c>
      <c r="E38" s="135" t="n">
        <v>16.1</v>
      </c>
      <c r="F38" s="136" t="n">
        <v>3.041</v>
      </c>
      <c r="G38" s="137" t="n">
        <v>35.5315</v>
      </c>
      <c r="H38" s="135" t="n">
        <v>100</v>
      </c>
      <c r="I38" s="135" t="n">
        <v>102</v>
      </c>
      <c r="J38" s="138" t="n">
        <v>116.16</v>
      </c>
      <c r="K38" s="139" t="n">
        <f aca="false">IF(ISBLANK(E38),"",(0.000824493-(0.0000040899*E38)+(0.000000076438*E38^2)-(0.00000000082467*E38^3)+(0.0000000000053875*E38^4)))</f>
        <v>0.000775379509515069</v>
      </c>
      <c r="L38" s="139" t="n">
        <f aca="false">IF(ISBLANK(E38),"",(-0.00000572466+(0.00000010227*E38)-(0.0000000016546*E38^2)))</f>
        <v>-4.507001866E-006</v>
      </c>
      <c r="M38" s="139" t="n">
        <f aca="false">IF(ISBLANK(E38),"",IF(ISBLANK(G38),(O38+(K38*35)+(L38*35^1.5)+(0.00000048314*35^2)),(O38+(K38*G38)+(L38*G38^1.5)+(0.00000048314*G38^2))))</f>
        <v>1.0261344586433</v>
      </c>
      <c r="N38" s="140" t="n">
        <f aca="false">IF(ISBLANK(D38),"",IF(ISBLANK(G38),J38*(1+0.00001*(35-20)),J38*(1+0.00001*(G38-20))))</f>
        <v>116.1780413904</v>
      </c>
      <c r="O38" s="139" t="n">
        <f aca="false">IF(ISBLANK(E38),"",(0.999842594+(0.00006793952*E38)-(0.00000909529*E38^2)+(0.0000001001685*E38^3)-(0.000000001120083*E38^4)+(0.000000000006536332*E38^5)))</f>
        <v>0.998928673986658</v>
      </c>
      <c r="P38" s="141" t="n">
        <v>2.986</v>
      </c>
      <c r="Q38" s="142" t="n">
        <v>2.91</v>
      </c>
      <c r="R38" s="143" t="n">
        <v>133.4</v>
      </c>
      <c r="S38" s="143" t="n">
        <v>130</v>
      </c>
      <c r="T38" s="34" t="n">
        <v>0.01</v>
      </c>
      <c r="U38" s="144" t="n">
        <v>0.01</v>
      </c>
      <c r="V38" s="145" t="n">
        <v>18.1</v>
      </c>
      <c r="W38" s="146" t="n">
        <v>17.6</v>
      </c>
      <c r="X38" s="145" t="n">
        <v>18.1</v>
      </c>
      <c r="Y38" s="146" t="n">
        <v>17.6</v>
      </c>
      <c r="Z38" s="34" t="n">
        <v>1.3</v>
      </c>
      <c r="AA38" s="144" t="n">
        <v>1.27</v>
      </c>
      <c r="AB38" s="145" t="n">
        <v>6.3</v>
      </c>
      <c r="AC38" s="146" t="n">
        <v>6.1</v>
      </c>
      <c r="AD38" s="36" t="n">
        <v>0.0249</v>
      </c>
      <c r="AE38" s="36" t="n">
        <v>0.0102</v>
      </c>
      <c r="AF38" s="36" t="n">
        <v>-99999</v>
      </c>
      <c r="AG38" s="36" t="n">
        <v>0.0303</v>
      </c>
      <c r="AH38" s="36" t="n">
        <v>0.0077</v>
      </c>
      <c r="AI38" s="36" t="n">
        <v>0.0016</v>
      </c>
      <c r="AJ38" s="36" t="n">
        <v>0.0016</v>
      </c>
      <c r="AK38" s="36" t="n">
        <v>-99999</v>
      </c>
      <c r="AL38" s="36" t="n">
        <v>0.0348</v>
      </c>
      <c r="AM38" s="36" t="n">
        <v>0.0022</v>
      </c>
      <c r="AN38" s="36" t="n">
        <v>0.0008</v>
      </c>
      <c r="AO38" s="36" t="n">
        <v>-99999</v>
      </c>
      <c r="AP38" s="36" t="n">
        <v>0.0064</v>
      </c>
      <c r="AQ38" s="36"/>
      <c r="AR38" s="36" t="n">
        <v>0.045</v>
      </c>
      <c r="AS38" s="36" t="n">
        <v>0.0172</v>
      </c>
      <c r="AT38" s="36"/>
      <c r="AU38" s="36" t="n">
        <v>0.0112</v>
      </c>
      <c r="AV38" s="36" t="n">
        <v>-99999</v>
      </c>
      <c r="AW38" s="36"/>
      <c r="AX38" s="36" t="n">
        <v>0.0223</v>
      </c>
      <c r="AY38" s="36" t="n">
        <v>0.067</v>
      </c>
      <c r="AZ38" s="36"/>
      <c r="BA38" s="36" t="n">
        <v>0.0032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3181</v>
      </c>
      <c r="E39" s="135" t="n">
        <v>17.6</v>
      </c>
      <c r="F39" s="136" t="n">
        <v>2.83</v>
      </c>
      <c r="G39" s="137" t="n">
        <v>35.7309</v>
      </c>
      <c r="H39" s="135" t="n">
        <v>80</v>
      </c>
      <c r="I39" s="135" t="n">
        <v>80.5</v>
      </c>
      <c r="J39" s="138" t="n">
        <v>117.51</v>
      </c>
      <c r="K39" s="139" t="n">
        <f aca="false">IF(ISBLANK(E39),"",(0.000824493-(0.0000040899*E39)+(0.000000076438*E39^2)-(0.00000000082467*E39^3)+(0.0000000000053875*E39^4)))</f>
        <v>0.0007722092161664</v>
      </c>
      <c r="L39" s="139" t="n">
        <f aca="false">IF(ISBLANK(E39),"",(-0.00000572466+(0.00000010227*E39)-(0.0000000016546*E39^2)))</f>
        <v>-4.437236896E-006</v>
      </c>
      <c r="M39" s="139" t="n">
        <f aca="false">IF(ISBLANK(E39),"",IF(ISBLANK(G39),(O39+(K39*35)+(L39*35^1.5)+(0.00000048314*35^2)),(O39+(K39*G39)+(L39*G39^1.5)+(0.00000048314*G39^2))))</f>
        <v>1.02593147059373</v>
      </c>
      <c r="N39" s="140" t="n">
        <f aca="false">IF(ISBLANK(D39),"",IF(ISBLANK(G39),J39*(1+0.00001*(35-20)),J39*(1+0.00001*(G39-20))))</f>
        <v>117.52848538059</v>
      </c>
      <c r="O39" s="139" t="n">
        <f aca="false">IF(ISBLANK(E39),"",(0.999842594+(0.00006793952*E39)-(0.00000909529*E39^2)+(0.0000001001685*E39^3)-(0.000000001120083*E39^4)+(0.000000000006536332*E39^5)))</f>
        <v>0.998670633552638</v>
      </c>
      <c r="P39" s="141" t="n">
        <v>2.745</v>
      </c>
      <c r="Q39" s="142" t="n">
        <v>2.676</v>
      </c>
      <c r="R39" s="143" t="n">
        <v>122.6</v>
      </c>
      <c r="S39" s="143" t="n">
        <v>119.5</v>
      </c>
      <c r="T39" s="34" t="n">
        <v>0.25</v>
      </c>
      <c r="U39" s="144" t="n">
        <v>0.24</v>
      </c>
      <c r="V39" s="145" t="n">
        <v>16</v>
      </c>
      <c r="W39" s="146" t="n">
        <v>15.6</v>
      </c>
      <c r="X39" s="145" t="n">
        <v>15.7</v>
      </c>
      <c r="Y39" s="146" t="n">
        <v>15.3</v>
      </c>
      <c r="Z39" s="34" t="n">
        <v>1.15</v>
      </c>
      <c r="AA39" s="144" t="n">
        <v>1.12</v>
      </c>
      <c r="AB39" s="145" t="n">
        <v>4.8</v>
      </c>
      <c r="AC39" s="146" t="n">
        <v>4.7</v>
      </c>
      <c r="AD39" s="36" t="n">
        <v>0.0499</v>
      </c>
      <c r="AE39" s="36" t="n">
        <v>0.0287</v>
      </c>
      <c r="AF39" s="36" t="n">
        <v>0.0032</v>
      </c>
      <c r="AG39" s="36" t="n">
        <v>0.059</v>
      </c>
      <c r="AH39" s="36" t="n">
        <v>0.0203</v>
      </c>
      <c r="AI39" s="36" t="n">
        <v>0.0064</v>
      </c>
      <c r="AJ39" s="36" t="n">
        <v>0.0103</v>
      </c>
      <c r="AK39" s="36" t="n">
        <v>-99999</v>
      </c>
      <c r="AL39" s="36" t="n">
        <v>0.0728</v>
      </c>
      <c r="AM39" s="36" t="n">
        <v>0.0052</v>
      </c>
      <c r="AN39" s="36" t="n">
        <v>0.0025</v>
      </c>
      <c r="AO39" s="36" t="n">
        <v>-99999</v>
      </c>
      <c r="AP39" s="36" t="n">
        <v>0.0319</v>
      </c>
      <c r="AQ39" s="36"/>
      <c r="AR39" s="36" t="n">
        <v>0.1134</v>
      </c>
      <c r="AS39" s="36" t="n">
        <v>0.0764</v>
      </c>
      <c r="AT39" s="36"/>
      <c r="AU39" s="36" t="n">
        <v>0.03</v>
      </c>
      <c r="AV39" s="36" t="n">
        <v>-99999</v>
      </c>
      <c r="AW39" s="36"/>
      <c r="AX39" s="36" t="n">
        <v>0.0819</v>
      </c>
      <c r="AY39" s="36" t="n">
        <v>0.1985</v>
      </c>
      <c r="AZ39" s="36"/>
      <c r="BA39" s="36" t="n">
        <v>0.0052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3182</v>
      </c>
      <c r="E40" s="135" t="n">
        <v>21.6</v>
      </c>
      <c r="F40" s="136" t="n">
        <v>3.681</v>
      </c>
      <c r="G40" s="137" t="n">
        <v>35.941</v>
      </c>
      <c r="H40" s="135" t="n">
        <v>60</v>
      </c>
      <c r="I40" s="135" t="n">
        <v>60.3</v>
      </c>
      <c r="J40" s="138" t="n">
        <v>115.86</v>
      </c>
      <c r="K40" s="139" t="n">
        <f aca="false">IF(ISBLANK(E40),"",(0.000824493-(0.0000040899*E40)+(0.000000076438*E40^2)-(0.00000000082467*E40^3)+(0.0000000000053875*E40^4)))</f>
        <v>0.0007646760412032</v>
      </c>
      <c r="L40" s="139" t="n">
        <f aca="false">IF(ISBLANK(E40),"",(-0.00000572466+(0.00000010227*E40)-(0.0000000016546*E40^2)))</f>
        <v>-4.287598176E-006</v>
      </c>
      <c r="M40" s="139" t="n">
        <f aca="false">IF(ISBLANK(E40),"",IF(ISBLANK(G40),(O40+(K40*35)+(L40*35^1.5)+(0.00000048314*35^2)),(O40+(K40*G40)+(L40*G40^1.5)+(0.00000048314*G40^2))))</f>
        <v>1.02504644689957</v>
      </c>
      <c r="N40" s="140" t="n">
        <f aca="false">IF(ISBLANK(D40),"",IF(ISBLANK(G40),J40*(1+0.00001*(35-20)),J40*(1+0.00001*(G40-20))))</f>
        <v>115.8784692426</v>
      </c>
      <c r="O40" s="139" t="n">
        <f aca="false">IF(ISBLANK(E40),"",(0.999842594+(0.00006793952*E40)-(0.00000909529*E40^2)+(0.0000001001685*E40^3)-(0.000000001120083*E40^4)+(0.000000000006536332*E40^5)))</f>
        <v>0.997862971984057</v>
      </c>
      <c r="P40" s="141" t="n">
        <v>3.627</v>
      </c>
      <c r="Q40" s="142" t="n">
        <v>3.538</v>
      </c>
      <c r="R40" s="143" t="n">
        <v>162</v>
      </c>
      <c r="S40" s="143" t="n">
        <v>158</v>
      </c>
      <c r="T40" s="34" t="n">
        <v>0.27</v>
      </c>
      <c r="U40" s="144" t="n">
        <v>0.26</v>
      </c>
      <c r="V40" s="145" t="n">
        <v>6.6</v>
      </c>
      <c r="W40" s="146" t="n">
        <v>6.4</v>
      </c>
      <c r="X40" s="145" t="n">
        <v>6.4</v>
      </c>
      <c r="Y40" s="146" t="n">
        <v>6.2</v>
      </c>
      <c r="Z40" s="34" t="n">
        <v>0.63</v>
      </c>
      <c r="AA40" s="144" t="n">
        <v>0.61</v>
      </c>
      <c r="AB40" s="145" t="n">
        <v>2.7</v>
      </c>
      <c r="AC40" s="146" t="n">
        <v>2.6</v>
      </c>
      <c r="AD40" s="36" t="n">
        <v>0.0842</v>
      </c>
      <c r="AE40" s="36" t="n">
        <v>0.0698</v>
      </c>
      <c r="AF40" s="36" t="n">
        <v>0.0275</v>
      </c>
      <c r="AG40" s="36" t="n">
        <v>0.0969</v>
      </c>
      <c r="AH40" s="36" t="n">
        <v>0.035</v>
      </c>
      <c r="AI40" s="36" t="n">
        <v>0.0111</v>
      </c>
      <c r="AJ40" s="36" t="n">
        <v>0.0059</v>
      </c>
      <c r="AK40" s="36" t="n">
        <v>0.0033</v>
      </c>
      <c r="AL40" s="36" t="n">
        <v>0.204</v>
      </c>
      <c r="AM40" s="36" t="n">
        <v>0.0134</v>
      </c>
      <c r="AN40" s="36" t="n">
        <v>0.0036</v>
      </c>
      <c r="AO40" s="36" t="n">
        <v>-99999</v>
      </c>
      <c r="AP40" s="36" t="n">
        <v>0.1172</v>
      </c>
      <c r="AQ40" s="36"/>
      <c r="AR40" s="36" t="n">
        <v>0.0763</v>
      </c>
      <c r="AS40" s="36" t="n">
        <v>0.1559</v>
      </c>
      <c r="AT40" s="36"/>
      <c r="AU40" s="36" t="n">
        <v>0.0495</v>
      </c>
      <c r="AV40" s="36" t="n">
        <v>-99999</v>
      </c>
      <c r="AW40" s="36"/>
      <c r="AX40" s="36" t="n">
        <v>0.1611</v>
      </c>
      <c r="AY40" s="36" t="n">
        <v>0.432</v>
      </c>
      <c r="AZ40" s="36"/>
      <c r="BA40" s="36" t="n">
        <v>0.0075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3183</v>
      </c>
      <c r="E41" s="135" t="n">
        <v>27.2</v>
      </c>
      <c r="F41" s="136" t="n">
        <v>4.718</v>
      </c>
      <c r="G41" s="137" t="n">
        <v>36.2279</v>
      </c>
      <c r="H41" s="135" t="n">
        <v>40</v>
      </c>
      <c r="I41" s="135" t="n">
        <v>40.4</v>
      </c>
      <c r="J41" s="138" t="n">
        <v>116.33</v>
      </c>
      <c r="K41" s="139" t="n">
        <f aca="false">IF(ISBLANK(E41),"",(0.000824493-(0.0000040899*E41)+(0.000000076438*E41^2)-(0.00000000082467*E41^3)+(0.0000000000053875*E41^4)))</f>
        <v>0.00075615316050176</v>
      </c>
      <c r="L41" s="139" t="n">
        <f aca="false">IF(ISBLANK(E41),"",(-0.00000572466+(0.00000010227*E41)-(0.0000000016546*E41^2)))</f>
        <v>-4.167055264E-006</v>
      </c>
      <c r="M41" s="139" t="n">
        <f aca="false">IF(ISBLANK(E41),"",IF(ISBLANK(G41),(O41+(K41*35)+(L41*35^1.5)+(0.00000048314*35^2)),(O41+(K41*G41)+(L41*G41^1.5)+(0.00000048314*G41^2))))</f>
        <v>1.0235807665883</v>
      </c>
      <c r="N41" s="140" t="n">
        <f aca="false">IF(ISBLANK(D41),"",IF(ISBLANK(G41),J41*(1+0.00001*(35-20)),J41*(1+0.00001*(G41-20))))</f>
        <v>116.34887791607</v>
      </c>
      <c r="O41" s="139" t="n">
        <f aca="false">IF(ISBLANK(E41),"",(0.999842594+(0.00006793952*E41)-(0.00000909529*E41^2)+(0.0000001001685*E41^3)-(0.000000001120083*E41^4)+(0.000000000006536332*E41^5)))</f>
        <v>0.996461467720534</v>
      </c>
      <c r="P41" s="141" t="n">
        <v>4.634</v>
      </c>
      <c r="Q41" s="142" t="n">
        <v>4.527</v>
      </c>
      <c r="R41" s="143" t="n">
        <v>207</v>
      </c>
      <c r="S41" s="143" t="n">
        <v>202.2</v>
      </c>
      <c r="T41" s="34" t="n">
        <v>0</v>
      </c>
      <c r="U41" s="144" t="n">
        <v>0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0.08</v>
      </c>
      <c r="AA41" s="144" t="n">
        <v>0.08</v>
      </c>
      <c r="AB41" s="145" t="n">
        <v>0.8</v>
      </c>
      <c r="AC41" s="146" t="n">
        <v>0.8</v>
      </c>
      <c r="AD41" s="36" t="n">
        <v>0.015</v>
      </c>
      <c r="AE41" s="36" t="n">
        <v>0.0192</v>
      </c>
      <c r="AF41" s="36" t="n">
        <v>0.0075</v>
      </c>
      <c r="AG41" s="36" t="n">
        <v>0.0137</v>
      </c>
      <c r="AH41" s="36" t="n">
        <v>0.0094</v>
      </c>
      <c r="AI41" s="36" t="n">
        <v>-99999</v>
      </c>
      <c r="AJ41" s="36" t="n">
        <v>-99999</v>
      </c>
      <c r="AK41" s="36" t="n">
        <v>0.002</v>
      </c>
      <c r="AL41" s="36" t="n">
        <v>0.0534</v>
      </c>
      <c r="AM41" s="36" t="n">
        <v>0.0072</v>
      </c>
      <c r="AN41" s="36" t="n">
        <v>-99999</v>
      </c>
      <c r="AO41" s="36" t="n">
        <v>-99999</v>
      </c>
      <c r="AP41" s="36" t="n">
        <v>0.1049</v>
      </c>
      <c r="AQ41" s="36"/>
      <c r="AR41" s="36" t="n">
        <v>0.0107</v>
      </c>
      <c r="AS41" s="36" t="n">
        <v>0.0117</v>
      </c>
      <c r="AT41" s="36"/>
      <c r="AU41" s="36" t="n">
        <v>0.0186</v>
      </c>
      <c r="AV41" s="36" t="n">
        <v>-99999</v>
      </c>
      <c r="AW41" s="36"/>
      <c r="AX41" s="36" t="n">
        <v>0.0876</v>
      </c>
      <c r="AY41" s="36" t="n">
        <v>0.1508</v>
      </c>
      <c r="AZ41" s="36"/>
      <c r="BA41" s="36" t="n">
        <v>0.0036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3187</v>
      </c>
      <c r="E42" s="135" t="n">
        <v>27.9</v>
      </c>
      <c r="F42" s="136" t="n">
        <v>4.605</v>
      </c>
      <c r="G42" s="137" t="n">
        <v>36.233</v>
      </c>
      <c r="H42" s="135" t="n">
        <v>20</v>
      </c>
      <c r="I42" s="135" t="n">
        <v>20</v>
      </c>
      <c r="J42" s="138" t="n">
        <v>115.62</v>
      </c>
      <c r="K42" s="139" t="n">
        <f aca="false">IF(ISBLANK(E42),"",(0.000824493-(0.0000040899*E42)+(0.000000076438*E42^2)-(0.00000000082467*E42^3)+(0.0000000000053875*E42^4)))</f>
        <v>0.000755239413691009</v>
      </c>
      <c r="L42" s="139" t="n">
        <f aca="false">IF(ISBLANK(E42),"",(-0.00000572466+(0.00000010227*E42)-(0.0000000016546*E42^2)))</f>
        <v>-4.159284186E-006</v>
      </c>
      <c r="M42" s="139" t="n">
        <f aca="false">IF(ISBLANK(E42),"",IF(ISBLANK(G42),(O42+(K42*35)+(L42*35^1.5)+(0.00000048314*35^2)),(O42+(K42*G42)+(L42*G42^1.5)+(0.00000048314*G42^2))))</f>
        <v>1.02335720934637</v>
      </c>
      <c r="N42" s="140" t="n">
        <f aca="false">IF(ISBLANK(D42),"",IF(ISBLANK(G42),J42*(1+0.00001*(35-20)),J42*(1+0.00001*(G42-20))))</f>
        <v>115.6387685946</v>
      </c>
      <c r="O42" s="139" t="n">
        <f aca="false">IF(ISBLANK(E42),"",(0.999842594+(0.00006793952*E42)-(0.00000909529*E42^2)+(0.0000001001685*E42^3)-(0.000000001120083*E42^4)+(0.000000000006536332*E42^5)))</f>
        <v>0.996265480344915</v>
      </c>
      <c r="P42" s="141" t="n">
        <v>4.551</v>
      </c>
      <c r="Q42" s="142" t="n">
        <v>4.447</v>
      </c>
      <c r="R42" s="143" t="n">
        <v>203.2</v>
      </c>
      <c r="S42" s="143" t="n">
        <v>198.6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0.08</v>
      </c>
      <c r="AA42" s="144" t="n">
        <v>0.08</v>
      </c>
      <c r="AB42" s="145" t="n">
        <v>0.6</v>
      </c>
      <c r="AC42" s="146" t="n">
        <v>0.6</v>
      </c>
      <c r="AD42" s="36" t="n">
        <v>0.0055</v>
      </c>
      <c r="AE42" s="36" t="n">
        <v>0.0087</v>
      </c>
      <c r="AF42" s="36" t="n">
        <v>0.0023</v>
      </c>
      <c r="AG42" s="36" t="n">
        <v>0.0055</v>
      </c>
      <c r="AH42" s="36" t="n">
        <v>0.0061</v>
      </c>
      <c r="AI42" s="36" t="n">
        <v>-99999</v>
      </c>
      <c r="AJ42" s="36" t="n">
        <v>-99999</v>
      </c>
      <c r="AK42" s="36" t="n">
        <v>-99999</v>
      </c>
      <c r="AL42" s="36" t="n">
        <v>0.0184</v>
      </c>
      <c r="AM42" s="36" t="n">
        <v>0.0061</v>
      </c>
      <c r="AN42" s="36" t="n">
        <v>-99999</v>
      </c>
      <c r="AO42" s="36" t="n">
        <v>-99999</v>
      </c>
      <c r="AP42" s="36" t="n">
        <v>0.097</v>
      </c>
      <c r="AQ42" s="36"/>
      <c r="AR42" s="36" t="n">
        <v>0.0065</v>
      </c>
      <c r="AS42" s="36" t="n">
        <v>0.0078</v>
      </c>
      <c r="AT42" s="36"/>
      <c r="AU42" s="36" t="n">
        <v>0.0139</v>
      </c>
      <c r="AV42" s="36" t="n">
        <v>-99999</v>
      </c>
      <c r="AW42" s="36"/>
      <c r="AX42" s="36" t="n">
        <v>0.0682</v>
      </c>
      <c r="AY42" s="36" t="n">
        <v>0.085</v>
      </c>
      <c r="AZ42" s="36"/>
      <c r="BA42" s="36" t="n">
        <v>0.0029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3188</v>
      </c>
      <c r="E43" s="135" t="n">
        <v>27.9</v>
      </c>
      <c r="F43" s="136" t="n">
        <v>4.771</v>
      </c>
      <c r="G43" s="137" t="n">
        <v>36.2338</v>
      </c>
      <c r="H43" s="135" t="n">
        <v>20</v>
      </c>
      <c r="I43" s="135" t="n">
        <v>20</v>
      </c>
      <c r="J43" s="138" t="n">
        <v>119.19</v>
      </c>
      <c r="K43" s="139" t="n">
        <f aca="false">IF(ISBLANK(E43),"",(0.000824493-(0.0000040899*E43)+(0.000000076438*E43^2)-(0.00000000082467*E43^3)+(0.0000000000053875*E43^4)))</f>
        <v>0.000755239413691009</v>
      </c>
      <c r="L43" s="139" t="n">
        <f aca="false">IF(ISBLANK(E43),"",(-0.00000572466+(0.00000010227*E43)-(0.0000000016546*E43^2)))</f>
        <v>-4.159284186E-006</v>
      </c>
      <c r="M43" s="139" t="n">
        <f aca="false">IF(ISBLANK(E43),"",IF(ISBLANK(G43),(O43+(K43*35)+(L43*35^1.5)+(0.00000048314*35^2)),(O43+(K43*G43)+(L43*G43^1.5)+(0.00000048314*G43^2))))</f>
        <v>1.02335781150342</v>
      </c>
      <c r="N43" s="140" t="n">
        <f aca="false">IF(ISBLANK(D43),"",IF(ISBLANK(G43),J43*(1+0.00001*(35-20)),J43*(1+0.00001*(G43-20))))</f>
        <v>119.20934906622</v>
      </c>
      <c r="O43" s="139" t="n">
        <f aca="false">IF(ISBLANK(E43),"",(0.999842594+(0.00006793952*E43)-(0.00000909529*E43^2)+(0.0000001001685*E43^3)-(0.000000001120083*E43^4)+(0.000000000006536332*E43^5)))</f>
        <v>0.996265480344915</v>
      </c>
      <c r="P43" s="141" t="n">
        <v>4.572</v>
      </c>
      <c r="Q43" s="142" t="n">
        <v>4.467</v>
      </c>
      <c r="R43" s="143" t="n">
        <v>204.2</v>
      </c>
      <c r="S43" s="143" t="n">
        <v>199.5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3189</v>
      </c>
      <c r="E44" s="135" t="n">
        <v>28.1</v>
      </c>
      <c r="F44" s="136" t="n">
        <v>4.608</v>
      </c>
      <c r="G44" s="137" t="n">
        <v>36.2312</v>
      </c>
      <c r="H44" s="135" t="n">
        <v>10</v>
      </c>
      <c r="I44" s="135" t="n">
        <v>10</v>
      </c>
      <c r="J44" s="138" t="n">
        <v>115.7</v>
      </c>
      <c r="K44" s="139" t="n">
        <f aca="false">IF(ISBLANK(E44),"",(0.000824493-(0.0000040899*E44)+(0.000000076438*E44^2)-(0.00000000082467*E44^3)+(0.0000000000053875*E44^4)))</f>
        <v>0.000754984227200469</v>
      </c>
      <c r="L44" s="139" t="n">
        <f aca="false">IF(ISBLANK(E44),"",(-0.00000572466+(0.00000010227*E44)-(0.0000000016546*E44^2)))</f>
        <v>-4.157361706E-006</v>
      </c>
      <c r="M44" s="139" t="n">
        <f aca="false">IF(ISBLANK(E44),"",IF(ISBLANK(G44),(O44+(K44*35)+(L44*35^1.5)+(0.00000048314*35^2)),(O44+(K44*G44)+(L44*G44^1.5)+(0.00000048314*G44^2))))</f>
        <v>1.02329021516007</v>
      </c>
      <c r="N44" s="140" t="n">
        <f aca="false">IF(ISBLANK(D44),"",IF(ISBLANK(G44),J44*(1+0.00001*(35-20)),J44*(1+0.00001*(G44-20))))</f>
        <v>115.7187794984</v>
      </c>
      <c r="O44" s="139" t="n">
        <f aca="false">IF(ISBLANK(E44),"",(0.999842594+(0.00006793952*E44)-(0.00000909529*E44^2)+(0.0000001001685*E44^3)-(0.000000001120083*E44^4)+(0.000000000006536332*E44^5)))</f>
        <v>0.996208667461312</v>
      </c>
      <c r="P44" s="141" t="n">
        <v>4.551</v>
      </c>
      <c r="Q44" s="142" t="n">
        <v>4.447</v>
      </c>
      <c r="R44" s="143" t="n">
        <v>203.2</v>
      </c>
      <c r="S44" s="143" t="n">
        <v>198.6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3191</v>
      </c>
      <c r="E45" s="135" t="n">
        <v>28.4</v>
      </c>
      <c r="F45" s="136" t="n">
        <v>4.708</v>
      </c>
      <c r="G45" s="137" t="n">
        <v>36.2213</v>
      </c>
      <c r="H45" s="135" t="n">
        <v>0</v>
      </c>
      <c r="I45" s="135" t="n">
        <v>3.5</v>
      </c>
      <c r="J45" s="138" t="n">
        <v>118.23</v>
      </c>
      <c r="K45" s="139" t="n">
        <f aca="false">IF(ISBLANK(E45),"",(0.000824493-(0.0000040899*E45)+(0.000000076438*E45^2)-(0.00000000082467*E45^3)+(0.0000000000053875*E45^4)))</f>
        <v>0.00075460631060384</v>
      </c>
      <c r="L45" s="139" t="n">
        <f aca="false">IF(ISBLANK(E45),"",(-0.00000572466+(0.00000010227*E45)-(0.0000000016546*E45^2)))</f>
        <v>-4.154726176E-006</v>
      </c>
      <c r="M45" s="139" t="n">
        <f aca="false">IF(ISBLANK(E45),"",IF(ISBLANK(G45),(O45+(K45*35)+(L45*35^1.5)+(0.00000048314*35^2)),(O45+(K45*G45)+(L45*G45^1.5)+(0.00000048314*G45^2))))</f>
        <v>1.02318375670873</v>
      </c>
      <c r="N45" s="140" t="n">
        <f aca="false">IF(ISBLANK(D45),"",IF(ISBLANK(G45),J45*(1+0.00001*(35-20)),J45*(1+0.00001*(G45-20))))</f>
        <v>118.24917844299</v>
      </c>
      <c r="O45" s="139" t="n">
        <f aca="false">IF(ISBLANK(E45),"",(0.999842594+(0.00006793952*E45)-(0.00000909529*E45^2)+(0.0000001001685*E45^3)-(0.000000001120083*E45^4)+(0.000000000006536332*E45^5)))</f>
        <v>0.996122772415965</v>
      </c>
      <c r="P45" s="141" t="n">
        <v>4.549</v>
      </c>
      <c r="Q45" s="142" t="n">
        <v>4.445</v>
      </c>
      <c r="R45" s="143" t="n">
        <v>203.1</v>
      </c>
      <c r="S45" s="143" t="n">
        <v>198.5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0.07</v>
      </c>
      <c r="AA45" s="144" t="n">
        <v>0.07</v>
      </c>
      <c r="AB45" s="145" t="n">
        <v>0.6</v>
      </c>
      <c r="AC45" s="146" t="n">
        <v>0.6</v>
      </c>
      <c r="AD45" s="36" t="n">
        <v>0.0048</v>
      </c>
      <c r="AE45" s="36" t="n">
        <v>0.0074</v>
      </c>
      <c r="AF45" s="36" t="n">
        <v>-99999</v>
      </c>
      <c r="AG45" s="36" t="n">
        <v>0.0045</v>
      </c>
      <c r="AH45" s="36" t="n">
        <v>0.0055</v>
      </c>
      <c r="AI45" s="36" t="n">
        <v>-99999</v>
      </c>
      <c r="AJ45" s="36" t="n">
        <v>-99999</v>
      </c>
      <c r="AK45" s="36" t="n">
        <v>-99999</v>
      </c>
      <c r="AL45" s="36" t="n">
        <v>0.0158</v>
      </c>
      <c r="AM45" s="36" t="n">
        <v>0.0077</v>
      </c>
      <c r="AN45" s="36" t="n">
        <v>-99999</v>
      </c>
      <c r="AO45" s="36" t="n">
        <v>-99999</v>
      </c>
      <c r="AP45" s="36" t="n">
        <v>0.0878</v>
      </c>
      <c r="AQ45" s="36"/>
      <c r="AR45" s="36" t="n">
        <v>0.0058</v>
      </c>
      <c r="AS45" s="36" t="n">
        <v>0.0048</v>
      </c>
      <c r="AT45" s="36"/>
      <c r="AU45" s="36" t="n">
        <v>0.0119</v>
      </c>
      <c r="AV45" s="36" t="n">
        <v>-99999</v>
      </c>
      <c r="AW45" s="36"/>
      <c r="AX45" s="36" t="n">
        <v>0.0601</v>
      </c>
      <c r="AY45" s="36" t="n">
        <v>0.0672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1.4615384615385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40989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2016-03-22T13:57:00z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0.58125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4.97392539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0.00401573726371335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2086</v>
      </c>
      <c r="E35" s="119" t="n">
        <v>5.8</v>
      </c>
      <c r="F35" s="120" t="n">
        <v>5.391</v>
      </c>
      <c r="G35" s="121" t="n">
        <v>34.964</v>
      </c>
      <c r="H35" s="119" t="n">
        <v>2000</v>
      </c>
      <c r="I35" s="119" t="n">
        <v>2021.1</v>
      </c>
      <c r="J35" s="122" t="n">
        <v>108.594</v>
      </c>
      <c r="K35" s="123" t="n">
        <f aca="false">IF(ISBLANK(E35),"",(0.000824493-(0.0000040899*E35)+(0.000000076438*E35^2)-(0.00000000082467*E35^3)+(0.0000000000053875*E35^4)))</f>
        <v>0.00080318814806918</v>
      </c>
      <c r="L35" s="123" t="n">
        <f aca="false">IF(ISBLANK(E35),"",(-0.00000572466+(0.00000010227*E35)-(0.0000000016546*E35^2)))</f>
        <v>-5.187154744E-006</v>
      </c>
      <c r="M35" s="123" t="n">
        <f aca="false">IF(ISBLANK(E35),"",IF(ISBLANK(G35),(O35+(K35*35)+(L35*35^1.5)+(0.00000048314*35^2)),(O35+(K35*G35)+(L35*G35^1.5)+(0.00000048314*G35^2))))</f>
        <v>1.0275498870788</v>
      </c>
      <c r="N35" s="124" t="n">
        <f aca="false">IF(ISBLANK(D35),"",IF(ISBLANK(G35),J35*(1+0.00001*(35-20)),J35*(1+0.00001*(G35-20))))</f>
        <v>108.61025000616</v>
      </c>
      <c r="O35" s="123" t="n">
        <f aca="false">IF(ISBLANK(E35),"",(0.999842594+(0.00006793952*E35)-(0.00000909529*E35^2)+(0.0000001001685*E35^3)-(0.000000001120083*E35^4)+(0.000000000006536332*E35^5)))</f>
        <v>0.99994899709695</v>
      </c>
      <c r="P35" s="125" t="n">
        <v>5.682</v>
      </c>
      <c r="Q35" s="126" t="n">
        <v>5.53</v>
      </c>
      <c r="R35" s="127" t="n">
        <v>253.8</v>
      </c>
      <c r="S35" s="127" t="n">
        <v>247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186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2087</v>
      </c>
      <c r="E36" s="135" t="n">
        <v>7</v>
      </c>
      <c r="F36" s="136" t="n">
        <v>3.573</v>
      </c>
      <c r="G36" s="137" t="n">
        <v>34.6559</v>
      </c>
      <c r="H36" s="135" t="n">
        <v>1000</v>
      </c>
      <c r="I36" s="135" t="n">
        <v>1008.8</v>
      </c>
      <c r="J36" s="138" t="n">
        <v>111.599</v>
      </c>
      <c r="K36" s="139" t="n">
        <f aca="false">IF(ISBLANK(E36),"",(0.000824493-(0.0000040899*E36)+(0.000000076438*E36^2)-(0.00000000082467*E36^3)+(0.0000000000053875*E36^4)))</f>
        <v>0.0007993392355775</v>
      </c>
      <c r="L36" s="139" t="n">
        <f aca="false">IF(ISBLANK(E36),"",(-0.00000572466+(0.00000010227*E36)-(0.0000000016546*E36^2)))</f>
        <v>-5.0898454E-006</v>
      </c>
      <c r="M36" s="139" t="n">
        <f aca="false">IF(ISBLANK(E36),"",IF(ISBLANK(G36),(O36+(K36*35)+(L36*35^1.5)+(0.00000048314*35^2)),(O36+(K36*G36)+(L36*G36^1.5)+(0.00000048314*G36^2))))</f>
        <v>1.02714795309798</v>
      </c>
      <c r="N36" s="140" t="n">
        <f aca="false">IF(ISBLANK(D36),"",IF(ISBLANK(G36),J36*(1+0.00001*(35-20)),J36*(1+0.00001*(G36-20))))</f>
        <v>111.615355837841</v>
      </c>
      <c r="O36" s="139" t="n">
        <f aca="false">IF(ISBLANK(E36),"",(0.999842594+(0.00006793952*E36)-(0.00000909529*E36^2)+(0.0000001001685*E36^3)-(0.000000001120083*E36^4)+(0.000000000006536332*E36^5)))</f>
        <v>0.999904279762349</v>
      </c>
      <c r="P36" s="141" t="n">
        <v>3.658</v>
      </c>
      <c r="Q36" s="142" t="n">
        <v>3.561</v>
      </c>
      <c r="R36" s="143" t="n">
        <v>163.3</v>
      </c>
      <c r="S36" s="143" t="n">
        <v>159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175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2088</v>
      </c>
      <c r="E37" s="135" t="n">
        <v>9.5</v>
      </c>
      <c r="F37" s="136" t="n">
        <v>2.738</v>
      </c>
      <c r="G37" s="137" t="n">
        <v>34.6371</v>
      </c>
      <c r="H37" s="135" t="n">
        <v>500</v>
      </c>
      <c r="I37" s="135" t="n">
        <v>503.8</v>
      </c>
      <c r="J37" s="138" t="n">
        <v>109.447</v>
      </c>
      <c r="K37" s="139" t="n">
        <f aca="false">IF(ISBLANK(E37),"",(0.000824493-(0.0000040899*E37)+(0.000000076438*E37^2)-(0.00000000082467*E37^3)+(0.0000000000053875*E37^4)))</f>
        <v>0.000791874309582969</v>
      </c>
      <c r="L37" s="139" t="n">
        <f aca="false">IF(ISBLANK(E37),"",(-0.00000572466+(0.00000010227*E37)-(0.0000000016546*E37^2)))</f>
        <v>-4.90242265E-006</v>
      </c>
      <c r="M37" s="139" t="n">
        <f aca="false">IF(ISBLANK(E37),"",IF(ISBLANK(G37),(O37+(K37*35)+(L37*35^1.5)+(0.00000048314*35^2)),(O37+(K37*G37)+(L37*G37^1.5)+(0.00000048314*G37^2))))</f>
        <v>1.02675293821035</v>
      </c>
      <c r="N37" s="140" t="n">
        <f aca="false">IF(ISBLANK(D37),"",IF(ISBLANK(G37),J37*(1+0.00001*(35-20)),J37*(1+0.00001*(G37-20))))</f>
        <v>109.463019866837</v>
      </c>
      <c r="O37" s="139" t="n">
        <f aca="false">IF(ISBLANK(E37),"",(0.999842594+(0.00006793952*E37)-(0.00000909529*E37^2)+(0.0000001001685*E37^3)-(0.000000001120083*E37^4)+(0.000000000006536332*E37^5)))</f>
        <v>0.999744434108058</v>
      </c>
      <c r="P37" s="141" t="n">
        <v>2.855</v>
      </c>
      <c r="Q37" s="142" t="n">
        <v>2.781</v>
      </c>
      <c r="R37" s="143" t="n">
        <v>127.5</v>
      </c>
      <c r="S37" s="143" t="n">
        <v>124.2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175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2089</v>
      </c>
      <c r="E38" s="135" t="n">
        <v>15.9</v>
      </c>
      <c r="F38" s="136" t="n">
        <v>3.167</v>
      </c>
      <c r="G38" s="137" t="n">
        <v>35.5284</v>
      </c>
      <c r="H38" s="135" t="n">
        <v>100</v>
      </c>
      <c r="I38" s="135" t="n">
        <v>101.2</v>
      </c>
      <c r="J38" s="138" t="n">
        <v>110.361</v>
      </c>
      <c r="K38" s="139" t="n">
        <f aca="false">IF(ISBLANK(E38),"",(0.000824493-(0.0000040899*E38)+(0.000000076438*E38^2)-(0.00000000082467*E38^3)+(0.0000000000053875*E38^4)))</f>
        <v>0.000775817302826809</v>
      </c>
      <c r="L38" s="139" t="n">
        <f aca="false">IF(ISBLANK(E38),"",(-0.00000572466+(0.00000010227*E38)-(0.0000000016546*E38^2)))</f>
        <v>-4.516866426E-006</v>
      </c>
      <c r="M38" s="139" t="n">
        <f aca="false">IF(ISBLANK(E38),"",IF(ISBLANK(G38),(O38+(K38*35)+(L38*35^1.5)+(0.00000048314*35^2)),(O38+(K38*G38)+(L38*G38^1.5)+(0.00000048314*G38^2))))</f>
        <v>1.02617801644526</v>
      </c>
      <c r="N38" s="140" t="n">
        <f aca="false">IF(ISBLANK(D38),"",IF(ISBLANK(G38),J38*(1+0.00001*(35-20)),J38*(1+0.00001*(G38-20))))</f>
        <v>110.378137297524</v>
      </c>
      <c r="O38" s="139" t="n">
        <f aca="false">IF(ISBLANK(E38),"",(0.999842594+(0.00006793952*E38)-(0.00000909529*E38^2)+(0.0000001001685*E38^3)-(0.000000001120083*E38^4)+(0.000000000006536332*E38^5)))</f>
        <v>0.998961151889546</v>
      </c>
      <c r="P38" s="141" t="n">
        <v>3.277</v>
      </c>
      <c r="Q38" s="142" t="n">
        <v>3.194</v>
      </c>
      <c r="R38" s="143" t="n">
        <v>146.4</v>
      </c>
      <c r="S38" s="143" t="n">
        <v>142.6</v>
      </c>
      <c r="T38" s="34" t="n">
        <v>0.05</v>
      </c>
      <c r="U38" s="144" t="n">
        <v>0.05</v>
      </c>
      <c r="V38" s="145" t="n">
        <v>15.6</v>
      </c>
      <c r="W38" s="146" t="n">
        <v>15.2</v>
      </c>
      <c r="X38" s="145" t="n">
        <v>15.6</v>
      </c>
      <c r="Y38" s="146" t="n">
        <v>15.2</v>
      </c>
      <c r="Z38" s="34" t="n">
        <v>1.19</v>
      </c>
      <c r="AA38" s="144" t="n">
        <v>1.16</v>
      </c>
      <c r="AB38" s="145" t="n">
        <v>5.5</v>
      </c>
      <c r="AC38" s="146" t="n">
        <v>5.4</v>
      </c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2090</v>
      </c>
      <c r="E39" s="135" t="n">
        <v>19.1</v>
      </c>
      <c r="F39" s="136" t="n">
        <v>3.346</v>
      </c>
      <c r="G39" s="137" t="n">
        <v>35.9591</v>
      </c>
      <c r="H39" s="135" t="n">
        <v>80</v>
      </c>
      <c r="I39" s="135" t="n">
        <v>80.2</v>
      </c>
      <c r="J39" s="138" t="n">
        <v>112.211</v>
      </c>
      <c r="K39" s="139" t="n">
        <f aca="false">IF(ISBLANK(E39),"",(0.000824493-(0.0000040899*E39)+(0.000000076438*E39^2)-(0.00000000082467*E39^3)+(0.0000000000053875*E39^4)))</f>
        <v>0.000769232065238169</v>
      </c>
      <c r="L39" s="139" t="n">
        <f aca="false">IF(ISBLANK(E39),"",(-0.00000572466+(0.00000010227*E39)-(0.0000000016546*E39^2)))</f>
        <v>-4.374917626E-006</v>
      </c>
      <c r="M39" s="139" t="n">
        <f aca="false">IF(ISBLANK(E39),"",IF(ISBLANK(G39),(O39+(K39*35)+(L39*35^1.5)+(0.00000048314*35^2)),(O39+(K39*G39)+(L39*G39^1.5)+(0.00000048314*G39^2))))</f>
        <v>1.02572994255059</v>
      </c>
      <c r="N39" s="140" t="n">
        <f aca="false">IF(ISBLANK(D39),"",IF(ISBLANK(G39),J39*(1+0.00001*(35-20)),J39*(1+0.00001*(G39-20))))</f>
        <v>112.228907865701</v>
      </c>
      <c r="O39" s="139" t="n">
        <f aca="false">IF(ISBLANK(E39),"",(0.999842594+(0.00006793952*E39)-(0.00000909529*E39^2)+(0.0000001001685*E39^3)-(0.000000001120083*E39^4)+(0.000000000006536332*E39^5)))</f>
        <v>0.998387694553484</v>
      </c>
      <c r="P39" s="141" t="n">
        <v>3.405</v>
      </c>
      <c r="Q39" s="142" t="n">
        <v>3.32</v>
      </c>
      <c r="R39" s="143" t="n">
        <v>152.1</v>
      </c>
      <c r="S39" s="143" t="n">
        <v>148.3</v>
      </c>
      <c r="T39" s="34" t="n">
        <v>0.25</v>
      </c>
      <c r="U39" s="144" t="n">
        <v>0.24</v>
      </c>
      <c r="V39" s="145" t="n">
        <v>10.9</v>
      </c>
      <c r="W39" s="146" t="n">
        <v>10.6</v>
      </c>
      <c r="X39" s="145" t="n">
        <v>10.6</v>
      </c>
      <c r="Y39" s="146" t="n">
        <v>10.3</v>
      </c>
      <c r="Z39" s="34" t="n">
        <v>0.98</v>
      </c>
      <c r="AA39" s="144" t="n">
        <v>0.96</v>
      </c>
      <c r="AB39" s="145" t="n">
        <v>3.6</v>
      </c>
      <c r="AC39" s="146" t="n">
        <v>3.5</v>
      </c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2091</v>
      </c>
      <c r="E40" s="135" t="n">
        <v>21.3</v>
      </c>
      <c r="F40" s="136" t="n">
        <v>3.768</v>
      </c>
      <c r="G40" s="137" t="n">
        <v>36.273</v>
      </c>
      <c r="H40" s="135" t="n">
        <v>60</v>
      </c>
      <c r="I40" s="135" t="n">
        <v>60.1</v>
      </c>
      <c r="J40" s="138" t="n">
        <v>108.968</v>
      </c>
      <c r="K40" s="139" t="n">
        <f aca="false">IF(ISBLANK(E40),"",(0.000824493-(0.0000040899*E40)+(0.000000076438*E40^2)-(0.00000000082467*E40^3)+(0.0000000000053875*E40^4)))</f>
        <v>0.000765196941676249</v>
      </c>
      <c r="L40" s="139" t="n">
        <f aca="false">IF(ISBLANK(E40),"",(-0.00000572466+(0.00000010227*E40)-(0.0000000016546*E40^2)))</f>
        <v>-4.296984474E-006</v>
      </c>
      <c r="M40" s="139" t="n">
        <f aca="false">IF(ISBLANK(E40),"",IF(ISBLANK(G40),(O40+(K40*35)+(L40*35^1.5)+(0.00000048314*35^2)),(O40+(K40*G40)+(L40*G40^1.5)+(0.00000048314*G40^2))))</f>
        <v>1.02538230129542</v>
      </c>
      <c r="N40" s="140" t="n">
        <f aca="false">IF(ISBLANK(D40),"",IF(ISBLANK(G40),J40*(1+0.00001*(35-20)),J40*(1+0.00001*(G40-20))))</f>
        <v>108.98573236264</v>
      </c>
      <c r="O40" s="139" t="n">
        <f aca="false">IF(ISBLANK(E40),"",(0.999842594+(0.00006793952*E40)-(0.00000909529*E40^2)+(0.0000001001685*E40^3)-(0.000000001120083*E40^4)+(0.000000000006536332*E40^5)))</f>
        <v>0.997929356909852</v>
      </c>
      <c r="P40" s="141" t="n">
        <v>3.953</v>
      </c>
      <c r="Q40" s="142" t="n">
        <v>3.855</v>
      </c>
      <c r="R40" s="143" t="n">
        <v>176.5</v>
      </c>
      <c r="S40" s="143" t="n">
        <v>172.2</v>
      </c>
      <c r="T40" s="34" t="n">
        <v>0.32</v>
      </c>
      <c r="U40" s="144" t="n">
        <v>0.31</v>
      </c>
      <c r="V40" s="145" t="n">
        <v>5.6</v>
      </c>
      <c r="W40" s="146" t="n">
        <v>5.5</v>
      </c>
      <c r="X40" s="145" t="n">
        <v>5.3</v>
      </c>
      <c r="Y40" s="146" t="n">
        <v>5.2</v>
      </c>
      <c r="Z40" s="34" t="n">
        <v>0.55</v>
      </c>
      <c r="AA40" s="144" t="n">
        <v>0.54</v>
      </c>
      <c r="AB40" s="145" t="n">
        <v>2.2</v>
      </c>
      <c r="AC40" s="146" t="n">
        <v>2.1</v>
      </c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2092</v>
      </c>
      <c r="E41" s="135" t="n">
        <v>24.2</v>
      </c>
      <c r="F41" s="136" t="n">
        <v>4.166</v>
      </c>
      <c r="G41" s="137" t="n">
        <v>36.3452</v>
      </c>
      <c r="H41" s="135" t="n">
        <v>40</v>
      </c>
      <c r="I41" s="135" t="n">
        <v>40.3</v>
      </c>
      <c r="J41" s="138" t="n">
        <v>107.409</v>
      </c>
      <c r="K41" s="139" t="n">
        <f aca="false">IF(ISBLANK(E41),"",(0.000824493-(0.0000040899*E41)+(0.000000076438*E41^2)-(0.00000000082467*E41^3)+(0.0000000000053875*E41^4)))</f>
        <v>0.00076044271819526</v>
      </c>
      <c r="L41" s="139" t="n">
        <f aca="false">IF(ISBLANK(E41),"",(-0.00000572466+(0.00000010227*E41)-(0.0000000016546*E41^2)))</f>
        <v>-4.218725944E-006</v>
      </c>
      <c r="M41" s="139" t="n">
        <f aca="false">IF(ISBLANK(E41),"",IF(ISBLANK(G41),(O41+(K41*35)+(L41*35^1.5)+(0.00000048314*35^2)),(O41+(K41*G41)+(L41*G41^1.5)+(0.00000048314*G41^2))))</f>
        <v>1.02460216836611</v>
      </c>
      <c r="N41" s="140" t="n">
        <f aca="false">IF(ISBLANK(D41),"",IF(ISBLANK(G41),J41*(1+0.00001*(35-20)),J41*(1+0.00001*(G41-20))))</f>
        <v>107.426556215868</v>
      </c>
      <c r="O41" s="139" t="n">
        <f aca="false">IF(ISBLANK(E41),"",(0.999842594+(0.00006793952*E41)-(0.00000909529*E41^2)+(0.0000001001685*E41^3)-(0.000000001120083*E41^4)+(0.000000000006536332*E41^5)))</f>
        <v>0.99724989342891</v>
      </c>
      <c r="P41" s="141" t="n">
        <v>4.437</v>
      </c>
      <c r="Q41" s="142" t="n">
        <v>4.33</v>
      </c>
      <c r="R41" s="143" t="n">
        <v>198.1</v>
      </c>
      <c r="S41" s="143" t="n">
        <v>193.4</v>
      </c>
      <c r="T41" s="34" t="n">
        <v>0.02</v>
      </c>
      <c r="U41" s="144" t="n">
        <v>0.02</v>
      </c>
      <c r="V41" s="145" t="n">
        <v>0.1</v>
      </c>
      <c r="W41" s="146" t="n">
        <v>0.1</v>
      </c>
      <c r="X41" s="145" t="n">
        <v>0</v>
      </c>
      <c r="Y41" s="146" t="n">
        <v>0</v>
      </c>
      <c r="Z41" s="34" t="n">
        <v>0.23</v>
      </c>
      <c r="AA41" s="144" t="n">
        <v>0.22</v>
      </c>
      <c r="AB41" s="145" t="n">
        <v>1.2</v>
      </c>
      <c r="AC41" s="146" t="n">
        <v>1.2</v>
      </c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2093</v>
      </c>
      <c r="E42" s="135" t="n">
        <v>27.6</v>
      </c>
      <c r="F42" s="136" t="n">
        <v>4.346</v>
      </c>
      <c r="G42" s="137" t="n">
        <v>36.2439</v>
      </c>
      <c r="H42" s="135" t="n">
        <v>20</v>
      </c>
      <c r="I42" s="135" t="n">
        <v>20.5</v>
      </c>
      <c r="J42" s="138" t="n">
        <v>109.319</v>
      </c>
      <c r="K42" s="139" t="n">
        <f aca="false">IF(ISBLANK(E42),"",(0.000824493-(0.0000040899*E42)+(0.000000076438*E42^2)-(0.00000000082467*E42^3)+(0.0000000000053875*E42^4)))</f>
        <v>0.0007556270831184</v>
      </c>
      <c r="L42" s="139" t="n">
        <f aca="false">IF(ISBLANK(E42),"",(-0.00000572466+(0.00000010227*E42)-(0.0000000016546*E42^2)))</f>
        <v>-4.162416096E-006</v>
      </c>
      <c r="M42" s="139" t="n">
        <f aca="false">IF(ISBLANK(E42),"",IF(ISBLANK(G42),(O42+(K42*35)+(L42*35^1.5)+(0.00000048314*35^2)),(O42+(K42*G42)+(L42*G42^1.5)+(0.00000048314*G42^2))))</f>
        <v>1.02346332152342</v>
      </c>
      <c r="N42" s="140" t="n">
        <f aca="false">IF(ISBLANK(D42),"",IF(ISBLANK(G42),J42*(1+0.00001*(35-20)),J42*(1+0.00001*(G42-20))))</f>
        <v>109.336757669041</v>
      </c>
      <c r="O42" s="139" t="n">
        <f aca="false">IF(ISBLANK(E42),"",(0.999842594+(0.00006793952*E42)-(0.00000909529*E42^2)+(0.0000001001685*E42^3)-(0.000000001120083*E42^4)+(0.000000000006536332*E42^5)))</f>
        <v>0.996350020834558</v>
      </c>
      <c r="P42" s="141" t="n">
        <v>4.547</v>
      </c>
      <c r="Q42" s="142" t="n">
        <v>4.442</v>
      </c>
      <c r="R42" s="143" t="n">
        <v>203.1</v>
      </c>
      <c r="S42" s="143" t="n">
        <v>198.4</v>
      </c>
      <c r="T42" s="34" t="n">
        <v>0.01</v>
      </c>
      <c r="U42" s="144" t="n">
        <v>0.01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0.07</v>
      </c>
      <c r="AA42" s="144" t="n">
        <v>0.07</v>
      </c>
      <c r="AB42" s="145" t="n">
        <v>0.7</v>
      </c>
      <c r="AC42" s="146" t="n">
        <v>0.7</v>
      </c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2094</v>
      </c>
      <c r="E43" s="135" t="n">
        <v>27.9</v>
      </c>
      <c r="F43" s="136" t="n">
        <v>4.386</v>
      </c>
      <c r="G43" s="137" t="n">
        <v>36.2457</v>
      </c>
      <c r="H43" s="135" t="n">
        <v>10</v>
      </c>
      <c r="I43" s="135" t="n">
        <v>9.9</v>
      </c>
      <c r="J43" s="138" t="n">
        <v>110.441</v>
      </c>
      <c r="K43" s="139" t="n">
        <f aca="false">IF(ISBLANK(E43),"",(0.000824493-(0.0000040899*E43)+(0.000000076438*E43^2)-(0.00000000082467*E43^3)+(0.0000000000053875*E43^4)))</f>
        <v>0.000755239413691009</v>
      </c>
      <c r="L43" s="139" t="n">
        <f aca="false">IF(ISBLANK(E43),"",(-0.00000572466+(0.00000010227*E43)-(0.0000000016546*E43^2)))</f>
        <v>-4.159284186E-006</v>
      </c>
      <c r="M43" s="139" t="n">
        <f aca="false">IF(ISBLANK(E43),"",IF(ISBLANK(G43),(O43+(K43*35)+(L43*35^1.5)+(0.00000048314*35^2)),(O43+(K43*G43)+(L43*G43^1.5)+(0.00000048314*G43^2))))</f>
        <v>1.02336676862343</v>
      </c>
      <c r="N43" s="140" t="n">
        <f aca="false">IF(ISBLANK(D43),"",IF(ISBLANK(G43),J43*(1+0.00001*(35-20)),J43*(1+0.00001*(G43-20))))</f>
        <v>110.458941913537</v>
      </c>
      <c r="O43" s="139" t="n">
        <f aca="false">IF(ISBLANK(E43),"",(0.999842594+(0.00006793952*E43)-(0.00000909529*E43^2)+(0.0000001001685*E43^3)-(0.000000001120083*E43^4)+(0.000000000006536332*E43^5)))</f>
        <v>0.996265480344915</v>
      </c>
      <c r="P43" s="141" t="n">
        <v>4.541</v>
      </c>
      <c r="Q43" s="142" t="n">
        <v>4.438</v>
      </c>
      <c r="R43" s="143" t="n">
        <v>202.8</v>
      </c>
      <c r="S43" s="143" t="n">
        <v>198.2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2095</v>
      </c>
      <c r="E44" s="135" t="n">
        <v>27.9</v>
      </c>
      <c r="F44" s="136" t="n">
        <v>4.472</v>
      </c>
      <c r="G44" s="137" t="n">
        <v>36.2448</v>
      </c>
      <c r="H44" s="135" t="n">
        <v>10</v>
      </c>
      <c r="I44" s="135" t="n">
        <v>9.6</v>
      </c>
      <c r="J44" s="138" t="n">
        <v>112.572</v>
      </c>
      <c r="K44" s="139" t="n">
        <f aca="false">IF(ISBLANK(E44),"",(0.000824493-(0.0000040899*E44)+(0.000000076438*E44^2)-(0.00000000082467*E44^3)+(0.0000000000053875*E44^4)))</f>
        <v>0.000755239413691009</v>
      </c>
      <c r="L44" s="139" t="n">
        <f aca="false">IF(ISBLANK(E44),"",(-0.00000572466+(0.00000010227*E44)-(0.0000000016546*E44^2)))</f>
        <v>-4.159284186E-006</v>
      </c>
      <c r="M44" s="139" t="n">
        <f aca="false">IF(ISBLANK(E44),"",IF(ISBLANK(G44),(O44+(K44*35)+(L44*35^1.5)+(0.00000048314*35^2)),(O44+(K44*G44)+(L44*G44^1.5)+(0.00000048314*G44^2))))</f>
        <v>1.02336609119196</v>
      </c>
      <c r="N44" s="140" t="n">
        <f aca="false">IF(ISBLANK(D44),"",IF(ISBLANK(G44),J44*(1+0.00001*(35-20)),J44*(1+0.00001*(G44-20))))</f>
        <v>112.590287096256</v>
      </c>
      <c r="O44" s="139" t="n">
        <f aca="false">IF(ISBLANK(E44),"",(0.999842594+(0.00006793952*E44)-(0.00000909529*E44^2)+(0.0000001001685*E44^3)-(0.000000001120083*E44^4)+(0.000000000006536332*E44^5)))</f>
        <v>0.996265480344915</v>
      </c>
      <c r="P44" s="141" t="n">
        <v>4.541</v>
      </c>
      <c r="Q44" s="142" t="n">
        <v>4.438</v>
      </c>
      <c r="R44" s="143" t="n">
        <v>202.8</v>
      </c>
      <c r="S44" s="143" t="n">
        <v>198.2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175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2096</v>
      </c>
      <c r="E45" s="135" t="n">
        <v>28.2</v>
      </c>
      <c r="F45" s="136" t="n">
        <v>4.259</v>
      </c>
      <c r="G45" s="137" t="n">
        <v>36.2504</v>
      </c>
      <c r="H45" s="135" t="n">
        <v>0</v>
      </c>
      <c r="I45" s="135" t="n">
        <v>3.1</v>
      </c>
      <c r="J45" s="138" t="n">
        <v>107.493</v>
      </c>
      <c r="K45" s="139" t="n">
        <f aca="false">IF(ISBLANK(E45),"",(0.000824493-(0.0000040899*E45)+(0.000000076438*E45^2)-(0.00000000082467*E45^3)+(0.0000000000053875*E45^4)))</f>
        <v>0.00075485760789126</v>
      </c>
      <c r="L45" s="139" t="n">
        <f aca="false">IF(ISBLANK(E45),"",(-0.00000572466+(0.00000010227*E45)-(0.0000000016546*E45^2)))</f>
        <v>-4.156450104E-006</v>
      </c>
      <c r="M45" s="139" t="n">
        <f aca="false">IF(ISBLANK(E45),"",IF(ISBLANK(G45),(O45+(K45*35)+(L45*35^1.5)+(0.00000048314*35^2)),(O45+(K45*G45)+(L45*G45^1.5)+(0.00000048314*G45^2))))</f>
        <v>1.02327172964924</v>
      </c>
      <c r="N45" s="140" t="n">
        <f aca="false">IF(ISBLANK(D45),"",IF(ISBLANK(G45),J45*(1+0.00001*(35-20)),J45*(1+0.00001*(G45-20))))</f>
        <v>107.510468042472</v>
      </c>
      <c r="O45" s="139" t="n">
        <f aca="false">IF(ISBLANK(E45),"",(0.999842594+(0.00006793952*E45)-(0.00000909529*E45^2)+(0.0000001001685*E45^3)-(0.000000001120083*E45^4)+(0.000000000006536332*E45^5)))</f>
        <v>0.996180125720464</v>
      </c>
      <c r="P45" s="141" t="n">
        <v>4.533</v>
      </c>
      <c r="Q45" s="142" t="n">
        <v>4.429</v>
      </c>
      <c r="R45" s="143" t="n">
        <v>202.4</v>
      </c>
      <c r="S45" s="143" t="n">
        <v>197.8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0.06</v>
      </c>
      <c r="AA45" s="144" t="n">
        <v>0.06</v>
      </c>
      <c r="AB45" s="145" t="n">
        <v>0.6</v>
      </c>
      <c r="AC45" s="146" t="n">
        <v>0.6</v>
      </c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175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175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175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175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175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175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175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175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175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175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175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175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9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</v>
      </c>
      <c r="P9" s="31" t="s">
        <v>16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40990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-1</v>
      </c>
      <c r="P11" s="43" t="str">
        <f aca="false">TEXT(J11,"aaaa-mm-jj")&amp;"T"&amp;TEXT(J12,"hh:mm:ss")&amp;"z"</f>
        <v>2016-03-23T05:38:00z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0.234722222222222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4.97392539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0.00401573726371335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3034</v>
      </c>
      <c r="E35" s="119" t="n">
        <v>5.9</v>
      </c>
      <c r="F35" s="120" t="n">
        <v>5.778</v>
      </c>
      <c r="G35" s="121" t="n">
        <v>34.9616</v>
      </c>
      <c r="H35" s="119" t="n">
        <v>2000</v>
      </c>
      <c r="I35" s="119" t="n">
        <v>2021.5</v>
      </c>
      <c r="J35" s="122" t="n">
        <v>116.21</v>
      </c>
      <c r="K35" s="123" t="n">
        <f aca="false">IF(ISBLANK(E35),"",(0.000824493-(0.0000040899*E35)+(0.000000076438*E35^2)-(0.00000000082467*E35^3)+(0.0000000000053875*E35^4)))</f>
        <v>0.000802860555108309</v>
      </c>
      <c r="L35" s="123" t="n">
        <f aca="false">IF(ISBLANK(E35),"",(-0.00000572466+(0.00000010227*E35)-(0.0000000016546*E35^2)))</f>
        <v>-5.178863626E-006</v>
      </c>
      <c r="M35" s="123" t="n">
        <f aca="false">IF(ISBLANK(E35),"",IF(ISBLANK(G35),(O35+(K35*35)+(L35*35^1.5)+(0.00000048314*35^2)),(O35+(K35*G35)+(L35*G35^1.5)+(0.00000048314*G35^2))))</f>
        <v>1.02753534456346</v>
      </c>
      <c r="N35" s="124" t="n">
        <f aca="false">IF(ISBLANK(D35),"",IF(ISBLANK(G35),J35*(1+0.00001*(35-20)),J35*(1+0.00001*(G35-20))))</f>
        <v>116.22738687536</v>
      </c>
      <c r="O35" s="123" t="n">
        <f aca="false">IF(ISBLANK(E35),"",(0.999842594+(0.00006793952*E35)-(0.00000909529*E35^2)+(0.0000001001685*E35^3)-(0.000000001120083*E35^4)+(0.000000000006536332*E35^5)))</f>
        <v>0.999946092114281</v>
      </c>
      <c r="P35" s="125" t="n">
        <v>5.685</v>
      </c>
      <c r="Q35" s="126" t="n">
        <v>5.533</v>
      </c>
      <c r="R35" s="127" t="n">
        <v>253.9</v>
      </c>
      <c r="S35" s="127" t="n">
        <v>247.1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3035</v>
      </c>
      <c r="E36" s="135" t="n">
        <v>7.1</v>
      </c>
      <c r="F36" s="136" t="n">
        <v>3.642</v>
      </c>
      <c r="G36" s="137" t="n">
        <v>34.6325</v>
      </c>
      <c r="H36" s="135" t="n">
        <v>1000</v>
      </c>
      <c r="I36" s="135" t="n">
        <v>1009</v>
      </c>
      <c r="J36" s="138" t="n">
        <v>115.67</v>
      </c>
      <c r="K36" s="139" t="n">
        <f aca="false">IF(ISBLANK(E36),"",(0.000824493-(0.0000040899*E36)+(0.000000076438*E36^2)-(0.00000000082467*E36^3)+(0.0000000000053875*E36^4)))</f>
        <v>0.000799026481658769</v>
      </c>
      <c r="L36" s="139" t="n">
        <f aca="false">IF(ISBLANK(E36),"",(-0.00000572466+(0.00000010227*E36)-(0.0000000016546*E36^2)))</f>
        <v>-5.081951386E-006</v>
      </c>
      <c r="M36" s="139" t="n">
        <f aca="false">IF(ISBLANK(E36),"",IF(ISBLANK(G36),(O36+(K36*35)+(L36*35^1.5)+(0.00000048314*35^2)),(O36+(K36*G36)+(L36*G36^1.5)+(0.00000048314*G36^2))))</f>
        <v>1.02711560847428</v>
      </c>
      <c r="N36" s="140" t="n">
        <f aca="false">IF(ISBLANK(D36),"",IF(ISBLANK(G36),J36*(1+0.00001*(35-20)),J36*(1+0.00001*(G36-20))))</f>
        <v>115.68692541275</v>
      </c>
      <c r="O36" s="139" t="n">
        <f aca="false">IF(ISBLANK(E36),"",(0.999842594+(0.00006793952*E36)-(0.00000909529*E36^2)+(0.0000001001685*E36^3)-(0.000000001120083*E36^4)+(0.000000000006536332*E36^5)))</f>
        <v>0.999899594042335</v>
      </c>
      <c r="P36" s="141" t="n">
        <v>3.595</v>
      </c>
      <c r="Q36" s="142" t="n">
        <v>3.5</v>
      </c>
      <c r="R36" s="143" t="n">
        <v>160.5</v>
      </c>
      <c r="S36" s="143" t="n">
        <v>156.3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3038</v>
      </c>
      <c r="E37" s="135" t="n">
        <v>9.8</v>
      </c>
      <c r="F37" s="136" t="n">
        <v>2.837</v>
      </c>
      <c r="G37" s="137" t="n">
        <v>34.6406</v>
      </c>
      <c r="H37" s="135" t="n">
        <v>500</v>
      </c>
      <c r="I37" s="135" t="n">
        <v>503</v>
      </c>
      <c r="J37" s="138" t="n">
        <v>115.95</v>
      </c>
      <c r="K37" s="139" t="n">
        <f aca="false">IF(ISBLANK(E37),"",(0.000824493-(0.0000040899*E37)+(0.000000076438*E37^2)-(0.00000000082467*E37^3)+(0.0000000000053875*E37^4)))</f>
        <v>0.00079102660529798</v>
      </c>
      <c r="L37" s="139" t="n">
        <f aca="false">IF(ISBLANK(E37),"",(-0.00000572466+(0.00000010227*E37)-(0.0000000016546*E37^2)))</f>
        <v>-4.881321784E-006</v>
      </c>
      <c r="M37" s="139" t="n">
        <f aca="false">IF(ISBLANK(E37),"",IF(ISBLANK(G37),(O37+(K37*35)+(L37*35^1.5)+(0.00000048314*35^2)),(O37+(K37*G37)+(L37*G37^1.5)+(0.00000048314*G37^2))))</f>
        <v>1.02670560540445</v>
      </c>
      <c r="N37" s="140" t="n">
        <f aca="false">IF(ISBLANK(D37),"",IF(ISBLANK(G37),J37*(1+0.00001*(35-20)),J37*(1+0.00001*(G37-20))))</f>
        <v>115.9669757757</v>
      </c>
      <c r="O37" s="139" t="n">
        <f aca="false">IF(ISBLANK(E37),"",(0.999842594+(0.00006793952*E37)-(0.00000909529*E37^2)+(0.0000001001685*E37^3)-(0.000000001120083*E37^4)+(0.000000000006536332*E37^5)))</f>
        <v>0.999719426978938</v>
      </c>
      <c r="P37" s="141" t="n">
        <v>2.79</v>
      </c>
      <c r="Q37" s="142" t="n">
        <v>2.718</v>
      </c>
      <c r="R37" s="143" t="n">
        <v>124.6</v>
      </c>
      <c r="S37" s="143" t="n">
        <v>121.4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3039</v>
      </c>
      <c r="E38" s="135" t="n">
        <v>17</v>
      </c>
      <c r="F38" s="136" t="n">
        <v>3.646</v>
      </c>
      <c r="G38" s="137" t="n">
        <v>35.6754</v>
      </c>
      <c r="H38" s="135" t="n">
        <v>100</v>
      </c>
      <c r="I38" s="135" t="n">
        <v>100</v>
      </c>
      <c r="J38" s="138" t="n">
        <v>116.46</v>
      </c>
      <c r="K38" s="139" t="n">
        <f aca="false">IF(ISBLANK(E38),"",(0.000824493-(0.0000040899*E38)+(0.000000076438*E38^2)-(0.00000000082467*E38^3)+(0.0000000000053875*E38^4)))</f>
        <v>0.0007734536476775</v>
      </c>
      <c r="L38" s="139" t="n">
        <f aca="false">IF(ISBLANK(E38),"",(-0.00000572466+(0.00000010227*E38)-(0.0000000016546*E38^2)))</f>
        <v>-4.4642494E-006</v>
      </c>
      <c r="M38" s="139" t="n">
        <f aca="false">IF(ISBLANK(E38),"",IF(ISBLANK(G38),(O38+(K38*35)+(L38*35^1.5)+(0.00000048314*35^2)),(O38+(K38*G38)+(L38*G38^1.5)+(0.00000048314*G38^2))))</f>
        <v>1.02603379666686</v>
      </c>
      <c r="N38" s="140" t="n">
        <f aca="false">IF(ISBLANK(D38),"",IF(ISBLANK(G38),J38*(1+0.00001*(35-20)),J38*(1+0.00001*(G38-20))))</f>
        <v>116.47825557084</v>
      </c>
      <c r="O38" s="139" t="n">
        <f aca="false">IF(ISBLANK(E38),"",(0.999842594+(0.00006793952*E38)-(0.00000909529*E38^2)+(0.0000001001685*E38^3)-(0.000000001120083*E38^4)+(0.000000000006536332*E38^5)))</f>
        <v>0.998776885075002</v>
      </c>
      <c r="P38" s="141" t="n">
        <v>3.574</v>
      </c>
      <c r="Q38" s="142" t="n">
        <v>3.483</v>
      </c>
      <c r="R38" s="143" t="n">
        <v>159.6</v>
      </c>
      <c r="S38" s="143" t="n">
        <v>155.6</v>
      </c>
      <c r="T38" s="34" t="n">
        <v>0.1</v>
      </c>
      <c r="U38" s="144" t="n">
        <v>0.1</v>
      </c>
      <c r="V38" s="145" t="n">
        <v>12.7</v>
      </c>
      <c r="W38" s="146" t="n">
        <v>12.4</v>
      </c>
      <c r="X38" s="145" t="n">
        <v>12.6</v>
      </c>
      <c r="Y38" s="146" t="n">
        <v>12.3</v>
      </c>
      <c r="Z38" s="34" t="n">
        <v>1.03</v>
      </c>
      <c r="AA38" s="144" t="n">
        <v>1</v>
      </c>
      <c r="AB38" s="145" t="n">
        <v>4.4</v>
      </c>
      <c r="AC38" s="146" t="n">
        <v>4.3</v>
      </c>
      <c r="AD38" s="36" t="n">
        <v>0.0353</v>
      </c>
      <c r="AE38" s="36" t="n">
        <v>0.0161</v>
      </c>
      <c r="AF38" s="36" t="n">
        <v>0.0016</v>
      </c>
      <c r="AG38" s="36" t="n">
        <v>0.0536</v>
      </c>
      <c r="AH38" s="36" t="n">
        <v>0.0106</v>
      </c>
      <c r="AI38" s="36" t="n">
        <v>0.0003</v>
      </c>
      <c r="AJ38" s="36" t="n">
        <v>0.0003</v>
      </c>
      <c r="AK38" s="36" t="n">
        <v>-99999</v>
      </c>
      <c r="AL38" s="36" t="n">
        <v>0.052</v>
      </c>
      <c r="AM38" s="36" t="n">
        <v>0.0039</v>
      </c>
      <c r="AN38" s="36" t="n">
        <v>0.0006</v>
      </c>
      <c r="AO38" s="36" t="n">
        <v>-99999</v>
      </c>
      <c r="AP38" s="36" t="n">
        <v>0.0093</v>
      </c>
      <c r="AQ38" s="36"/>
      <c r="AR38" s="36" t="n">
        <v>0.0389</v>
      </c>
      <c r="AS38" s="36" t="n">
        <v>0.0161</v>
      </c>
      <c r="AT38" s="36"/>
      <c r="AU38" s="36" t="n">
        <v>0.0132</v>
      </c>
      <c r="AV38" s="36" t="n">
        <v>-99999</v>
      </c>
      <c r="AW38" s="36"/>
      <c r="AX38" s="36" t="n">
        <v>0.0302</v>
      </c>
      <c r="AY38" s="36" t="n">
        <v>0.1143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3042</v>
      </c>
      <c r="E39" s="135" t="n">
        <v>18.8</v>
      </c>
      <c r="F39" s="136" t="n">
        <v>3.881</v>
      </c>
      <c r="G39" s="137" t="n">
        <v>35.9892</v>
      </c>
      <c r="H39" s="135" t="n">
        <v>80</v>
      </c>
      <c r="I39" s="135" t="n">
        <v>81</v>
      </c>
      <c r="J39" s="138" t="n">
        <v>117.21</v>
      </c>
      <c r="K39" s="139" t="n">
        <f aca="false">IF(ISBLANK(E39),"",(0.000824493-(0.0000040899*E39)+(0.000000076438*E39^2)-(0.00000000082467*E39^3)+(0.0000000000053875*E39^4)))</f>
        <v>0.00076981247066528</v>
      </c>
      <c r="L39" s="139" t="n">
        <f aca="false">IF(ISBLANK(E39),"",(-0.00000572466+(0.00000010227*E39)-(0.0000000016546*E39^2)))</f>
        <v>-4.386785824E-006</v>
      </c>
      <c r="M39" s="139" t="n">
        <f aca="false">IF(ISBLANK(E39),"",IF(ISBLANK(G39),(O39+(K39*35)+(L39*35^1.5)+(0.00000048314*35^2)),(O39+(K39*G39)+(L39*G39^1.5)+(0.00000048314*G39^2))))</f>
        <v>1.02582982385434</v>
      </c>
      <c r="N39" s="140" t="n">
        <f aca="false">IF(ISBLANK(D39),"",IF(ISBLANK(G39),J39*(1+0.00001*(35-20)),J39*(1+0.00001*(G39-20))))</f>
        <v>117.22874094132</v>
      </c>
      <c r="O39" s="139" t="n">
        <f aca="false">IF(ISBLANK(E39),"",(0.999842594+(0.00006793952*E39)-(0.00000909529*E39^2)+(0.0000001001685*E39^3)-(0.000000001120083*E39^4)+(0.000000000006536332*E39^5)))</f>
        <v>0.998446234452763</v>
      </c>
      <c r="P39" s="141" t="n">
        <v>3.781</v>
      </c>
      <c r="Q39" s="142" t="n">
        <v>3.685</v>
      </c>
      <c r="R39" s="143" t="n">
        <v>168.8</v>
      </c>
      <c r="S39" s="143" t="n">
        <v>164.6</v>
      </c>
      <c r="T39" s="34" t="n">
        <v>0.22</v>
      </c>
      <c r="U39" s="144" t="n">
        <v>0.21</v>
      </c>
      <c r="V39" s="145" t="n">
        <v>9.2</v>
      </c>
      <c r="W39" s="146" t="n">
        <v>9</v>
      </c>
      <c r="X39" s="145" t="n">
        <v>8.9</v>
      </c>
      <c r="Y39" s="146" t="n">
        <v>8.7</v>
      </c>
      <c r="Z39" s="34" t="n">
        <v>0.81</v>
      </c>
      <c r="AA39" s="144" t="n">
        <v>0.79</v>
      </c>
      <c r="AB39" s="145" t="n">
        <v>3.1</v>
      </c>
      <c r="AC39" s="146" t="n">
        <v>3</v>
      </c>
      <c r="AD39" s="36" t="n">
        <v>0.0382</v>
      </c>
      <c r="AE39" s="36" t="n">
        <v>0.0204</v>
      </c>
      <c r="AF39" s="36" t="n">
        <v>0.0025</v>
      </c>
      <c r="AG39" s="36" t="n">
        <v>0.0538</v>
      </c>
      <c r="AH39" s="36" t="n">
        <v>0.0134</v>
      </c>
      <c r="AI39" s="36" t="n">
        <v>0.0013</v>
      </c>
      <c r="AJ39" s="36" t="n">
        <v>0.0022</v>
      </c>
      <c r="AK39" s="36" t="n">
        <v>0.0003</v>
      </c>
      <c r="AL39" s="36" t="n">
        <v>0.0602</v>
      </c>
      <c r="AM39" s="36" t="n">
        <v>0.0048</v>
      </c>
      <c r="AN39" s="36" t="n">
        <v>0.0022</v>
      </c>
      <c r="AO39" s="36" t="n">
        <v>-99999</v>
      </c>
      <c r="AP39" s="36" t="n">
        <v>0.0194</v>
      </c>
      <c r="AQ39" s="36"/>
      <c r="AR39" s="36" t="n">
        <v>0.0389</v>
      </c>
      <c r="AS39" s="36" t="n">
        <v>0.0354</v>
      </c>
      <c r="AT39" s="36"/>
      <c r="AU39" s="36" t="n">
        <v>0.0178</v>
      </c>
      <c r="AV39" s="36" t="n">
        <v>-99999</v>
      </c>
      <c r="AW39" s="36"/>
      <c r="AX39" s="36" t="n">
        <v>0.043</v>
      </c>
      <c r="AY39" s="36" t="n">
        <v>0.1586</v>
      </c>
      <c r="AZ39" s="36"/>
      <c r="BA39" s="36" t="n">
        <v>0.0048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3045</v>
      </c>
      <c r="E40" s="135" t="n">
        <v>22</v>
      </c>
      <c r="F40" s="136" t="n">
        <v>4.345</v>
      </c>
      <c r="G40" s="137" t="n">
        <v>36.4161</v>
      </c>
      <c r="H40" s="135" t="n">
        <v>60</v>
      </c>
      <c r="I40" s="135" t="n">
        <v>58</v>
      </c>
      <c r="J40" s="138" t="n">
        <v>118.7</v>
      </c>
      <c r="K40" s="139" t="n">
        <f aca="false">IF(ISBLANK(E40),"",(0.000824493-(0.0000040899*E40)+(0.000000076438*E40^2)-(0.00000000082467*E40^3)+(0.0000000000053875*E40^4)))</f>
        <v>0.00076399216004</v>
      </c>
      <c r="L40" s="139" t="n">
        <f aca="false">IF(ISBLANK(E40),"",(-0.00000572466+(0.00000010227*E40)-(0.0000000016546*E40^2)))</f>
        <v>-4.2755464E-006</v>
      </c>
      <c r="M40" s="139" t="n">
        <f aca="false">IF(ISBLANK(E40),"",IF(ISBLANK(G40),(O40+(K40*35)+(L40*35^1.5)+(0.00000048314*35^2)),(O40+(K40*G40)+(L40*G40^1.5)+(0.00000048314*G40^2))))</f>
        <v>1.02529578373819</v>
      </c>
      <c r="N40" s="140" t="n">
        <f aca="false">IF(ISBLANK(D40),"",IF(ISBLANK(G40),J40*(1+0.00001*(35-20)),J40*(1+0.00001*(G40-20))))</f>
        <v>118.7194859107</v>
      </c>
      <c r="O40" s="139" t="n">
        <f aca="false">IF(ISBLANK(E40),"",(0.999842594+(0.00006793952*E40)-(0.00000909529*E40^2)+(0.0000001001685*E40^3)-(0.000000001120083*E40^4)+(0.000000000006536332*E40^5)))</f>
        <v>0.99777303695451</v>
      </c>
      <c r="P40" s="141" t="n">
        <v>4.18</v>
      </c>
      <c r="Q40" s="142" t="n">
        <v>4.077</v>
      </c>
      <c r="R40" s="143" t="n">
        <v>186.7</v>
      </c>
      <c r="S40" s="143" t="n">
        <v>182.1</v>
      </c>
      <c r="T40" s="34" t="n">
        <v>0.35</v>
      </c>
      <c r="U40" s="144" t="n">
        <v>0.34</v>
      </c>
      <c r="V40" s="145" t="n">
        <v>3.7</v>
      </c>
      <c r="W40" s="146" t="n">
        <v>3.6</v>
      </c>
      <c r="X40" s="145" t="n">
        <v>3.3</v>
      </c>
      <c r="Y40" s="146" t="n">
        <v>3.2</v>
      </c>
      <c r="Z40" s="34" t="n">
        <v>0.45</v>
      </c>
      <c r="AA40" s="144" t="n">
        <v>0.44</v>
      </c>
      <c r="AB40" s="145" t="n">
        <v>1.6</v>
      </c>
      <c r="AC40" s="146" t="n">
        <v>1.6</v>
      </c>
      <c r="AD40" s="36" t="n">
        <v>0.0617</v>
      </c>
      <c r="AE40" s="36" t="n">
        <v>0.0347</v>
      </c>
      <c r="AF40" s="36" t="n">
        <v>0.0061</v>
      </c>
      <c r="AG40" s="36" t="n">
        <v>0.0668</v>
      </c>
      <c r="AH40" s="36" t="n">
        <v>0.0231</v>
      </c>
      <c r="AI40" s="36" t="n">
        <v>0.0019</v>
      </c>
      <c r="AJ40" s="36" t="n">
        <v>0.0039</v>
      </c>
      <c r="AK40" s="36" t="n">
        <v>0.001</v>
      </c>
      <c r="AL40" s="36" t="n">
        <v>0.1359</v>
      </c>
      <c r="AM40" s="36" t="n">
        <v>0.0103</v>
      </c>
      <c r="AN40" s="36" t="n">
        <v>0.0026</v>
      </c>
      <c r="AO40" s="36" t="n">
        <v>-99999</v>
      </c>
      <c r="AP40" s="36" t="n">
        <v>0.0331</v>
      </c>
      <c r="AQ40" s="36"/>
      <c r="AR40" s="36" t="n">
        <v>0.0247</v>
      </c>
      <c r="AS40" s="36" t="n">
        <v>0.0604</v>
      </c>
      <c r="AT40" s="36"/>
      <c r="AU40" s="36" t="n">
        <v>0.0234</v>
      </c>
      <c r="AV40" s="36" t="n">
        <v>-99999</v>
      </c>
      <c r="AW40" s="36"/>
      <c r="AX40" s="36" t="n">
        <v>0.0578</v>
      </c>
      <c r="AY40" s="36" t="n">
        <v>0.2907</v>
      </c>
      <c r="AZ40" s="36"/>
      <c r="BA40" s="36" t="n">
        <v>0.0061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3049</v>
      </c>
      <c r="E41" s="135" t="n">
        <v>25.5</v>
      </c>
      <c r="F41" s="136" t="n">
        <v>4.547</v>
      </c>
      <c r="G41" s="137" t="n">
        <v>36.31</v>
      </c>
      <c r="H41" s="135" t="n">
        <v>40</v>
      </c>
      <c r="I41" s="135" t="n">
        <v>43</v>
      </c>
      <c r="J41" s="138" t="n">
        <v>115.27</v>
      </c>
      <c r="K41" s="139" t="n">
        <f aca="false">IF(ISBLANK(E41),"",(0.000824493-(0.0000040899*E41)+(0.000000076438*E41^2)-(0.00000000082467*E41^3)+(0.0000000000053875*E41^4)))</f>
        <v>0.000758508167002969</v>
      </c>
      <c r="L41" s="139" t="n">
        <f aca="false">IF(ISBLANK(E41),"",(-0.00000572466+(0.00000010227*E41)-(0.0000000016546*E41^2)))</f>
        <v>-4.19267865E-006</v>
      </c>
      <c r="M41" s="139" t="n">
        <f aca="false">IF(ISBLANK(E41),"",IF(ISBLANK(G41),(O41+(K41*35)+(L41*35^1.5)+(0.00000048314*35^2)),(O41+(K41*G41)+(L41*G41^1.5)+(0.00000048314*G41^2))))</f>
        <v>1.02417971651221</v>
      </c>
      <c r="N41" s="140" t="n">
        <f aca="false">IF(ISBLANK(D41),"",IF(ISBLANK(G41),J41*(1+0.00001*(35-20)),J41*(1+0.00001*(G41-20))))</f>
        <v>115.288800537</v>
      </c>
      <c r="O41" s="139" t="n">
        <f aca="false">IF(ISBLANK(E41),"",(0.999842594+(0.00006793952*E41)-(0.00000909529*E41^2)+(0.0000001001685*E41^3)-(0.000000001120083*E41^4)+(0.000000000006536332*E41^5)))</f>
        <v>0.996918646721861</v>
      </c>
      <c r="P41" s="141" t="n">
        <v>4.508</v>
      </c>
      <c r="Q41" s="142" t="n">
        <v>4.401</v>
      </c>
      <c r="R41" s="143" t="n">
        <v>201.3</v>
      </c>
      <c r="S41" s="143" t="n">
        <v>196.6</v>
      </c>
      <c r="T41" s="34" t="n">
        <v>0.01</v>
      </c>
      <c r="U41" s="144" t="n">
        <v>0.01</v>
      </c>
      <c r="V41" s="145" t="n">
        <v>0</v>
      </c>
      <c r="W41" s="146" t="n">
        <v>0</v>
      </c>
      <c r="X41" s="145" t="n">
        <v>0</v>
      </c>
      <c r="Y41" s="146" t="n">
        <v>0</v>
      </c>
      <c r="Z41" s="34" t="n">
        <v>0.13</v>
      </c>
      <c r="AA41" s="144" t="n">
        <v>0.13</v>
      </c>
      <c r="AB41" s="145" t="n">
        <v>0.8</v>
      </c>
      <c r="AC41" s="146" t="n">
        <v>0.8</v>
      </c>
      <c r="AD41" s="36" t="n">
        <v>0.0274</v>
      </c>
      <c r="AE41" s="36" t="n">
        <v>0.0217</v>
      </c>
      <c r="AF41" s="36" t="n">
        <v>0.0051</v>
      </c>
      <c r="AG41" s="36" t="n">
        <v>0.0281</v>
      </c>
      <c r="AH41" s="36" t="n">
        <v>0.0121</v>
      </c>
      <c r="AI41" s="36" t="n">
        <v>0.0006</v>
      </c>
      <c r="AJ41" s="36" t="n">
        <v>0.0003</v>
      </c>
      <c r="AK41" s="36" t="n">
        <v>0.0006</v>
      </c>
      <c r="AL41" s="36" t="n">
        <v>0.0731</v>
      </c>
      <c r="AM41" s="36" t="n">
        <v>0.008</v>
      </c>
      <c r="AN41" s="36" t="n">
        <v>0.0013</v>
      </c>
      <c r="AO41" s="36" t="n">
        <v>0.0006</v>
      </c>
      <c r="AP41" s="36" t="n">
        <v>0.0574</v>
      </c>
      <c r="AQ41" s="36"/>
      <c r="AR41" s="36" t="n">
        <v>0.014</v>
      </c>
      <c r="AS41" s="36" t="n">
        <v>0.0172</v>
      </c>
      <c r="AT41" s="36"/>
      <c r="AU41" s="36" t="n">
        <v>0.0207</v>
      </c>
      <c r="AV41" s="36" t="n">
        <v>-99999</v>
      </c>
      <c r="AW41" s="36"/>
      <c r="AX41" s="36" t="n">
        <v>0.0858</v>
      </c>
      <c r="AY41" s="36" t="n">
        <v>0.1649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3050</v>
      </c>
      <c r="E42" s="135" t="n">
        <v>27</v>
      </c>
      <c r="F42" s="136" t="n">
        <v>4.628</v>
      </c>
      <c r="G42" s="137" t="n">
        <v>36.2429</v>
      </c>
      <c r="H42" s="135" t="n">
        <v>20</v>
      </c>
      <c r="I42" s="135" t="n">
        <v>20</v>
      </c>
      <c r="J42" s="138" t="n">
        <v>116.74</v>
      </c>
      <c r="K42" s="139" t="n">
        <f aca="false">IF(ISBLANK(E42),"",(0.000824493-(0.0000040899*E42)+(0.000000076438*E42^2)-(0.00000000082467*E42^3)+(0.0000000000053875*E42^4)))</f>
        <v>0.0007564201607775</v>
      </c>
      <c r="L42" s="139" t="n">
        <f aca="false">IF(ISBLANK(E42),"",(-0.00000572466+(0.00000010227*E42)-(0.0000000016546*E42^2)))</f>
        <v>-4.1695734E-006</v>
      </c>
      <c r="M42" s="139" t="n">
        <f aca="false">IF(ISBLANK(E42),"",IF(ISBLANK(G42),(O42+(K42*35)+(L42*35^1.5)+(0.00000048314*35^2)),(O42+(K42*G42)+(L42*G42^1.5)+(0.00000048314*G42^2))))</f>
        <v>1.02365637181825</v>
      </c>
      <c r="N42" s="140" t="n">
        <f aca="false">IF(ISBLANK(D42),"",IF(ISBLANK(G42),J42*(1+0.00001*(35-20)),J42*(1+0.00001*(G42-20))))</f>
        <v>116.75896196146</v>
      </c>
      <c r="O42" s="139" t="n">
        <f aca="false">IF(ISBLANK(E42),"",(0.999842594+(0.00006793952*E42)-(0.00000909529*E42^2)+(0.0000001001685*E42^3)-(0.000000001120083*E42^4)+(0.000000000006536332*E42^5)))</f>
        <v>0.996516642405886</v>
      </c>
      <c r="P42" s="141" t="n">
        <v>4.53</v>
      </c>
      <c r="Q42" s="142" t="n">
        <v>4.425</v>
      </c>
      <c r="R42" s="143" t="n">
        <v>202.3</v>
      </c>
      <c r="S42" s="143" t="n">
        <v>197.6</v>
      </c>
      <c r="T42" s="34" t="n">
        <v>0.01</v>
      </c>
      <c r="U42" s="144" t="n">
        <v>0.01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0.09</v>
      </c>
      <c r="AA42" s="144" t="n">
        <v>0.09</v>
      </c>
      <c r="AB42" s="145" t="n">
        <v>0.6</v>
      </c>
      <c r="AC42" s="146" t="n">
        <v>0.6</v>
      </c>
      <c r="AD42" s="36" t="n">
        <v>0.0092</v>
      </c>
      <c r="AE42" s="36" t="n">
        <v>0.0089</v>
      </c>
      <c r="AF42" s="36" t="n">
        <v>0.0035</v>
      </c>
      <c r="AG42" s="36" t="n">
        <v>0.0089</v>
      </c>
      <c r="AH42" s="36" t="n">
        <v>0.0054</v>
      </c>
      <c r="AI42" s="36" t="n">
        <v>-99999</v>
      </c>
      <c r="AJ42" s="36" t="n">
        <v>-99999</v>
      </c>
      <c r="AK42" s="36" t="n">
        <v>0.0006</v>
      </c>
      <c r="AL42" s="36" t="n">
        <v>0.025</v>
      </c>
      <c r="AM42" s="36" t="n">
        <v>0.0038</v>
      </c>
      <c r="AN42" s="36" t="n">
        <v>-99999</v>
      </c>
      <c r="AO42" s="36" t="n">
        <v>-99999</v>
      </c>
      <c r="AP42" s="36" t="n">
        <v>0.0724</v>
      </c>
      <c r="AQ42" s="36"/>
      <c r="AR42" s="36" t="n">
        <v>0.0079</v>
      </c>
      <c r="AS42" s="36" t="n">
        <v>0.0089</v>
      </c>
      <c r="AT42" s="36"/>
      <c r="AU42" s="36" t="n">
        <v>0.0152</v>
      </c>
      <c r="AV42" s="36" t="n">
        <v>-99999</v>
      </c>
      <c r="AW42" s="36"/>
      <c r="AX42" s="36" t="n">
        <v>0.0768</v>
      </c>
      <c r="AY42" s="36" t="n">
        <v>0.0803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3051</v>
      </c>
      <c r="E43" s="135" t="n">
        <v>27.3</v>
      </c>
      <c r="F43" s="136" t="n">
        <v>4.655</v>
      </c>
      <c r="G43" s="137" t="n">
        <v>36.2407</v>
      </c>
      <c r="H43" s="135" t="n">
        <v>10</v>
      </c>
      <c r="I43" s="135" t="n">
        <v>10</v>
      </c>
      <c r="J43" s="138" t="n">
        <v>117.34</v>
      </c>
      <c r="K43" s="139" t="n">
        <f aca="false">IF(ISBLANK(E43),"",(0.000824493-(0.0000040899*E43)+(0.000000076438*E43^2)-(0.00000000082467*E43^3)+(0.0000000000053875*E43^4)))</f>
        <v>0.000756020652891949</v>
      </c>
      <c r="L43" s="139" t="n">
        <f aca="false">IF(ISBLANK(E43),"",(-0.00000572466+(0.00000010227*E43)-(0.0000000016546*E43^2)))</f>
        <v>-4.165845834E-006</v>
      </c>
      <c r="M43" s="139" t="n">
        <f aca="false">IF(ISBLANK(E43),"",IF(ISBLANK(G43),(O43+(K43*35)+(L43*35^1.5)+(0.00000048314*35^2)),(O43+(K43*G43)+(L43*G43^1.5)+(0.00000048314*G43^2))))</f>
        <v>1.0235581488254</v>
      </c>
      <c r="N43" s="140" t="n">
        <f aca="false">IF(ISBLANK(D43),"",IF(ISBLANK(G43),J43*(1+0.00001*(35-20)),J43*(1+0.00001*(G43-20))))</f>
        <v>117.35905683738</v>
      </c>
      <c r="O43" s="139" t="n">
        <f aca="false">IF(ISBLANK(E43),"",(0.999842594+(0.00006793952*E43)-(0.00000909529*E43^2)+(0.0000001001685*E43^3)-(0.000000001120083*E43^4)+(0.000000000006536332*E43^5)))</f>
        <v>0.996433742949107</v>
      </c>
      <c r="P43" s="141" t="n">
        <v>4.532</v>
      </c>
      <c r="Q43" s="142" t="n">
        <v>4.428</v>
      </c>
      <c r="R43" s="143" t="n">
        <v>202.4</v>
      </c>
      <c r="S43" s="143" t="n">
        <v>197.8</v>
      </c>
      <c r="T43" s="34"/>
      <c r="U43" s="144"/>
      <c r="V43" s="145"/>
      <c r="W43" s="146"/>
      <c r="X43" s="145"/>
      <c r="Y43" s="146"/>
      <c r="Z43" s="34"/>
      <c r="AA43" s="144"/>
      <c r="AB43" s="145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3053</v>
      </c>
      <c r="E44" s="135" t="n">
        <v>27.2</v>
      </c>
      <c r="F44" s="136" t="n">
        <v>4.611</v>
      </c>
      <c r="G44" s="137" t="n">
        <v>36.2393</v>
      </c>
      <c r="H44" s="135" t="n">
        <v>0</v>
      </c>
      <c r="I44" s="135" t="n">
        <v>3</v>
      </c>
      <c r="J44" s="138" t="n">
        <v>116.42</v>
      </c>
      <c r="K44" s="139" t="n">
        <f aca="false">IF(ISBLANK(E44),"",(0.000824493-(0.0000040899*E44)+(0.000000076438*E44^2)-(0.00000000082467*E44^3)+(0.0000000000053875*E44^4)))</f>
        <v>0.00075615316050176</v>
      </c>
      <c r="L44" s="139" t="n">
        <f aca="false">IF(ISBLANK(E44),"",(-0.00000572466+(0.00000010227*E44)-(0.0000000016546*E44^2)))</f>
        <v>-4.167055264E-006</v>
      </c>
      <c r="M44" s="139" t="n">
        <f aca="false">IF(ISBLANK(E44),"",IF(ISBLANK(G44),(O44+(K44*35)+(L44*35^1.5)+(0.00000048314*35^2)),(O44+(K44*G44)+(L44*G44^1.5)+(0.00000048314*G44^2))))</f>
        <v>1.02358935694413</v>
      </c>
      <c r="N44" s="140" t="n">
        <f aca="false">IF(ISBLANK(D44),"",IF(ISBLANK(G44),J44*(1+0.00001*(35-20)),J44*(1+0.00001*(G44-20))))</f>
        <v>116.43890579306</v>
      </c>
      <c r="O44" s="139" t="n">
        <f aca="false">IF(ISBLANK(E44),"",(0.999842594+(0.00006793952*E44)-(0.00000909529*E44^2)+(0.0000001001685*E44^3)-(0.000000001120083*E44^4)+(0.000000000006536332*E44^5)))</f>
        <v>0.996461467720534</v>
      </c>
      <c r="P44" s="141" t="n">
        <v>4.525</v>
      </c>
      <c r="Q44" s="142" t="n">
        <v>4.421</v>
      </c>
      <c r="R44" s="143" t="n">
        <v>202.1</v>
      </c>
      <c r="S44" s="143" t="n">
        <v>197.4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3055</v>
      </c>
      <c r="E45" s="135" t="n">
        <v>27.1</v>
      </c>
      <c r="F45" s="136" t="n">
        <v>4.657</v>
      </c>
      <c r="G45" s="137" t="n">
        <v>36.2435</v>
      </c>
      <c r="H45" s="135" t="n">
        <v>0</v>
      </c>
      <c r="I45" s="135" t="n">
        <v>3</v>
      </c>
      <c r="J45" s="138" t="n">
        <v>117.53</v>
      </c>
      <c r="K45" s="139" t="n">
        <f aca="false">IF(ISBLANK(E45),"",(0.000824493-(0.0000040899*E45)+(0.000000076438*E45^2)-(0.00000000082467*E45^3)+(0.0000000000053875*E45^4)))</f>
        <v>0.000756286329317769</v>
      </c>
      <c r="L45" s="139" t="n">
        <f aca="false">IF(ISBLANK(E45),"",(-0.00000572466+(0.00000010227*E45)-(0.0000000016546*E45^2)))</f>
        <v>-4.168297786E-006</v>
      </c>
      <c r="M45" s="139" t="n">
        <f aca="false">IF(ISBLANK(E45),"",IF(ISBLANK(G45),(O45+(K45*35)+(L45*35^1.5)+(0.00000048314*35^2)),(O45+(K45*G45)+(L45*G45^1.5)+(0.00000048314*G45^2))))</f>
        <v>1.02362471042404</v>
      </c>
      <c r="N45" s="140" t="n">
        <f aca="false">IF(ISBLANK(D45),"",IF(ISBLANK(G45),J45*(1+0.00001*(35-20)),J45*(1+0.00001*(G45-20))))</f>
        <v>117.54909098555</v>
      </c>
      <c r="O45" s="139" t="n">
        <f aca="false">IF(ISBLANK(E45),"",(0.999842594+(0.00006793952*E45)-(0.00000909529*E45^2)+(0.0000001001685*E45^3)-(0.000000001120083*E45^4)+(0.000000000006536332*E45^5)))</f>
        <v>0.99648910092621</v>
      </c>
      <c r="P45" s="141" t="n">
        <v>4.527</v>
      </c>
      <c r="Q45" s="142" t="n">
        <v>4.422</v>
      </c>
      <c r="R45" s="143" t="n">
        <v>202.2</v>
      </c>
      <c r="S45" s="143" t="n">
        <v>197.5</v>
      </c>
      <c r="T45" s="34" t="n">
        <v>0.02</v>
      </c>
      <c r="U45" s="144" t="n">
        <v>0.02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0.08</v>
      </c>
      <c r="AA45" s="144" t="n">
        <v>0.08</v>
      </c>
      <c r="AB45" s="145" t="n">
        <v>0.5</v>
      </c>
      <c r="AC45" s="146" t="n">
        <v>0.5</v>
      </c>
      <c r="AD45" s="36" t="n">
        <v>0.0079</v>
      </c>
      <c r="AE45" s="36" t="n">
        <v>0.0076</v>
      </c>
      <c r="AF45" s="36" t="n">
        <v>0.0041</v>
      </c>
      <c r="AG45" s="36" t="n">
        <v>0.0073</v>
      </c>
      <c r="AH45" s="36" t="n">
        <v>0.0051</v>
      </c>
      <c r="AI45" s="36" t="n">
        <v>-99999</v>
      </c>
      <c r="AJ45" s="36" t="n">
        <v>-99999</v>
      </c>
      <c r="AK45" s="36" t="n">
        <v>0.0013</v>
      </c>
      <c r="AL45" s="36" t="n">
        <v>0.0209</v>
      </c>
      <c r="AM45" s="36" t="n">
        <v>0.0038</v>
      </c>
      <c r="AN45" s="36" t="n">
        <v>-99999</v>
      </c>
      <c r="AO45" s="36" t="n">
        <v>-99999</v>
      </c>
      <c r="AP45" s="36" t="n">
        <v>0.0813</v>
      </c>
      <c r="AQ45" s="36"/>
      <c r="AR45" s="36" t="n">
        <v>0.0086</v>
      </c>
      <c r="AS45" s="36" t="n">
        <v>0.0067</v>
      </c>
      <c r="AT45" s="36"/>
      <c r="AU45" s="36" t="n">
        <v>0.0156</v>
      </c>
      <c r="AV45" s="36" t="n">
        <v>-99999</v>
      </c>
      <c r="AW45" s="36"/>
      <c r="AX45" s="36" t="n">
        <v>0.0733</v>
      </c>
      <c r="AY45" s="36" t="n">
        <v>0.0641</v>
      </c>
      <c r="AZ45" s="36"/>
      <c r="BA45" s="36" t="n">
        <v>0.0035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40990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2016-03-23T13:33:00z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0.564583333333333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4.97392539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0.00401573726371335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6.5</v>
      </c>
      <c r="F35" s="120" t="n">
        <v>5.525</v>
      </c>
      <c r="G35" s="121" t="n">
        <v>34.9616</v>
      </c>
      <c r="H35" s="119" t="n">
        <v>2000</v>
      </c>
      <c r="I35" s="119" t="n">
        <v>2021.1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0.000800921297525469</v>
      </c>
      <c r="L35" s="123" t="n">
        <f aca="false">IF(ISBLANK(E35),"",(-0.00000572466+(0.00000010227*E35)-(0.0000000016546*E35^2)))</f>
        <v>-5.12981185E-006</v>
      </c>
      <c r="M35" s="123" t="n">
        <f aca="false">IF(ISBLANK(E35),"",IF(ISBLANK(G35),(O35+(K35*35)+(L35*35^1.5)+(0.00000048314*35^2)),(O35+(K35*G35)+(L35*G35^1.5)+(0.00000048314*G35^2))))</f>
        <v>1.02745710306248</v>
      </c>
      <c r="N35" s="124" t="n">
        <f aca="false">IF(ISBLANK(D35),"",IF(ISBLANK(G35),J35*(1+0.00001*(35-20)),J35*(1+0.00001*(G35-20))))</f>
        <v>111.21163655112</v>
      </c>
      <c r="O35" s="123" t="n">
        <f aca="false">IF(ISBLANK(E35),"",(0.999842594+(0.00006793952*E35)-(0.00000909529*E35^2)+(0.0000001001685*E35^3)-(0.000000001120083*E35^4)+(0.000000000006536332*E35^5)))</f>
        <v>0.9999255100741</v>
      </c>
      <c r="P35" s="125" t="n">
        <v>5.685</v>
      </c>
      <c r="Q35" s="126" t="n">
        <v>5.533</v>
      </c>
      <c r="R35" s="127" t="n">
        <v>253.9</v>
      </c>
      <c r="S35" s="127" t="n">
        <v>247.1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6.8</v>
      </c>
      <c r="F36" s="136" t="n">
        <v>5.29</v>
      </c>
      <c r="G36" s="137" t="n">
        <v>34.9607</v>
      </c>
      <c r="H36" s="135" t="n">
        <v>2000</v>
      </c>
      <c r="I36" s="135" t="n">
        <v>2021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0.00079996838969888</v>
      </c>
      <c r="L36" s="139" t="n">
        <f aca="false">IF(ISBLANK(E36),"",(-0.00000572466+(0.00000010227*E36)-(0.0000000016546*E36^2)))</f>
        <v>-5.105732704E-006</v>
      </c>
      <c r="M36" s="139" t="n">
        <f aca="false">IF(ISBLANK(E36),"",IF(ISBLANK(G36),(O36+(K36*35)+(L36*35^1.5)+(0.00000048314*35^2)),(O36+(K36*G36)+(L36*G36^1.5)+(0.00000048314*G36^2))))</f>
        <v>1.02741575872853</v>
      </c>
      <c r="N36" s="140" t="n">
        <f aca="false">IF(ISBLANK(D36),"",IF(ISBLANK(G36),J36*(1+0.00001*(35-20)),J36*(1+0.00001*(G36-20))))</f>
        <v>106.603946310916</v>
      </c>
      <c r="O36" s="139" t="n">
        <f aca="false">IF(ISBLANK(E36),"",(0.999842594+(0.00006793952*E36)-(0.00000909529*E36^2)+(0.0000001001685*E36^3)-(0.000000001120083*E36^4)+(0.000000000006536332*E36^5)))</f>
        <v>0.99991321285054</v>
      </c>
      <c r="P36" s="141" t="n">
        <v>5.682</v>
      </c>
      <c r="Q36" s="142" t="n">
        <v>5.531</v>
      </c>
      <c r="R36" s="143" t="n">
        <v>253.8</v>
      </c>
      <c r="S36" s="143" t="n">
        <v>247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7.8</v>
      </c>
      <c r="F37" s="136" t="n">
        <v>3.632</v>
      </c>
      <c r="G37" s="137" t="n">
        <v>34.6017</v>
      </c>
      <c r="H37" s="135" t="n">
        <v>1000</v>
      </c>
      <c r="I37" s="135" t="n">
        <v>1008.7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0.00079687086098358</v>
      </c>
      <c r="L37" s="139" t="n">
        <f aca="false">IF(ISBLANK(E37),"",(-0.00000572466+(0.00000010227*E37)-(0.0000000016546*E37^2)))</f>
        <v>-5.027619864E-006</v>
      </c>
      <c r="M37" s="139" t="n">
        <f aca="false">IF(ISBLANK(E37),"",IF(ISBLANK(G37),(O37+(K37*35)+(L37*35^1.5)+(0.00000048314*35^2)),(O37+(K37*G37)+(L37*G37^1.5)+(0.00000048314*G37^2))))</f>
        <v>1.02699096865916</v>
      </c>
      <c r="N37" s="140" t="n">
        <f aca="false">IF(ISBLANK(D37),"",IF(ISBLANK(G37),J37*(1+0.00001*(35-20)),J37*(1+0.00001*(G37-20))))</f>
        <v>117.882210293705</v>
      </c>
      <c r="O37" s="139" t="n">
        <f aca="false">IF(ISBLANK(E37),"",(0.999842594+(0.00006793952*E37)-(0.00000909529*E37^2)+(0.0000001001685*E37^3)-(0.000000001120083*E37^4)+(0.000000000006536332*E37^5)))</f>
        <v>0.999862742696217</v>
      </c>
      <c r="P37" s="141" t="n">
        <v>3.517</v>
      </c>
      <c r="Q37" s="142" t="n">
        <v>3.425</v>
      </c>
      <c r="R37" s="143" t="n">
        <v>157.1</v>
      </c>
      <c r="S37" s="143" t="n">
        <v>152.9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10.2</v>
      </c>
      <c r="F38" s="136" t="n">
        <v>2.718</v>
      </c>
      <c r="G38" s="137" t="n">
        <v>34.6553</v>
      </c>
      <c r="H38" s="135" t="n">
        <v>500</v>
      </c>
      <c r="I38" s="135" t="n">
        <v>504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0.00078991179915126</v>
      </c>
      <c r="L38" s="139" t="n">
        <f aca="false">IF(ISBLANK(E38),"",(-0.00000572466+(0.00000010227*E38)-(0.0000000016546*E38^2)))</f>
        <v>-4.853650584E-006</v>
      </c>
      <c r="M38" s="139" t="n">
        <f aca="false">IF(ISBLANK(E38),"",IF(ISBLANK(G38),(O38+(K38*35)+(L38*35^1.5)+(0.00000048314*35^2)),(O38+(K38*G38)+(L38*G38^1.5)+(0.00000048314*G38^2))))</f>
        <v>1.0266488766821</v>
      </c>
      <c r="N38" s="140" t="n">
        <f aca="false">IF(ISBLANK(D38),"",IF(ISBLANK(G38),J38*(1+0.00001*(35-20)),J38*(1+0.00001*(G38-20))))</f>
        <v>110.303162890711</v>
      </c>
      <c r="O38" s="139" t="n">
        <f aca="false">IF(ISBLANK(E38),"",(0.999842594+(0.00006793952*E38)-(0.00000909529*E38^2)+(0.0000001001685*E38^3)-(0.000000001120083*E38^4)+(0.000000000006536332*E38^5)))</f>
        <v>0.999684200271206</v>
      </c>
      <c r="P38" s="141" t="n">
        <v>2.812</v>
      </c>
      <c r="Q38" s="142" t="n">
        <v>2.739</v>
      </c>
      <c r="R38" s="143" t="n">
        <v>125.6</v>
      </c>
      <c r="S38" s="143" t="n">
        <v>122.3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17.7</v>
      </c>
      <c r="F39" s="136" t="n">
        <v>3.597</v>
      </c>
      <c r="G39" s="137" t="n">
        <v>35.7627</v>
      </c>
      <c r="H39" s="135" t="n">
        <v>100</v>
      </c>
      <c r="I39" s="135" t="n">
        <v>101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0.000772004830209229</v>
      </c>
      <c r="L39" s="139" t="n">
        <f aca="false">IF(ISBLANK(E39),"",(-0.00000572466+(0.00000010227*E39)-(0.0000000016546*E39^2)))</f>
        <v>-4.432850634E-006</v>
      </c>
      <c r="M39" s="139" t="n">
        <f aca="false">IF(ISBLANK(E39),"",IF(ISBLANK(G39),(O39+(K39*35)+(L39*35^1.5)+(0.00000048314*35^2)),(O39+(K39*G39)+(L39*G39^1.5)+(0.00000048314*G39^2))))</f>
        <v>1.02593139120835</v>
      </c>
      <c r="N39" s="140" t="n">
        <f aca="false">IF(ISBLANK(D39),"",IF(ISBLANK(G39),J39*(1+0.00001*(35-20)),J39*(1+0.00001*(G39-20))))</f>
        <v>107.925009214316</v>
      </c>
      <c r="O39" s="139" t="n">
        <f aca="false">IF(ISBLANK(E39),"",(0.999842594+(0.00006793952*E39)-(0.00000909529*E39^2)+(0.0000001001685*E39^3)-(0.000000001120083*E39^4)+(0.000000000006536332*E39^5)))</f>
        <v>0.99865253627382</v>
      </c>
      <c r="P39" s="141" t="n">
        <v>3.81</v>
      </c>
      <c r="Q39" s="142" t="n">
        <v>3.714</v>
      </c>
      <c r="R39" s="143" t="n">
        <v>170.2</v>
      </c>
      <c r="S39" s="143" t="n">
        <v>165.9</v>
      </c>
      <c r="T39" s="34" t="n">
        <v>0.07</v>
      </c>
      <c r="U39" s="144" t="n">
        <v>0.07</v>
      </c>
      <c r="V39" s="145" t="n">
        <v>10.8</v>
      </c>
      <c r="W39" s="146" t="n">
        <v>10.5</v>
      </c>
      <c r="X39" s="145" t="n">
        <v>10.7</v>
      </c>
      <c r="Y39" s="146" t="n">
        <v>10.4</v>
      </c>
      <c r="Z39" s="34" t="n">
        <v>0.93</v>
      </c>
      <c r="AA39" s="144" t="n">
        <v>0.91</v>
      </c>
      <c r="AB39" s="145" t="n">
        <v>4.1</v>
      </c>
      <c r="AC39" s="146" t="n">
        <v>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18.5</v>
      </c>
      <c r="F40" s="136" t="n">
        <v>3.617</v>
      </c>
      <c r="G40" s="137" t="n">
        <v>35.8825</v>
      </c>
      <c r="H40" s="135" t="n">
        <v>80</v>
      </c>
      <c r="I40" s="135" t="n">
        <v>81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0.000770400319460469</v>
      </c>
      <c r="L40" s="139" t="n">
        <f aca="false">IF(ISBLANK(E40),"",(-0.00000572466+(0.00000010227*E40)-(0.0000000016546*E40^2)))</f>
        <v>-4.39895185E-006</v>
      </c>
      <c r="M40" s="139" t="n">
        <f aca="false">IF(ISBLANK(E40),"",IF(ISBLANK(G40),(O40+(K40*35)+(L40*35^1.5)+(0.00000048314*35^2)),(O40+(K40*G40)+(L40*G40^1.5)+(0.00000048314*G40^2))))</f>
        <v>1.02582423742986</v>
      </c>
      <c r="N40" s="140" t="n">
        <f aca="false">IF(ISBLANK(D40),"",IF(ISBLANK(G40),J40*(1+0.00001*(35-20)),J40*(1+0.00001*(G40-20))))</f>
        <v>108.932298424875</v>
      </c>
      <c r="O40" s="139" t="n">
        <f aca="false">IF(ISBLANK(E40),"",(0.999842594+(0.00006793952*E40)-(0.00000909529*E40^2)+(0.0000001001685*E40^3)-(0.000000001120083*E40^4)+(0.000000000006536332*E40^5)))</f>
        <v>0.998503804726763</v>
      </c>
      <c r="P40" s="141" t="n">
        <v>3.796</v>
      </c>
      <c r="Q40" s="142" t="n">
        <v>3.7</v>
      </c>
      <c r="R40" s="143" t="n">
        <v>169.5</v>
      </c>
      <c r="S40" s="143" t="n">
        <v>165.2</v>
      </c>
      <c r="T40" s="34" t="n">
        <v>0.13</v>
      </c>
      <c r="U40" s="144" t="n">
        <v>0.13</v>
      </c>
      <c r="V40" s="145" t="n">
        <v>10</v>
      </c>
      <c r="W40" s="146" t="n">
        <v>9.7</v>
      </c>
      <c r="X40" s="145" t="n">
        <v>9.9</v>
      </c>
      <c r="Y40" s="146" t="n">
        <v>9.7</v>
      </c>
      <c r="Z40" s="34" t="n">
        <v>0.86</v>
      </c>
      <c r="AA40" s="144" t="n">
        <v>0.84</v>
      </c>
      <c r="AB40" s="145" t="n">
        <v>3.8</v>
      </c>
      <c r="AC40" s="146" t="n">
        <v>3.7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21.5</v>
      </c>
      <c r="F41" s="136" t="n">
        <v>3.866</v>
      </c>
      <c r="G41" s="137" t="n">
        <v>36.1139</v>
      </c>
      <c r="H41" s="135" t="n">
        <v>60</v>
      </c>
      <c r="I41" s="135" t="n">
        <v>61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0.000764848910187969</v>
      </c>
      <c r="L41" s="139" t="n">
        <f aca="false">IF(ISBLANK(E41),"",(-0.00000572466+(0.00000010227*E41)-(0.0000000016546*E41^2)))</f>
        <v>-4.29069385E-006</v>
      </c>
      <c r="M41" s="139" t="n">
        <f aca="false">IF(ISBLANK(E41),"",IF(ISBLANK(G41),(O41+(K41*35)+(L41*35^1.5)+(0.00000048314*35^2)),(O41+(K41*G41)+(L41*G41^1.5)+(0.00000048314*G41^2))))</f>
        <v>1.02520580534934</v>
      </c>
      <c r="N41" s="140" t="n">
        <f aca="false">IF(ISBLANK(D41),"",IF(ISBLANK(G41),J41*(1+0.00001*(35-20)),J41*(1+0.00001*(G41-20))))</f>
        <v>119.635274802624</v>
      </c>
      <c r="O41" s="139" t="n">
        <f aca="false">IF(ISBLANK(E41),"",(0.999842594+(0.00006793952*E41)-(0.00000909529*E41^2)+(0.0000001001685*E41^3)-(0.000000001120083*E41^4)+(0.000000000006536332*E41^5)))</f>
        <v>0.997885202188353</v>
      </c>
      <c r="P41" s="141" t="n">
        <v>3.689</v>
      </c>
      <c r="Q41" s="142" t="n">
        <v>3.598</v>
      </c>
      <c r="R41" s="143" t="n">
        <v>164.7</v>
      </c>
      <c r="S41" s="143" t="n">
        <v>160.7</v>
      </c>
      <c r="T41" s="34" t="n">
        <v>0.39</v>
      </c>
      <c r="U41" s="144" t="n">
        <v>0.38</v>
      </c>
      <c r="V41" s="145" t="n">
        <v>7.1</v>
      </c>
      <c r="W41" s="146" t="n">
        <v>6.9</v>
      </c>
      <c r="X41" s="145" t="n">
        <v>6.7</v>
      </c>
      <c r="Y41" s="146" t="n">
        <v>6.5</v>
      </c>
      <c r="Z41" s="34" t="n">
        <v>0.64</v>
      </c>
      <c r="AA41" s="144" t="n">
        <v>0.62</v>
      </c>
      <c r="AB41" s="145" t="n">
        <v>2.7</v>
      </c>
      <c r="AC41" s="146" t="n">
        <v>2.6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26.6</v>
      </c>
      <c r="F42" s="136" t="n">
        <v>4.439</v>
      </c>
      <c r="G42" s="137" t="n">
        <v>36.1382</v>
      </c>
      <c r="H42" s="135" t="n">
        <v>40</v>
      </c>
      <c r="I42" s="135" t="n">
        <v>41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0.0007569621422567</v>
      </c>
      <c r="L42" s="139" t="n">
        <f aca="false">IF(ISBLANK(E42),"",(-0.00000572466+(0.00000010227*E42)-(0.0000000016546*E42^2)))</f>
        <v>-4.175006776E-006</v>
      </c>
      <c r="M42" s="139" t="n">
        <f aca="false">IF(ISBLANK(E42),"",IF(ISBLANK(G42),(O42+(K42*35)+(L42*35^1.5)+(0.00000048314*35^2)),(O42+(K42*G42)+(L42*G42^1.5)+(0.00000048314*G42^2))))</f>
        <v>1.0237051039153</v>
      </c>
      <c r="N42" s="140" t="n">
        <f aca="false">IF(ISBLANK(D42),"",IF(ISBLANK(G42),J42*(1+0.00001*(35-20)),J42*(1+0.00001*(G42-20))))</f>
        <v>111.398974888542</v>
      </c>
      <c r="O42" s="139" t="n">
        <f aca="false">IF(ISBLANK(E42),"",(0.999842594+(0.00006793952*E42)-(0.00000909529*E42^2)+(0.0000001001685*E42^3)-(0.000000001120083*E42^4)+(0.000000000006536332*E42^5)))</f>
        <v>0.996625887839717</v>
      </c>
      <c r="P42" s="141" t="n">
        <v>4.557</v>
      </c>
      <c r="Q42" s="142" t="n">
        <v>4.451</v>
      </c>
      <c r="R42" s="143" t="n">
        <v>203.5</v>
      </c>
      <c r="S42" s="143" t="n">
        <v>198.8</v>
      </c>
      <c r="T42" s="34" t="n">
        <v>0.01</v>
      </c>
      <c r="U42" s="144" t="n">
        <v>0.01</v>
      </c>
      <c r="V42" s="145" t="n">
        <v>0.1</v>
      </c>
      <c r="W42" s="146" t="n">
        <v>0.1</v>
      </c>
      <c r="X42" s="145" t="n">
        <v>0.1</v>
      </c>
      <c r="Y42" s="146" t="n">
        <v>0.1</v>
      </c>
      <c r="Z42" s="34" t="n">
        <v>0.69</v>
      </c>
      <c r="AA42" s="144" t="n">
        <v>0.67</v>
      </c>
      <c r="AB42" s="145" t="n">
        <v>0.8</v>
      </c>
      <c r="AC42" s="146" t="n">
        <v>0.8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27.7</v>
      </c>
      <c r="F43" s="136" t="n">
        <v>4.36</v>
      </c>
      <c r="G43" s="137" t="n">
        <v>36.2403</v>
      </c>
      <c r="H43" s="135" t="n">
        <v>20</v>
      </c>
      <c r="I43" s="135" t="n">
        <v>20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0.000755497206216729</v>
      </c>
      <c r="L43" s="139" t="n">
        <f aca="false">IF(ISBLANK(E43),"",(-0.00000572466+(0.00000010227*E43)-(0.0000000016546*E43^2)))</f>
        <v>-4.161339034E-006</v>
      </c>
      <c r="M43" s="139" t="n">
        <f aca="false">IF(ISBLANK(E43),"",IF(ISBLANK(G43),(O43+(K43*35)+(L43*35^1.5)+(0.00000048314*35^2)),(O43+(K43*G43)+(L43*G43^1.5)+(0.00000048314*G43^2))))</f>
        <v>1.02342804926672</v>
      </c>
      <c r="N43" s="140" t="n">
        <f aca="false">IF(ISBLANK(D43),"",IF(ISBLANK(G43),J43*(1+0.00001*(35-20)),J43*(1+0.00001*(G43-20))))</f>
        <v>109.638802779263</v>
      </c>
      <c r="O43" s="139" t="n">
        <f aca="false">IF(ISBLANK(E43),"",(0.999842594+(0.00006793952*E43)-(0.00000909529*E43^2)+(0.0000001001685*E43^3)-(0.000000001120083*E43^4)+(0.000000000006536332*E43^5)))</f>
        <v>0.996321931391658</v>
      </c>
      <c r="P43" s="141" t="n">
        <v>4.549</v>
      </c>
      <c r="Q43" s="142" t="n">
        <v>4.444</v>
      </c>
      <c r="R43" s="143" t="n">
        <v>203.1</v>
      </c>
      <c r="S43" s="143" t="n">
        <v>198.5</v>
      </c>
      <c r="T43" s="34" t="n">
        <v>0</v>
      </c>
      <c r="U43" s="144" t="n">
        <v>0</v>
      </c>
      <c r="V43" s="145" t="n">
        <v>0.1</v>
      </c>
      <c r="W43" s="146" t="n">
        <v>0.1</v>
      </c>
      <c r="X43" s="145" t="n">
        <v>0.1</v>
      </c>
      <c r="Y43" s="146" t="n">
        <v>0.1</v>
      </c>
      <c r="Z43" s="34" t="n">
        <v>0.06</v>
      </c>
      <c r="AA43" s="144" t="n">
        <v>0.06</v>
      </c>
      <c r="AB43" s="145" t="n">
        <v>0.7</v>
      </c>
      <c r="AC43" s="146" t="n">
        <v>0.7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27.9</v>
      </c>
      <c r="F44" s="136" t="n">
        <v>4.344</v>
      </c>
      <c r="G44" s="137" t="n">
        <v>36.221</v>
      </c>
      <c r="H44" s="135" t="n">
        <v>10</v>
      </c>
      <c r="I44" s="135" t="n">
        <v>10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0.000755239413691009</v>
      </c>
      <c r="L44" s="139" t="n">
        <f aca="false">IF(ISBLANK(E44),"",(-0.00000572466+(0.00000010227*E44)-(0.0000000016546*E44^2)))</f>
        <v>-4.159284186E-006</v>
      </c>
      <c r="M44" s="139" t="n">
        <f aca="false">IF(ISBLANK(E44),"",IF(ISBLANK(G44),(O44+(K44*35)+(L44*35^1.5)+(0.00000048314*35^2)),(O44+(K44*G44)+(L44*G44^1.5)+(0.00000048314*G44^2))))</f>
        <v>1.023348177025</v>
      </c>
      <c r="N44" s="140" t="n">
        <f aca="false">IF(ISBLANK(D44),"",IF(ISBLANK(G44),J44*(1+0.00001*(35-20)),J44*(1+0.00001*(G44-20))))</f>
        <v>109.49175777754</v>
      </c>
      <c r="O44" s="139" t="n">
        <f aca="false">IF(ISBLANK(E44),"",(0.999842594+(0.00006793952*E44)-(0.00000909529*E44^2)+(0.0000001001685*E44^3)-(0.000000001120083*E44^4)+(0.000000000006536332*E44^5)))</f>
        <v>0.996265480344915</v>
      </c>
      <c r="P44" s="141" t="n">
        <v>4.538</v>
      </c>
      <c r="Q44" s="142" t="n">
        <v>4.435</v>
      </c>
      <c r="R44" s="143" t="n">
        <v>202.7</v>
      </c>
      <c r="S44" s="143" t="n">
        <v>198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28.1</v>
      </c>
      <c r="F45" s="136" t="n">
        <v>4.613</v>
      </c>
      <c r="G45" s="137" t="n">
        <v>36.2442</v>
      </c>
      <c r="H45" s="135" t="n">
        <v>0</v>
      </c>
      <c r="I45" s="135" t="n">
        <v>2.8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0.000754984227200469</v>
      </c>
      <c r="L45" s="139" t="n">
        <f aca="false">IF(ISBLANK(E45),"",(-0.00000572466+(0.00000010227*E45)-(0.0000000016546*E45^2)))</f>
        <v>-4.157361706E-006</v>
      </c>
      <c r="M45" s="139" t="n">
        <f aca="false">IF(ISBLANK(E45),"",IF(ISBLANK(G45),(O45+(K45*35)+(L45*35^1.5)+(0.00000048314*35^2)),(O45+(K45*G45)+(L45*G45^1.5)+(0.00000048314*G45^2))))</f>
        <v>1.02329999714545</v>
      </c>
      <c r="N45" s="140" t="n">
        <f aca="false">IF(ISBLANK(D45),"",IF(ISBLANK(G45),J45*(1+0.00001*(35-20)),J45*(1+0.00001*(G45-20))))</f>
        <v>116.387903213098</v>
      </c>
      <c r="O45" s="139" t="n">
        <f aca="false">IF(ISBLANK(E45),"",(0.999842594+(0.00006793952*E45)-(0.00000909529*E45^2)+(0.0000001001685*E45^3)-(0.000000001120083*E45^4)+(0.000000000006536332*E45^5)))</f>
        <v>0.996208667461312</v>
      </c>
      <c r="P45" s="141" t="n">
        <v>4.529</v>
      </c>
      <c r="Q45" s="142" t="n">
        <v>4.426</v>
      </c>
      <c r="R45" s="143" t="n">
        <v>202.3</v>
      </c>
      <c r="S45" s="143" t="n">
        <v>197.7</v>
      </c>
      <c r="T45" s="34" t="n">
        <v>0.01</v>
      </c>
      <c r="U45" s="144" t="n">
        <v>0.01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0.04</v>
      </c>
      <c r="AA45" s="144" t="n">
        <v>0.04</v>
      </c>
      <c r="AB45" s="145" t="n">
        <v>0.7</v>
      </c>
      <c r="AC45" s="146" t="n">
        <v>0.7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40990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2016-03-23T17:25:00z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0.725694444444444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4.97392539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0.00401573726371335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5.6</v>
      </c>
      <c r="F35" s="120" t="n">
        <v>5.743</v>
      </c>
      <c r="G35" s="121" t="n">
        <v>34.9608</v>
      </c>
      <c r="H35" s="119" t="n">
        <v>2000</v>
      </c>
      <c r="I35" s="119" t="n">
        <v>2021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0.000803847128768</v>
      </c>
      <c r="L35" s="123" t="n">
        <f aca="false">IF(ISBLANK(E35),"",(-0.00000572466+(0.00000010227*E35)-(0.0000000016546*E35^2)))</f>
        <v>-5.203836256E-006</v>
      </c>
      <c r="M35" s="123" t="n">
        <f aca="false">IF(ISBLANK(E35),"",IF(ISBLANK(G35),(O35+(K35*35)+(L35*35^1.5)+(0.00000048314*35^2)),(O35+(K35*G35)+(L35*G35^1.5)+(0.00000048314*G35^2))))</f>
        <v>1.02757230172875</v>
      </c>
      <c r="N35" s="124" t="n">
        <f aca="false">IF(ISBLANK(D35),"",IF(ISBLANK(G35),J35*(1+0.00001*(35-20)),J35*(1+0.00001*(G35-20))))</f>
        <v>116.017354528</v>
      </c>
      <c r="O35" s="123" t="n">
        <f aca="false">IF(ISBLANK(E35),"",(0.999842594+(0.00006793952*E35)-(0.00000909529*E35^2)+(0.0000001001685*E35^3)-(0.000000001120083*E35^4)+(0.000000000006536332*E35^5)))</f>
        <v>0.999954352661375</v>
      </c>
      <c r="P35" s="125" t="n">
        <v>5.661</v>
      </c>
      <c r="Q35" s="126" t="n">
        <v>5.509</v>
      </c>
      <c r="R35" s="127" t="n">
        <v>252.8</v>
      </c>
      <c r="S35" s="127" t="n">
        <v>246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7.2</v>
      </c>
      <c r="F36" s="136" t="n">
        <v>3.645</v>
      </c>
      <c r="G36" s="137" t="n">
        <v>34.6134</v>
      </c>
      <c r="H36" s="135" t="n">
        <v>1000</v>
      </c>
      <c r="I36" s="135" t="n">
        <v>1008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0.00079871493778176</v>
      </c>
      <c r="L36" s="139" t="n">
        <f aca="false">IF(ISBLANK(E36),"",(-0.00000572466+(0.00000010227*E36)-(0.0000000016546*E36^2)))</f>
        <v>-5.074090464E-006</v>
      </c>
      <c r="M36" s="139" t="n">
        <f aca="false">IF(ISBLANK(E36),"",IF(ISBLANK(G36),(O36+(K36*35)+(L36*35^1.5)+(0.00000048314*35^2)),(O36+(K36*G36)+(L36*G36^1.5)+(0.00000048314*G36^2))))</f>
        <v>1.02708655074126</v>
      </c>
      <c r="N36" s="140" t="n">
        <f aca="false">IF(ISBLANK(D36),"",IF(ISBLANK(G36),J36*(1+0.00001*(35-20)),J36*(1+0.00001*(G36-20))))</f>
        <v>117.6671926651</v>
      </c>
      <c r="O36" s="139" t="n">
        <f aca="false">IF(ISBLANK(E36),"",(0.999842594+(0.00006793952*E36)-(0.00000909529*E36^2)+(0.0000001001685*E36^3)-(0.000000001120083*E36^4)+(0.000000000006536332*E36^5)))</f>
        <v>0.999894762780404</v>
      </c>
      <c r="P36" s="141" t="n">
        <v>3.536</v>
      </c>
      <c r="Q36" s="142" t="n">
        <v>3.443</v>
      </c>
      <c r="R36" s="143" t="n">
        <v>157.9</v>
      </c>
      <c r="S36" s="143" t="n">
        <v>153.8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7.4</v>
      </c>
      <c r="F37" s="136" t="n">
        <v>3.633</v>
      </c>
      <c r="G37" s="137" t="n">
        <v>34.6153</v>
      </c>
      <c r="H37" s="135" t="n">
        <v>1000</v>
      </c>
      <c r="I37" s="135" t="n">
        <v>1008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0.00079809546407174</v>
      </c>
      <c r="L37" s="139" t="n">
        <f aca="false">IF(ISBLANK(E37),"",(-0.00000572466+(0.00000010227*E37)-(0.0000000016546*E37^2)))</f>
        <v>-5.058467896E-006</v>
      </c>
      <c r="M37" s="139" t="n">
        <f aca="false">IF(ISBLANK(E37),"",IF(ISBLANK(G37),(O37+(K37*35)+(L37*35^1.5)+(0.00000048314*35^2)),(O37+(K37*G37)+(L37*G37^1.5)+(0.00000048314*G37^2))))</f>
        <v>1.02705968772978</v>
      </c>
      <c r="N37" s="140" t="n">
        <f aca="false">IF(ISBLANK(D37),"",IF(ISBLANK(G37),J37*(1+0.00001*(35-20)),J37*(1+0.00001*(G37-20))))</f>
        <v>117.33714666996</v>
      </c>
      <c r="O37" s="139" t="n">
        <f aca="false">IF(ISBLANK(E37),"",(0.999842594+(0.00006793952*E37)-(0.00000909529*E37^2)+(0.0000001001685*E37^3)-(0.000000001120083*E37^4)+(0.000000000006536332*E37^5)))</f>
        <v>0.999884665344083</v>
      </c>
      <c r="P37" s="141" t="n">
        <v>3.535</v>
      </c>
      <c r="Q37" s="142" t="n">
        <v>3.442</v>
      </c>
      <c r="R37" s="143" t="n">
        <v>157.9</v>
      </c>
      <c r="S37" s="143" t="n">
        <v>153.7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3011</v>
      </c>
      <c r="E38" s="135" t="n">
        <v>9.8</v>
      </c>
      <c r="F38" s="136" t="n">
        <v>2.854</v>
      </c>
      <c r="G38" s="137" t="n">
        <v>34.6546</v>
      </c>
      <c r="H38" s="135" t="n">
        <v>500</v>
      </c>
      <c r="I38" s="135" t="n">
        <v>504</v>
      </c>
      <c r="J38" s="138" t="n">
        <v>116.23</v>
      </c>
      <c r="K38" s="139" t="n">
        <f aca="false">IF(ISBLANK(E38),"",(0.000824493-(0.0000040899*E38)+(0.000000076438*E38^2)-(0.00000000082467*E38^3)+(0.0000000000053875*E38^4)))</f>
        <v>0.00079102660529798</v>
      </c>
      <c r="L38" s="139" t="n">
        <f aca="false">IF(ISBLANK(E38),"",(-0.00000572466+(0.00000010227*E38)-(0.0000000016546*E38^2)))</f>
        <v>-4.881321784E-006</v>
      </c>
      <c r="M38" s="139" t="n">
        <f aca="false">IF(ISBLANK(E38),"",IF(ISBLANK(G38),(O38+(K38*35)+(L38*35^1.5)+(0.00000048314*35^2)),(O38+(K38*G38)+(L38*G38^1.5)+(0.00000048314*G38^2))))</f>
        <v>1.02671654510355</v>
      </c>
      <c r="N38" s="140" t="n">
        <f aca="false">IF(ISBLANK(D38),"",IF(ISBLANK(G38),J38*(1+0.00001*(35-20)),J38*(1+0.00001*(G38-20))))</f>
        <v>116.24703304158</v>
      </c>
      <c r="O38" s="139" t="n">
        <f aca="false">IF(ISBLANK(E38),"",(0.999842594+(0.00006793952*E38)-(0.00000909529*E38^2)+(0.0000001001685*E38^3)-(0.000000001120083*E38^4)+(0.000000000006536332*E38^5)))</f>
        <v>0.999719426978938</v>
      </c>
      <c r="P38" s="141" t="n">
        <v>2.8</v>
      </c>
      <c r="Q38" s="142" t="n">
        <v>2.727</v>
      </c>
      <c r="R38" s="143" t="n">
        <v>125</v>
      </c>
      <c r="S38" s="143" t="n">
        <v>121.8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3013</v>
      </c>
      <c r="E39" s="135" t="n">
        <v>16.2</v>
      </c>
      <c r="F39" s="136" t="n">
        <v>3.191</v>
      </c>
      <c r="G39" s="137" t="n">
        <v>35.5215</v>
      </c>
      <c r="H39" s="135" t="n">
        <v>100</v>
      </c>
      <c r="I39" s="135" t="n">
        <v>101</v>
      </c>
      <c r="J39" s="138" t="n">
        <v>117.17</v>
      </c>
      <c r="K39" s="139" t="n">
        <f aca="false">IF(ISBLANK(E39),"",(0.000824493-(0.0000040899*E39)+(0.000000076438*E39^2)-(0.00000000082467*E39^3)+(0.0000000000053875*E39^4)))</f>
        <v>0.00077516196385926</v>
      </c>
      <c r="L39" s="139" t="n">
        <f aca="false">IF(ISBLANK(E39),"",(-0.00000572466+(0.00000010227*E39)-(0.0000000016546*E39^2)))</f>
        <v>-4.502119224E-006</v>
      </c>
      <c r="M39" s="139" t="n">
        <f aca="false">IF(ISBLANK(E39),"",IF(ISBLANK(G39),(O39+(K39*35)+(L39*35^1.5)+(0.00000048314*35^2)),(O39+(K39*G39)+(L39*G39^1.5)+(0.00000048314*G39^2))))</f>
        <v>1.0261036597834</v>
      </c>
      <c r="N39" s="140" t="n">
        <f aca="false">IF(ISBLANK(D39),"",IF(ISBLANK(G39),J39*(1+0.00001*(35-20)),J39*(1+0.00001*(G39-20))))</f>
        <v>117.18818654155</v>
      </c>
      <c r="O39" s="139" t="n">
        <f aca="false">IF(ISBLANK(E39),"",(0.999842594+(0.00006793952*E39)-(0.00000909529*E39^2)+(0.0000001001685*E39^3)-(0.000000001120083*E39^4)+(0.000000000006536332*E39^5)))</f>
        <v>0.998912263107978</v>
      </c>
      <c r="P39" s="141" t="n">
        <v>3.107</v>
      </c>
      <c r="Q39" s="142" t="n">
        <v>3.028</v>
      </c>
      <c r="R39" s="143" t="n">
        <v>138.8</v>
      </c>
      <c r="S39" s="143" t="n">
        <v>135.2</v>
      </c>
      <c r="T39" s="34" t="n">
        <v>0</v>
      </c>
      <c r="U39" s="144" t="n">
        <v>0</v>
      </c>
      <c r="V39" s="145" t="n">
        <v>16.4</v>
      </c>
      <c r="W39" s="146" t="n">
        <v>16</v>
      </c>
      <c r="X39" s="145" t="n">
        <v>16.4</v>
      </c>
      <c r="Y39" s="146" t="n">
        <v>16</v>
      </c>
      <c r="Z39" s="34" t="n">
        <v>1.25</v>
      </c>
      <c r="AA39" s="144" t="n">
        <v>1.22</v>
      </c>
      <c r="AB39" s="145" t="n">
        <v>6.2</v>
      </c>
      <c r="AC39" s="146" t="n">
        <v>6</v>
      </c>
      <c r="AD39" s="36" t="n">
        <v>0.0152</v>
      </c>
      <c r="AE39" s="36" t="n">
        <v>0.0067</v>
      </c>
      <c r="AF39" s="36" t="n">
        <v>-99999</v>
      </c>
      <c r="AG39" s="36" t="n">
        <v>0.0197</v>
      </c>
      <c r="AH39" s="36" t="n">
        <v>0.0057</v>
      </c>
      <c r="AI39" s="36" t="n">
        <v>0.0006</v>
      </c>
      <c r="AJ39" s="36" t="n">
        <v>-99999</v>
      </c>
      <c r="AK39" s="36" t="n">
        <v>-99999</v>
      </c>
      <c r="AL39" s="36" t="n">
        <v>0.0206</v>
      </c>
      <c r="AM39" s="36" t="n">
        <v>0.0019</v>
      </c>
      <c r="AN39" s="36" t="n">
        <v>-99999</v>
      </c>
      <c r="AO39" s="36" t="n">
        <v>-99999</v>
      </c>
      <c r="AP39" s="36" t="n">
        <v>0.0032</v>
      </c>
      <c r="AQ39" s="36"/>
      <c r="AR39" s="36" t="n">
        <v>0.0235</v>
      </c>
      <c r="AS39" s="36" t="n">
        <v>0.0184</v>
      </c>
      <c r="AT39" s="36"/>
      <c r="AU39" s="36" t="n">
        <v>0.0076</v>
      </c>
      <c r="AV39" s="36" t="n">
        <v>-99999</v>
      </c>
      <c r="AW39" s="36"/>
      <c r="AX39" s="36" t="n">
        <v>0.0149</v>
      </c>
      <c r="AY39" s="36" t="n">
        <v>0.0464</v>
      </c>
      <c r="AZ39" s="36"/>
      <c r="BA39" s="36" t="n">
        <v>0.0048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2099</v>
      </c>
      <c r="E40" s="135" t="n">
        <v>18.8</v>
      </c>
      <c r="F40" s="136" t="n">
        <v>3.195</v>
      </c>
      <c r="G40" s="137" t="n">
        <v>35.7717</v>
      </c>
      <c r="H40" s="135" t="n">
        <v>80</v>
      </c>
      <c r="I40" s="135" t="n">
        <v>80</v>
      </c>
      <c r="J40" s="187" t="n">
        <v>111.151</v>
      </c>
      <c r="K40" s="188" t="n">
        <f aca="false">IF(ISBLANK(E40),"",(0.000824493-(0.0000040899*E40)+(0.000000076438*E40^2)-(0.00000000082467*E40^3)+(0.0000000000053875*E40^4)))</f>
        <v>0.00076981247066528</v>
      </c>
      <c r="L40" s="188" t="n">
        <f aca="false">IF(ISBLANK(E40),"",(-0.00000572466+(0.00000010227*E40)-(0.0000000016546*E40^2)))</f>
        <v>-4.386785824E-006</v>
      </c>
      <c r="M40" s="188" t="n">
        <f aca="false">IF(ISBLANK(E40),"",IF(ISBLANK(G40),(O40+(K40*35)+(L40*35^1.5)+(0.00000048314*35^2)),(O40+(K40*G40)+(L40*G40^1.5)+(0.00000048314*G40^2))))</f>
        <v>1.02566342165479</v>
      </c>
      <c r="N40" s="189" t="n">
        <f aca="false">IF(ISBLANK(D40),"",IF(ISBLANK(G40),J40*(1+0.00001*(35-20)),J40*(1+0.00001*(G40-20))))</f>
        <v>111.168530402267</v>
      </c>
      <c r="O40" s="188" t="n">
        <f aca="false">IF(ISBLANK(E40),"",(0.999842594+(0.00006793952*E40)-(0.00000909529*E40^2)+(0.0000001001685*E40^3)-(0.000000001120083*E40^4)+(0.000000000006536332*E40^5)))</f>
        <v>0.998446234452763</v>
      </c>
      <c r="P40" s="183" t="n">
        <v>3.282</v>
      </c>
      <c r="Q40" s="184" t="n">
        <v>3.2</v>
      </c>
      <c r="R40" s="185" t="n">
        <v>146.6</v>
      </c>
      <c r="S40" s="185" t="n">
        <v>142.9</v>
      </c>
      <c r="T40" s="34" t="n">
        <v>0.07</v>
      </c>
      <c r="U40" s="144" t="n">
        <v>0.07</v>
      </c>
      <c r="V40" s="145" t="n">
        <v>13.4</v>
      </c>
      <c r="W40" s="146" t="n">
        <v>13.1</v>
      </c>
      <c r="X40" s="145" t="n">
        <v>13.3</v>
      </c>
      <c r="Y40" s="146" t="n">
        <v>13</v>
      </c>
      <c r="Z40" s="34" t="n">
        <v>1.04</v>
      </c>
      <c r="AA40" s="144" t="n">
        <v>1.01</v>
      </c>
      <c r="AB40" s="145" t="n">
        <v>4.8</v>
      </c>
      <c r="AC40" s="146" t="n">
        <v>4.7</v>
      </c>
      <c r="AD40" s="36" t="n">
        <v>0.0467</v>
      </c>
      <c r="AE40" s="36" t="n">
        <v>0.0261</v>
      </c>
      <c r="AF40" s="36" t="n">
        <v>0.0054</v>
      </c>
      <c r="AG40" s="36" t="n">
        <v>0.0652</v>
      </c>
      <c r="AH40" s="36" t="n">
        <v>0.0188</v>
      </c>
      <c r="AI40" s="36" t="n">
        <v>0.0019</v>
      </c>
      <c r="AJ40" s="36" t="n">
        <v>0.0022</v>
      </c>
      <c r="AK40" s="36" t="n">
        <v>0.001</v>
      </c>
      <c r="AL40" s="36" t="n">
        <v>0.0623</v>
      </c>
      <c r="AM40" s="36" t="n">
        <v>0.006</v>
      </c>
      <c r="AN40" s="36" t="n">
        <v>0.001</v>
      </c>
      <c r="AO40" s="36" t="n">
        <v>-99999</v>
      </c>
      <c r="AP40" s="36" t="n">
        <v>0.0261</v>
      </c>
      <c r="AQ40" s="36"/>
      <c r="AR40" s="36" t="n">
        <v>0.076</v>
      </c>
      <c r="AS40" s="36" t="n">
        <v>0.0604</v>
      </c>
      <c r="AT40" s="36"/>
      <c r="AU40" s="36" t="n">
        <v>0.027</v>
      </c>
      <c r="AV40" s="36" t="n">
        <v>-99999</v>
      </c>
      <c r="AW40" s="36"/>
      <c r="AX40" s="36" t="n">
        <v>0.069</v>
      </c>
      <c r="AY40" s="36" t="n">
        <v>0.166</v>
      </c>
      <c r="AZ40" s="36"/>
      <c r="BA40" s="36" t="n">
        <v>0.006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3024</v>
      </c>
      <c r="E41" s="135" t="n">
        <v>19.9</v>
      </c>
      <c r="F41" s="136" t="n">
        <v>3.009</v>
      </c>
      <c r="G41" s="137" t="n">
        <v>35.8165</v>
      </c>
      <c r="H41" s="135" t="n">
        <v>60</v>
      </c>
      <c r="I41" s="135" t="n">
        <v>60</v>
      </c>
      <c r="J41" s="138" t="n">
        <v>114.028</v>
      </c>
      <c r="K41" s="139" t="n">
        <f aca="false">IF(ISBLANK(E41),"",(0.000824493-(0.0000040899*E41)+(0.000000076438*E41^2)-(0.00000000082467*E41^3)+(0.0000000000053875*E41^4)))</f>
        <v>0.000767720197672209</v>
      </c>
      <c r="L41" s="139" t="n">
        <f aca="false">IF(ISBLANK(E41),"",(-0.00000572466+(0.00000010227*E41)-(0.0000000016546*E41^2)))</f>
        <v>-4.344725146E-006</v>
      </c>
      <c r="M41" s="139" t="n">
        <f aca="false">IF(ISBLANK(E41),"",IF(ISBLANK(G41),(O41+(K41*35)+(L41*35^1.5)+(0.00000048314*35^2)),(O41+(K41*G41)+(L41*G41^1.5)+(0.00000048314*G41^2))))</f>
        <v>1.02541243364134</v>
      </c>
      <c r="N41" s="140" t="n">
        <f aca="false">IF(ISBLANK(D41),"",IF(ISBLANK(G41),J41*(1+0.00001*(35-20)),J41*(1+0.00001*(G41-20))))</f>
        <v>114.04603523862</v>
      </c>
      <c r="O41" s="139" t="n">
        <f aca="false">IF(ISBLANK(E41),"",(0.999842594+(0.00006793952*E41)-(0.00000909529*E41^2)+(0.0000001001685*E41^3)-(0.000000001120083*E41^4)+(0.000000000006536332*E41^5)))</f>
        <v>0.99822689518796</v>
      </c>
      <c r="P41" s="141" t="n">
        <v>3.011</v>
      </c>
      <c r="Q41" s="142" t="n">
        <v>2.936</v>
      </c>
      <c r="R41" s="143" t="n">
        <v>134.5</v>
      </c>
      <c r="S41" s="143" t="n">
        <v>131.1</v>
      </c>
      <c r="T41" s="34" t="n">
        <v>0.31</v>
      </c>
      <c r="U41" s="144" t="n">
        <v>0.3</v>
      </c>
      <c r="V41" s="145" t="n">
        <v>12.5</v>
      </c>
      <c r="W41" s="146" t="n">
        <v>12.2</v>
      </c>
      <c r="X41" s="145" t="n">
        <v>12.2</v>
      </c>
      <c r="Y41" s="146" t="n">
        <v>11.9</v>
      </c>
      <c r="Z41" s="34" t="n">
        <v>0.94</v>
      </c>
      <c r="AA41" s="144" t="n">
        <v>0.92</v>
      </c>
      <c r="AB41" s="145" t="n">
        <v>3.5</v>
      </c>
      <c r="AC41" s="146" t="n">
        <v>3.4</v>
      </c>
      <c r="AD41" s="36" t="n">
        <v>0.0651</v>
      </c>
      <c r="AE41" s="36" t="n">
        <v>0.0471</v>
      </c>
      <c r="AF41" s="36" t="n">
        <v>0.0092</v>
      </c>
      <c r="AG41" s="36" t="n">
        <v>0.0922</v>
      </c>
      <c r="AH41" s="36" t="n">
        <v>0.0325</v>
      </c>
      <c r="AI41" s="36" t="n">
        <v>0.0126</v>
      </c>
      <c r="AJ41" s="36" t="n">
        <v>0.0193</v>
      </c>
      <c r="AK41" s="36" t="n">
        <v>0.0063</v>
      </c>
      <c r="AL41" s="36" t="n">
        <v>0.09</v>
      </c>
      <c r="AM41" s="36" t="n">
        <v>0.0101</v>
      </c>
      <c r="AN41" s="36" t="n">
        <v>0.0063</v>
      </c>
      <c r="AO41" s="36" t="n">
        <v>-99999</v>
      </c>
      <c r="AP41" s="36" t="n">
        <v>0.0619</v>
      </c>
      <c r="AQ41" s="36"/>
      <c r="AR41" s="36" t="n">
        <v>0.091</v>
      </c>
      <c r="AS41" s="36" t="n">
        <v>0.18</v>
      </c>
      <c r="AT41" s="36"/>
      <c r="AU41" s="36" t="n">
        <v>0.042</v>
      </c>
      <c r="AV41" s="36" t="n">
        <v>-99999</v>
      </c>
      <c r="AW41" s="36"/>
      <c r="AX41" s="36" t="n">
        <v>0.109</v>
      </c>
      <c r="AY41" s="36" t="n">
        <v>0.3594</v>
      </c>
      <c r="AZ41" s="36"/>
      <c r="BA41" s="36" t="n">
        <v>0.0088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3026</v>
      </c>
      <c r="E42" s="135" t="n">
        <v>25.1</v>
      </c>
      <c r="F42" s="136" t="n">
        <v>4.558</v>
      </c>
      <c r="G42" s="137" t="n">
        <v>35.9382</v>
      </c>
      <c r="H42" s="135" t="n">
        <v>40</v>
      </c>
      <c r="I42" s="135" t="n">
        <v>40</v>
      </c>
      <c r="J42" s="138" t="n">
        <v>117.7</v>
      </c>
      <c r="K42" s="139" t="n">
        <f aca="false">IF(ISBLANK(E42),"",(0.000824493-(0.0000040899*E42)+(0.000000076438*E42^2)-(0.00000000082467*E42^3)+(0.0000000000053875*E42^4)))</f>
        <v>0.000759090867310869</v>
      </c>
      <c r="L42" s="139" t="n">
        <f aca="false">IF(ISBLANK(E42),"",(-0.00000572466+(0.00000010227*E42)-(0.0000000016546*E42^2)))</f>
        <v>-4.200097546E-006</v>
      </c>
      <c r="M42" s="139" t="n">
        <f aca="false">IF(ISBLANK(E42),"",IF(ISBLANK(G42),(O42+(K42*35)+(L42*35^1.5)+(0.00000048314*35^2)),(O42+(K42*G42)+(L42*G42^1.5)+(0.00000048314*G42^2))))</f>
        <v>1.02402176005905</v>
      </c>
      <c r="N42" s="140" t="n">
        <f aca="false">IF(ISBLANK(D42),"",IF(ISBLANK(G42),J42*(1+0.00001*(35-20)),J42*(1+0.00001*(G42-20))))</f>
        <v>117.7187592614</v>
      </c>
      <c r="O42" s="139" t="n">
        <f aca="false">IF(ISBLANK(E42),"",(0.999842594+(0.00006793952*E42)-(0.00000909529*E42^2)+(0.0000001001685*E42^3)-(0.000000001120083*E42^4)+(0.000000000006536332*E42^5)))</f>
        <v>0.99702228512452</v>
      </c>
      <c r="P42" s="141" t="n">
        <v>4.424</v>
      </c>
      <c r="Q42" s="142" t="n">
        <v>4.32</v>
      </c>
      <c r="R42" s="143" t="n">
        <v>197.6</v>
      </c>
      <c r="S42" s="143" t="n">
        <v>192.9</v>
      </c>
      <c r="T42" s="34" t="n">
        <v>0.01</v>
      </c>
      <c r="U42" s="144" t="n">
        <v>0.01</v>
      </c>
      <c r="V42" s="145" t="n">
        <v>0.4</v>
      </c>
      <c r="W42" s="146" t="n">
        <v>0.4</v>
      </c>
      <c r="X42" s="145" t="n">
        <v>0.4</v>
      </c>
      <c r="Y42" s="146" t="n">
        <v>0.4</v>
      </c>
      <c r="Z42" s="34" t="n">
        <v>0.1</v>
      </c>
      <c r="AA42" s="144" t="n">
        <v>0.1</v>
      </c>
      <c r="AB42" s="145" t="n">
        <v>1</v>
      </c>
      <c r="AC42" s="146" t="n">
        <v>1</v>
      </c>
      <c r="AD42" s="36" t="n">
        <v>0.0299</v>
      </c>
      <c r="AE42" s="36" t="n">
        <v>0.0296</v>
      </c>
      <c r="AF42" s="36" t="n">
        <v>0.0111</v>
      </c>
      <c r="AG42" s="36" t="n">
        <v>0.0312</v>
      </c>
      <c r="AH42" s="36" t="n">
        <v>0.0169</v>
      </c>
      <c r="AI42" s="36" t="n">
        <v>0.0035</v>
      </c>
      <c r="AJ42" s="36" t="n">
        <v>0.0032</v>
      </c>
      <c r="AK42" s="36" t="n">
        <v>0.0022</v>
      </c>
      <c r="AL42" s="36" t="n">
        <v>0.0824</v>
      </c>
      <c r="AM42" s="36" t="n">
        <v>0.0118</v>
      </c>
      <c r="AN42" s="36" t="n">
        <v>0.0022</v>
      </c>
      <c r="AO42" s="36" t="n">
        <v>0.001</v>
      </c>
      <c r="AP42" s="36" t="n">
        <v>0.1725</v>
      </c>
      <c r="AQ42" s="36"/>
      <c r="AR42" s="36" t="n">
        <v>0.0315</v>
      </c>
      <c r="AS42" s="36" t="n">
        <v>0.0442</v>
      </c>
      <c r="AT42" s="36"/>
      <c r="AU42" s="36" t="n">
        <v>0.0417</v>
      </c>
      <c r="AV42" s="36" t="n">
        <v>-99999</v>
      </c>
      <c r="AW42" s="36"/>
      <c r="AX42" s="36" t="n">
        <v>0.1661</v>
      </c>
      <c r="AY42" s="36" t="n">
        <v>0.2412</v>
      </c>
      <c r="AZ42" s="36"/>
      <c r="BA42" s="36" t="n">
        <v>0.0073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3027</v>
      </c>
      <c r="E43" s="135" t="n">
        <v>28</v>
      </c>
      <c r="F43" s="136" t="n">
        <v>4.631</v>
      </c>
      <c r="G43" s="137" t="n">
        <v>36.1957</v>
      </c>
      <c r="H43" s="135" t="n">
        <v>20</v>
      </c>
      <c r="I43" s="135" t="n">
        <v>20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0.00075511149536</v>
      </c>
      <c r="L43" s="139" t="n">
        <f aca="false">IF(ISBLANK(E43),"",(-0.00000572466+(0.00000010227*E43)-(0.0000000016546*E43^2)))</f>
        <v>-4.1583064E-006</v>
      </c>
      <c r="M43" s="139" t="n">
        <f aca="false">IF(ISBLANK(E43),"",IF(ISBLANK(G43),(O43+(K43*35)+(L43*35^1.5)+(0.00000048314*35^2)),(O43+(K43*G43)+(L43*G43^1.5)+(0.00000048314*G43^2))))</f>
        <v>1.02329635563462</v>
      </c>
      <c r="N43" s="140" t="n">
        <f aca="false">IF(ISBLANK(D43),"",IF(ISBLANK(G43),J43*(1+0.00001*(35-20)),J43*(1+0.00001*(G43-20))))</f>
        <v>116.46885989265</v>
      </c>
      <c r="O43" s="139" t="n">
        <f aca="false">IF(ISBLANK(E43),"",(0.999842594+(0.00006793952*E43)-(0.00000909529*E43^2)+(0.0000001001685*E43^3)-(0.000000001120083*E43^4)+(0.000000000006536332*E43^5)))</f>
        <v>0.996237119054642</v>
      </c>
      <c r="P43" s="141" t="n">
        <v>4.544</v>
      </c>
      <c r="Q43" s="142" t="n">
        <v>4.441</v>
      </c>
      <c r="R43" s="143" t="n">
        <v>202.9</v>
      </c>
      <c r="S43" s="143" t="n">
        <v>198.3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0.06</v>
      </c>
      <c r="AA43" s="144" t="n">
        <v>0.06</v>
      </c>
      <c r="AB43" s="145" t="n">
        <v>0.7</v>
      </c>
      <c r="AC43" s="146" t="n">
        <v>0.7</v>
      </c>
      <c r="AD43" s="36" t="n">
        <v>0.0057</v>
      </c>
      <c r="AE43" s="36" t="n">
        <v>0.0079</v>
      </c>
      <c r="AF43" s="36" t="n">
        <v>0.0076</v>
      </c>
      <c r="AG43" s="36" t="n">
        <v>0.007</v>
      </c>
      <c r="AH43" s="36" t="n">
        <v>0.006</v>
      </c>
      <c r="AI43" s="36" t="n">
        <v>-99999</v>
      </c>
      <c r="AJ43" s="36" t="n">
        <v>-99999</v>
      </c>
      <c r="AK43" s="36" t="n">
        <v>0.0019</v>
      </c>
      <c r="AL43" s="36" t="n">
        <v>0.0196</v>
      </c>
      <c r="AM43" s="36" t="n">
        <v>0.007</v>
      </c>
      <c r="AN43" s="36" t="n">
        <v>-99999</v>
      </c>
      <c r="AO43" s="36" t="n">
        <v>0.0006</v>
      </c>
      <c r="AP43" s="36" t="n">
        <v>0.1491</v>
      </c>
      <c r="AQ43" s="36"/>
      <c r="AR43" s="36" t="n">
        <v>0.007</v>
      </c>
      <c r="AS43" s="36" t="n">
        <v>0.0063</v>
      </c>
      <c r="AT43" s="36"/>
      <c r="AU43" s="36" t="n">
        <v>0.019</v>
      </c>
      <c r="AV43" s="36" t="n">
        <v>-99999</v>
      </c>
      <c r="AW43" s="36"/>
      <c r="AX43" s="36" t="n">
        <v>0.0858</v>
      </c>
      <c r="AY43" s="36" t="n">
        <v>0.0763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3028</v>
      </c>
      <c r="E44" s="135" t="n">
        <v>28.2</v>
      </c>
      <c r="F44" s="136" t="n">
        <v>4.592</v>
      </c>
      <c r="G44" s="137" t="n">
        <v>36.0939</v>
      </c>
      <c r="H44" s="135" t="n">
        <v>10</v>
      </c>
      <c r="I44" s="135" t="n">
        <v>10</v>
      </c>
      <c r="J44" s="138" t="n">
        <v>115.96</v>
      </c>
      <c r="K44" s="139" t="n">
        <f aca="false">IF(ISBLANK(E44),"",(0.000824493-(0.0000040899*E44)+(0.000000076438*E44^2)-(0.00000000082467*E44^3)+(0.0000000000053875*E44^4)))</f>
        <v>0.00075485760789126</v>
      </c>
      <c r="L44" s="139" t="n">
        <f aca="false">IF(ISBLANK(E44),"",(-0.00000572466+(0.00000010227*E44)-(0.0000000016546*E44^2)))</f>
        <v>-4.156450104E-006</v>
      </c>
      <c r="M44" s="139" t="n">
        <f aca="false">IF(ISBLANK(E44),"",IF(ISBLANK(G44),(O44+(K44*35)+(L44*35^1.5)+(0.00000048314*35^2)),(O44+(K44*G44)+(L44*G44^1.5)+(0.00000048314*G44^2))))</f>
        <v>1.02315399271882</v>
      </c>
      <c r="N44" s="140" t="n">
        <f aca="false">IF(ISBLANK(D44),"",IF(ISBLANK(G44),J44*(1+0.00001*(35-20)),J44*(1+0.00001*(G44-20))))</f>
        <v>115.97866248644</v>
      </c>
      <c r="O44" s="139" t="n">
        <f aca="false">IF(ISBLANK(E44),"",(0.999842594+(0.00006793952*E44)-(0.00000909529*E44^2)+(0.0000001001685*E44^3)-(0.000000001120083*E44^4)+(0.000000000006536332*E44^5)))</f>
        <v>0.996180125720464</v>
      </c>
      <c r="P44" s="141" t="n">
        <v>4.525</v>
      </c>
      <c r="Q44" s="142" t="n">
        <v>4.423</v>
      </c>
      <c r="R44" s="143" t="n">
        <v>202.1</v>
      </c>
      <c r="S44" s="143" t="n">
        <v>197.5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3031</v>
      </c>
      <c r="E45" s="135" t="n">
        <v>28.4</v>
      </c>
      <c r="F45" s="136" t="n">
        <v>4.651</v>
      </c>
      <c r="G45" s="137" t="n">
        <v>36.0863</v>
      </c>
      <c r="H45" s="135" t="n">
        <v>0</v>
      </c>
      <c r="I45" s="135" t="n">
        <v>2.7</v>
      </c>
      <c r="J45" s="138" t="n">
        <v>117.56</v>
      </c>
      <c r="K45" s="139" t="n">
        <f aca="false">IF(ISBLANK(E45),"",(0.000824493-(0.0000040899*E45)+(0.000000076438*E45^2)-(0.00000000082467*E45^3)+(0.0000000000053875*E45^4)))</f>
        <v>0.00075460631060384</v>
      </c>
      <c r="L45" s="139" t="n">
        <f aca="false">IF(ISBLANK(E45),"",(-0.00000572466+(0.00000010227*E45)-(0.0000000016546*E45^2)))</f>
        <v>-4.154726176E-006</v>
      </c>
      <c r="M45" s="139" t="n">
        <f aca="false">IF(ISBLANK(E45),"",IF(ISBLANK(G45),(O45+(K45*35)+(L45*35^1.5)+(0.00000048314*35^2)),(O45+(K45*G45)+(L45*G45^1.5)+(0.00000048314*G45^2))))</f>
        <v>1.02308222743628</v>
      </c>
      <c r="N45" s="140" t="n">
        <f aca="false">IF(ISBLANK(D45),"",IF(ISBLANK(G45),J45*(1+0.00001*(35-20)),J45*(1+0.00001*(G45-20))))</f>
        <v>117.57891105428</v>
      </c>
      <c r="O45" s="139" t="n">
        <f aca="false">IF(ISBLANK(E45),"",(0.999842594+(0.00006793952*E45)-(0.00000909529*E45^2)+(0.0000001001685*E45^3)-(0.000000001120083*E45^4)+(0.000000000006536332*E45^5)))</f>
        <v>0.996122772415965</v>
      </c>
      <c r="P45" s="141" t="n">
        <v>4.52</v>
      </c>
      <c r="Q45" s="142" t="n">
        <v>4.418</v>
      </c>
      <c r="R45" s="143" t="n">
        <v>201.9</v>
      </c>
      <c r="S45" s="143" t="n">
        <v>197.3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0.05</v>
      </c>
      <c r="AA45" s="144" t="n">
        <v>0.05</v>
      </c>
      <c r="AB45" s="145" t="n">
        <v>0.6</v>
      </c>
      <c r="AC45" s="146" t="n">
        <v>0.6</v>
      </c>
      <c r="AD45" s="36" t="n">
        <v>0.006</v>
      </c>
      <c r="AE45" s="36" t="n">
        <v>0.0075</v>
      </c>
      <c r="AF45" s="36" t="n">
        <v>0.0057</v>
      </c>
      <c r="AG45" s="36" t="n">
        <v>0.0057</v>
      </c>
      <c r="AH45" s="36" t="n">
        <v>0.0053</v>
      </c>
      <c r="AI45" s="36" t="n">
        <v>-99999</v>
      </c>
      <c r="AJ45" s="36" t="n">
        <v>-99999</v>
      </c>
      <c r="AK45" s="36" t="n">
        <v>0.0016</v>
      </c>
      <c r="AL45" s="36" t="n">
        <v>0.0166</v>
      </c>
      <c r="AM45" s="36" t="n">
        <v>0.0094</v>
      </c>
      <c r="AN45" s="36" t="n">
        <v>-99999</v>
      </c>
      <c r="AO45" s="36" t="n">
        <v>0.0009</v>
      </c>
      <c r="AP45" s="36" t="n">
        <v>0.1492</v>
      </c>
      <c r="AQ45" s="36"/>
      <c r="AR45" s="36" t="n">
        <v>0.0063</v>
      </c>
      <c r="AS45" s="36" t="n">
        <v>0.0063</v>
      </c>
      <c r="AT45" s="36"/>
      <c r="AU45" s="36" t="n">
        <v>0.0201</v>
      </c>
      <c r="AV45" s="36" t="n">
        <v>-99999</v>
      </c>
      <c r="AW45" s="36"/>
      <c r="AX45" s="36" t="n">
        <v>0.0883</v>
      </c>
      <c r="AY45" s="36" t="n">
        <v>0.0876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39" t="str">
        <f aca="false">IF(ISBLANK(E46),"",(0.000824493-(0.0000040899*E46)+(0.000000076438*E46^2)-(0.00000000082467*E46^3)+(0.0000000000053875*E46^4)))</f>
        <v/>
      </c>
      <c r="L46" s="139" t="str">
        <f aca="false">IF(ISBLANK(E46),"",(-0.00000572466+(0.00000010227*E46)-(0.0000000016546*E46^2)))</f>
        <v/>
      </c>
      <c r="M46" s="139" t="str">
        <f aca="false">IF(ISBLANK(E46),"",IF(ISBLANK(G46),(O46+(K46*35)+(L46*35^1.5)+(0.00000048314*35^2)),(O46+(K46*G46)+(L46*G46^1.5)+(0.00000048314*G46^2))))</f>
        <v/>
      </c>
      <c r="N46" s="140" t="str">
        <f aca="false">IF(ISBLANK(D46),"",IF(ISBLANK(G46),J46*(1+0.00001*(35-20)),J46*(1+0.00001*(G46-20))))</f>
        <v/>
      </c>
      <c r="O46" s="139" t="str">
        <f aca="false">IF(ISBLANK(E46),"",(0.999842594+(0.00006793952*E46)-(0.00000909529*E46^2)+(0.0000001001685*E46^3)-(0.000000001120083*E46^4)+(0.000000000006536332*E46^5)))</f>
        <v/>
      </c>
      <c r="P46" s="14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4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J3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</v>
      </c>
      <c r="P9" s="31" t="s">
        <v>13</v>
      </c>
      <c r="Q9" s="35" t="n">
        <f aca="false">IF(ISBLANK(I9),"",IF(ISBLANK(J9),"",IF(J9&gt;60,"ERREUR !!",O11*(I9+(J9/60)))))</f>
        <v>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40990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1</v>
      </c>
      <c r="P11" s="43" t="str">
        <f aca="false">TEXT(J11,"aaaa-mm-jj")&amp;"T"&amp;TEXT(J12,"hh:mm:ss")&amp;"z"</f>
        <v>2016-03-23T21:20:00z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0.888888888888889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4.97392539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0.00401573726371335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2112</v>
      </c>
      <c r="E35" s="119" t="n">
        <v>5.6</v>
      </c>
      <c r="F35" s="120" t="n">
        <v>5.495</v>
      </c>
      <c r="G35" s="121" t="n">
        <v>34.9603</v>
      </c>
      <c r="H35" s="119" t="n">
        <v>2000</v>
      </c>
      <c r="I35" s="119" t="n">
        <v>2021</v>
      </c>
      <c r="J35" s="122" t="n">
        <v>110.8</v>
      </c>
      <c r="K35" s="123" t="n">
        <f aca="false">IF(ISBLANK(E35),"",(0.000824493-(0.0000040899*E35)+(0.000000076438*E35^2)-(0.00000000082467*E35^3)+(0.0000000000053875*E35^4)))</f>
        <v>0.000803847128768</v>
      </c>
      <c r="L35" s="123" t="n">
        <f aca="false">IF(ISBLANK(E35),"",(-0.00000572466+(0.00000010227*E35)-(0.0000000016546*E35^2)))</f>
        <v>-5.203836256E-006</v>
      </c>
      <c r="M35" s="123" t="n">
        <f aca="false">IF(ISBLANK(E35),"",IF(ISBLANK(G35),(O35+(K35*35)+(L35*35^1.5)+(0.00000048314*35^2)),(O35+(K35*G35)+(L35*G35^1.5)+(0.00000048314*G35^2))))</f>
        <v>1.02757190599106</v>
      </c>
      <c r="N35" s="124" t="n">
        <f aca="false">IF(ISBLANK(D35),"",IF(ISBLANK(G35),J35*(1+0.00001*(35-20)),J35*(1+0.00001*(G35-20))))</f>
        <v>110.8165760124</v>
      </c>
      <c r="O35" s="123" t="n">
        <f aca="false">IF(ISBLANK(E35),"",(0.999842594+(0.00006793952*E35)-(0.00000909529*E35^2)+(0.0000001001685*E35^3)-(0.000000001120083*E35^4)+(0.000000000006536332*E35^5)))</f>
        <v>0.999954352661375</v>
      </c>
      <c r="P35" s="125" t="n">
        <v>5.675</v>
      </c>
      <c r="Q35" s="126" t="n">
        <v>5.523</v>
      </c>
      <c r="R35" s="127" t="n">
        <v>253.4</v>
      </c>
      <c r="S35" s="127" t="n">
        <v>246.6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2113</v>
      </c>
      <c r="E36" s="135" t="n">
        <v>7</v>
      </c>
      <c r="F36" s="136" t="n">
        <v>3.39</v>
      </c>
      <c r="G36" s="137" t="n">
        <v>34.6452</v>
      </c>
      <c r="H36" s="135" t="n">
        <v>1000</v>
      </c>
      <c r="I36" s="135" t="n">
        <v>1008</v>
      </c>
      <c r="J36" s="138" t="n">
        <v>109.468</v>
      </c>
      <c r="K36" s="139" t="n">
        <f aca="false">IF(ISBLANK(E36),"",(0.000824493-(0.0000040899*E36)+(0.000000076438*E36^2)-(0.00000000082467*E36^3)+(0.0000000000053875*E36^4)))</f>
        <v>0.0007993392355775</v>
      </c>
      <c r="L36" s="139" t="n">
        <f aca="false">IF(ISBLANK(E36),"",(-0.00000572466+(0.00000010227*E36)-(0.0000000016546*E36^2)))</f>
        <v>-5.0898454E-006</v>
      </c>
      <c r="M36" s="139" t="n">
        <f aca="false">IF(ISBLANK(E36),"",IF(ISBLANK(G36),(O36+(K36*35)+(L36*35^1.5)+(0.00000048314*35^2)),(O36+(K36*G36)+(L36*G36^1.5)+(0.00000048314*G36^2))))</f>
        <v>1.0271395227871</v>
      </c>
      <c r="N36" s="140" t="n">
        <f aca="false">IF(ISBLANK(D36),"",IF(ISBLANK(G36),J36*(1+0.00001*(35-20)),J36*(1+0.00001*(G36-20))))</f>
        <v>109.484031807536</v>
      </c>
      <c r="O36" s="139" t="n">
        <f aca="false">IF(ISBLANK(E36),"",(0.999842594+(0.00006793952*E36)-(0.00000909529*E36^2)+(0.0000001001685*E36^3)-(0.000000001120083*E36^4)+(0.000000000006536332*E36^5)))</f>
        <v>0.999904279762349</v>
      </c>
      <c r="P36" s="141" t="n">
        <v>3.538</v>
      </c>
      <c r="Q36" s="142" t="n">
        <v>3.445</v>
      </c>
      <c r="R36" s="143" t="n">
        <v>158</v>
      </c>
      <c r="S36" s="143" t="n">
        <v>153.8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2114</v>
      </c>
      <c r="E37" s="135" t="n">
        <v>9.6</v>
      </c>
      <c r="F37" s="136" t="n">
        <v>2.717</v>
      </c>
      <c r="G37" s="137" t="n">
        <v>34.6411</v>
      </c>
      <c r="H37" s="135" t="n">
        <v>500</v>
      </c>
      <c r="I37" s="135" t="n">
        <v>503</v>
      </c>
      <c r="J37" s="138" t="n">
        <v>108.911</v>
      </c>
      <c r="K37" s="139" t="n">
        <f aca="false">IF(ISBLANK(E37),"",(0.000824493-(0.0000040899*E37)+(0.000000076438*E37^2)-(0.00000000082467*E37^3)+(0.0000000000053875*E37^4)))</f>
        <v>0.0007915906293888</v>
      </c>
      <c r="L37" s="139" t="n">
        <f aca="false">IF(ISBLANK(E37),"",(-0.00000572466+(0.00000010227*E37)-(0.0000000016546*E37^2)))</f>
        <v>-4.895355936E-006</v>
      </c>
      <c r="M37" s="139" t="n">
        <f aca="false">IF(ISBLANK(E37),"",IF(ISBLANK(G37),(O37+(K37*35)+(L37*35^1.5)+(0.00000048314*35^2)),(O37+(K37*G37)+(L37*G37^1.5)+(0.00000048314*G37^2))))</f>
        <v>1.02673947988687</v>
      </c>
      <c r="N37" s="140" t="n">
        <f aca="false">IF(ISBLANK(D37),"",IF(ISBLANK(G37),J37*(1+0.00001*(35-20)),J37*(1+0.00001*(G37-20))))</f>
        <v>108.926945768421</v>
      </c>
      <c r="O37" s="139" t="n">
        <f aca="false">IF(ISBLANK(E37),"",(0.999842594+(0.00006793952*E37)-(0.00000909529*E37^2)+(0.0000001001685*E37^3)-(0.000000001120083*E37^4)+(0.000000000006536332*E37^5)))</f>
        <v>0.999736233711852</v>
      </c>
      <c r="P37" s="141" t="n">
        <v>2.847</v>
      </c>
      <c r="Q37" s="142" t="n">
        <v>2.773</v>
      </c>
      <c r="R37" s="143" t="n">
        <v>127.2</v>
      </c>
      <c r="S37" s="143" t="n">
        <v>123.9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2115</v>
      </c>
      <c r="E38" s="135" t="n">
        <v>10</v>
      </c>
      <c r="F38" s="136" t="n">
        <v>2.787</v>
      </c>
      <c r="G38" s="137" t="n">
        <v>34.6393</v>
      </c>
      <c r="H38" s="135" t="n">
        <v>500</v>
      </c>
      <c r="I38" s="135" t="n">
        <v>503</v>
      </c>
      <c r="J38" s="138" t="n">
        <v>111.74</v>
      </c>
      <c r="K38" s="139" t="n">
        <f aca="false">IF(ISBLANK(E38),"",(0.000824493-(0.0000040899*E38)+(0.000000076438*E38^2)-(0.00000000082467*E38^3)+(0.0000000000053875*E38^4)))</f>
        <v>0.000790467005</v>
      </c>
      <c r="L38" s="139" t="n">
        <f aca="false">IF(ISBLANK(E38),"",(-0.00000572466+(0.00000010227*E38)-(0.0000000016546*E38^2)))</f>
        <v>-4.86742E-006</v>
      </c>
      <c r="M38" s="139" t="n">
        <f aca="false">IF(ISBLANK(E38),"",IF(ISBLANK(G38),(O38+(K38*35)+(L38*35^1.5)+(0.00000048314*35^2)),(O38+(K38*G38)+(L38*G38^1.5)+(0.00000048314*G38^2))))</f>
        <v>1.02667069409924</v>
      </c>
      <c r="N38" s="140" t="n">
        <f aca="false">IF(ISBLANK(D38),"",IF(ISBLANK(G38),J38*(1+0.00001*(35-20)),J38*(1+0.00001*(G38-20))))</f>
        <v>111.75635795382</v>
      </c>
      <c r="O38" s="139" t="n">
        <f aca="false">IF(ISBLANK(E38),"",(0.999842594+(0.00006793952*E38)-(0.00000909529*E38^2)+(0.0000001001685*E38^3)-(0.000000001120083*E38^4)+(0.000000000006536332*E38^5)))</f>
        <v>0.9997020815032</v>
      </c>
      <c r="P38" s="141" t="n">
        <v>2.846</v>
      </c>
      <c r="Q38" s="142" t="n">
        <v>2.772</v>
      </c>
      <c r="R38" s="143" t="n">
        <v>127.1</v>
      </c>
      <c r="S38" s="143" t="n">
        <v>123.8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2116</v>
      </c>
      <c r="E39" s="135" t="n">
        <v>17.2</v>
      </c>
      <c r="F39" s="136" t="n">
        <v>2.724</v>
      </c>
      <c r="G39" s="137" t="n">
        <v>35.5348</v>
      </c>
      <c r="H39" s="135" t="n">
        <v>100</v>
      </c>
      <c r="I39" s="135" t="n">
        <v>101</v>
      </c>
      <c r="J39" s="138" t="n">
        <v>111.101</v>
      </c>
      <c r="K39" s="139" t="n">
        <f aca="false">IF(ISBLANK(E39),"",(0.000824493-(0.0000040899*E39)+(0.000000076438*E39^2)-(0.00000000082467*E39^3)+(0.0000000000053875*E39^4)))</f>
        <v>0.00077303536854176</v>
      </c>
      <c r="L39" s="139" t="n">
        <f aca="false">IF(ISBLANK(E39),"",(-0.00000572466+(0.00000010227*E39)-(0.0000000016546*E39^2)))</f>
        <v>-4.455112864E-006</v>
      </c>
      <c r="M39" s="139" t="n">
        <f aca="false">IF(ISBLANK(E39),"",IF(ISBLANK(G39),(O39+(K39*35)+(L39*35^1.5)+(0.00000048314*35^2)),(O39+(K39*G39)+(L39*G39^1.5)+(0.00000048314*G39^2))))</f>
        <v>1.02587793042779</v>
      </c>
      <c r="N39" s="140" t="n">
        <f aca="false">IF(ISBLANK(D39),"",IF(ISBLANK(G39),J39*(1+0.00001*(35-20)),J39*(1+0.00001*(G39-20))))</f>
        <v>111.118259318148</v>
      </c>
      <c r="O39" s="139" t="n">
        <f aca="false">IF(ISBLANK(E39),"",(0.999842594+(0.00006793952*E39)-(0.00000909529*E39^2)+(0.0000001001685*E39^3)-(0.000000001120083*E39^4)+(0.000000000006536332*E39^5)))</f>
        <v>0.998741913802288</v>
      </c>
      <c r="P39" s="141" t="n">
        <v>2.797</v>
      </c>
      <c r="Q39" s="142" t="n">
        <v>2.727</v>
      </c>
      <c r="R39" s="143" t="n">
        <v>124.9</v>
      </c>
      <c r="S39" s="143" t="n">
        <v>121.8</v>
      </c>
      <c r="T39" s="34" t="n">
        <v>0.04</v>
      </c>
      <c r="U39" s="144" t="n">
        <v>0.04</v>
      </c>
      <c r="V39" s="145" t="n">
        <v>18.4</v>
      </c>
      <c r="W39" s="146" t="n">
        <v>17.9</v>
      </c>
      <c r="X39" s="145" t="n">
        <v>18.3</v>
      </c>
      <c r="Y39" s="146" t="n">
        <v>17.8</v>
      </c>
      <c r="Z39" s="34" t="n">
        <v>1.3</v>
      </c>
      <c r="AA39" s="144" t="n">
        <v>1.27</v>
      </c>
      <c r="AB39" s="145" t="n">
        <v>6.2</v>
      </c>
      <c r="AC39" s="146" t="n">
        <v>6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2117</v>
      </c>
      <c r="E40" s="135" t="n">
        <v>18.2</v>
      </c>
      <c r="F40" s="136" t="n">
        <v>2.416</v>
      </c>
      <c r="G40" s="137" t="n">
        <v>35.689</v>
      </c>
      <c r="H40" s="135" t="n">
        <v>80</v>
      </c>
      <c r="I40" s="135" t="n">
        <v>80</v>
      </c>
      <c r="J40" s="138" t="n">
        <v>109.782</v>
      </c>
      <c r="K40" s="139" t="n">
        <f aca="false">IF(ISBLANK(E40),"",(0.000824493-(0.0000040899*E40)+(0.000000076438*E40^2)-(0.00000000082467*E40^3)+(0.0000000000053875*E40^4)))</f>
        <v>0.00077099568011126</v>
      </c>
      <c r="L40" s="139" t="n">
        <f aca="false">IF(ISBLANK(E40),"",(-0.00000572466+(0.00000010227*E40)-(0.0000000016546*E40^2)))</f>
        <v>-4.411415704E-006</v>
      </c>
      <c r="M40" s="139" t="n">
        <f aca="false">IF(ISBLANK(E40),"",IF(ISBLANK(G40),(O40+(K40*35)+(L40*35^1.5)+(0.00000048314*35^2)),(O40+(K40*G40)+(L40*G40^1.5)+(0.00000048314*G40^2))))</f>
        <v>1.02575129658242</v>
      </c>
      <c r="N40" s="140" t="n">
        <f aca="false">IF(ISBLANK(D40),"",IF(ISBLANK(G40),J40*(1+0.00001*(35-20)),J40*(1+0.00001*(G40-20))))</f>
        <v>109.79922369798</v>
      </c>
      <c r="O40" s="139" t="n">
        <f aca="false">IF(ISBLANK(E40),"",(0.999842594+(0.00006793952*E40)-(0.00000909529*E40^2)+(0.0000001001685*E40^3)-(0.000000001120083*E40^4)+(0.000000000006536332*E40^5)))</f>
        <v>0.998560399001334</v>
      </c>
      <c r="P40" s="141" t="n">
        <v>2.51</v>
      </c>
      <c r="Q40" s="142" t="n">
        <v>2.447</v>
      </c>
      <c r="R40" s="143" t="n">
        <v>112.1</v>
      </c>
      <c r="S40" s="143" t="n">
        <v>109.3</v>
      </c>
      <c r="T40" s="34" t="n">
        <v>0.12</v>
      </c>
      <c r="U40" s="144" t="n">
        <v>0.12</v>
      </c>
      <c r="V40" s="145" t="n">
        <v>17.8</v>
      </c>
      <c r="W40" s="146" t="n">
        <v>17.4</v>
      </c>
      <c r="X40" s="145" t="n">
        <v>17.7</v>
      </c>
      <c r="Y40" s="146" t="n">
        <v>17.3</v>
      </c>
      <c r="Z40" s="34" t="n">
        <v>1.25</v>
      </c>
      <c r="AA40" s="144" t="n">
        <v>1.22</v>
      </c>
      <c r="AB40" s="145" t="n">
        <v>5.1</v>
      </c>
      <c r="AC40" s="146" t="n">
        <v>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2118</v>
      </c>
      <c r="E41" s="135" t="n">
        <v>21</v>
      </c>
      <c r="F41" s="136" t="n">
        <v>3.293</v>
      </c>
      <c r="G41" s="137" t="n">
        <v>35.7889</v>
      </c>
      <c r="H41" s="135" t="n">
        <v>60</v>
      </c>
      <c r="I41" s="135" t="n">
        <v>60</v>
      </c>
      <c r="J41" s="138" t="n">
        <v>110.017</v>
      </c>
      <c r="K41" s="139" t="n">
        <f aca="false">IF(ISBLANK(E41),"",(0.000824493-(0.0000040899*E41)+(0.000000076438*E41^2)-(0.00000000082467*E41^3)+(0.0000000000053875*E41^4)))</f>
        <v>0.0007657247555175</v>
      </c>
      <c r="L41" s="139" t="n">
        <f aca="false">IF(ISBLANK(E41),"",(-0.00000572466+(0.00000010227*E41)-(0.0000000016546*E41^2)))</f>
        <v>-4.3066686E-006</v>
      </c>
      <c r="M41" s="139" t="n">
        <f aca="false">IF(ISBLANK(E41),"",IF(ISBLANK(G41),(O41+(K41*35)+(L41*35^1.5)+(0.00000048314*35^2)),(O41+(K41*G41)+(L41*G41^1.5)+(0.00000048314*G41^2))))</f>
        <v>1.02509602583354</v>
      </c>
      <c r="N41" s="140" t="n">
        <f aca="false">IF(ISBLANK(D41),"",IF(ISBLANK(G41),J41*(1+0.00001*(35-20)),J41*(1+0.00001*(G41-20))))</f>
        <v>110.034370474113</v>
      </c>
      <c r="O41" s="139" t="n">
        <f aca="false">IF(ISBLANK(E41),"",(0.999842594+(0.00006793952*E41)-(0.00000909529*E41^2)+(0.0000001001685*E41^3)-(0.000000001120083*E41^4)+(0.000000000006536332*E41^5)))</f>
        <v>0.997994821686635</v>
      </c>
      <c r="P41" s="141" t="n">
        <v>3.419</v>
      </c>
      <c r="Q41" s="142" t="n">
        <v>3.335</v>
      </c>
      <c r="R41" s="143" t="n">
        <v>152.7</v>
      </c>
      <c r="S41" s="143" t="n">
        <v>149</v>
      </c>
      <c r="T41" s="34" t="n">
        <v>0.5</v>
      </c>
      <c r="U41" s="144" t="n">
        <v>0.49</v>
      </c>
      <c r="V41" s="145" t="n">
        <v>7.2</v>
      </c>
      <c r="W41" s="146" t="n">
        <v>7</v>
      </c>
      <c r="X41" s="145" t="n">
        <v>6.7</v>
      </c>
      <c r="Y41" s="146" t="n">
        <v>6.5</v>
      </c>
      <c r="Z41" s="34" t="n">
        <v>0.64</v>
      </c>
      <c r="AA41" s="144" t="n">
        <v>0.62</v>
      </c>
      <c r="AB41" s="145" t="n">
        <v>2.2</v>
      </c>
      <c r="AC41" s="146" t="n">
        <v>2.1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2119</v>
      </c>
      <c r="E42" s="135" t="n">
        <v>26.6</v>
      </c>
      <c r="F42" s="136" t="n">
        <v>4.418</v>
      </c>
      <c r="G42" s="137" t="n">
        <v>36.0274</v>
      </c>
      <c r="H42" s="135" t="n">
        <v>40</v>
      </c>
      <c r="I42" s="135" t="n">
        <v>41</v>
      </c>
      <c r="J42" s="138" t="n">
        <v>110.936</v>
      </c>
      <c r="K42" s="139" t="n">
        <f aca="false">IF(ISBLANK(E42),"",(0.000824493-(0.0000040899*E42)+(0.000000076438*E42^2)-(0.00000000082467*E42^3)+(0.0000000000053875*E42^4)))</f>
        <v>0.0007569621422567</v>
      </c>
      <c r="L42" s="139" t="n">
        <f aca="false">IF(ISBLANK(E42),"",(-0.00000572466+(0.00000010227*E42)-(0.0000000016546*E42^2)))</f>
        <v>-4.175006776E-006</v>
      </c>
      <c r="M42" s="139" t="n">
        <f aca="false">IF(ISBLANK(E42),"",IF(ISBLANK(G42),(O42+(K42*35)+(L42*35^1.5)+(0.00000048314*35^2)),(O42+(K42*G42)+(L42*G42^1.5)+(0.00000048314*G42^2))))</f>
        <v>1.02362153744881</v>
      </c>
      <c r="N42" s="140" t="n">
        <f aca="false">IF(ISBLANK(D42),"",IF(ISBLANK(G42),J42*(1+0.00001*(35-20)),J42*(1+0.00001*(G42-20))))</f>
        <v>110.953780156464</v>
      </c>
      <c r="O42" s="139" t="n">
        <f aca="false">IF(ISBLANK(E42),"",(0.999842594+(0.00006793952*E42)-(0.00000909529*E42^2)+(0.0000001001685*E42^3)-(0.000000001120083*E42^4)+(0.000000000006536332*E42^5)))</f>
        <v>0.996625887839717</v>
      </c>
      <c r="P42" s="141" t="n">
        <v>4.554</v>
      </c>
      <c r="Q42" s="142" t="n">
        <v>4.449</v>
      </c>
      <c r="R42" s="143" t="n">
        <v>203.4</v>
      </c>
      <c r="S42" s="143" t="n">
        <v>198.7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0.04</v>
      </c>
      <c r="AA42" s="144" t="n">
        <v>0.04</v>
      </c>
      <c r="AB42" s="145" t="n">
        <v>0.7</v>
      </c>
      <c r="AC42" s="146" t="n">
        <v>0.7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2120</v>
      </c>
      <c r="E43" s="135" t="n">
        <v>28.2</v>
      </c>
      <c r="F43" s="136" t="n">
        <v>4.406</v>
      </c>
      <c r="G43" s="137" t="n">
        <v>35.863</v>
      </c>
      <c r="H43" s="135" t="n">
        <v>20</v>
      </c>
      <c r="I43" s="135" t="n">
        <v>20</v>
      </c>
      <c r="J43" s="138" t="n">
        <v>110.474</v>
      </c>
      <c r="K43" s="139" t="n">
        <f aca="false">IF(ISBLANK(E43),"",(0.000824493-(0.0000040899*E43)+(0.000000076438*E43^2)-(0.00000000082467*E43^3)+(0.0000000000053875*E43^4)))</f>
        <v>0.00075485760789126</v>
      </c>
      <c r="L43" s="139" t="n">
        <f aca="false">IF(ISBLANK(E43),"",(-0.00000572466+(0.00000010227*E43)-(0.0000000016546*E43^2)))</f>
        <v>-4.156450104E-006</v>
      </c>
      <c r="M43" s="139" t="n">
        <f aca="false">IF(ISBLANK(E43),"",IF(ISBLANK(G43),(O43+(K43*35)+(L43*35^1.5)+(0.00000048314*35^2)),(O43+(K43*G43)+(L43*G43^1.5)+(0.00000048314*G43^2))))</f>
        <v>1.022980303729</v>
      </c>
      <c r="N43" s="140" t="n">
        <f aca="false">IF(ISBLANK(D43),"",IF(ISBLANK(G43),J43*(1+0.00001*(35-20)),J43*(1+0.00001*(G43-20))))</f>
        <v>110.49152449062</v>
      </c>
      <c r="O43" s="139" t="n">
        <f aca="false">IF(ISBLANK(E43),"",(0.999842594+(0.00006793952*E43)-(0.00000909529*E43^2)+(0.0000001001685*E43^3)-(0.000000001120083*E43^4)+(0.000000000006536332*E43^5)))</f>
        <v>0.996180125720464</v>
      </c>
      <c r="P43" s="141" t="n">
        <v>4.561</v>
      </c>
      <c r="Q43" s="142" t="n">
        <v>4.458</v>
      </c>
      <c r="R43" s="143" t="n">
        <v>203.7</v>
      </c>
      <c r="S43" s="143" t="n">
        <v>199.1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0.01</v>
      </c>
      <c r="AA43" s="144" t="n">
        <v>0.01</v>
      </c>
      <c r="AB43" s="145" t="n">
        <v>0.6</v>
      </c>
      <c r="AC43" s="146" t="n">
        <v>0.6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3174</v>
      </c>
      <c r="E44" s="135" t="n">
        <v>28.4</v>
      </c>
      <c r="F44" s="136" t="n">
        <v>4.666</v>
      </c>
      <c r="G44" s="137" t="n">
        <v>35.8009</v>
      </c>
      <c r="H44" s="135" t="n">
        <v>10</v>
      </c>
      <c r="I44" s="135" t="n">
        <v>10</v>
      </c>
      <c r="J44" s="138" t="n">
        <v>117.44</v>
      </c>
      <c r="K44" s="139" t="n">
        <f aca="false">IF(ISBLANK(E44),"",(0.000824493-(0.0000040899*E44)+(0.000000076438*E44^2)-(0.00000000082467*E44^3)+(0.0000000000053875*E44^4)))</f>
        <v>0.00075460631060384</v>
      </c>
      <c r="L44" s="139" t="n">
        <f aca="false">IF(ISBLANK(E44),"",(-0.00000572466+(0.00000010227*E44)-(0.0000000016546*E44^2)))</f>
        <v>-4.154726176E-006</v>
      </c>
      <c r="M44" s="139" t="n">
        <f aca="false">IF(ISBLANK(E44),"",IF(ISBLANK(G44),(O44+(K44*35)+(L44*35^1.5)+(0.00000048314*35^2)),(O44+(K44*G44)+(L44*G44^1.5)+(0.00000048314*G44^2))))</f>
        <v>1.02286761386156</v>
      </c>
      <c r="N44" s="140" t="n">
        <f aca="false">IF(ISBLANK(D44),"",IF(ISBLANK(G44),J44*(1+0.00001*(35-20)),J44*(1+0.00001*(G44-20))))</f>
        <v>117.45855657696</v>
      </c>
      <c r="O44" s="139" t="n">
        <f aca="false">IF(ISBLANK(E44),"",(0.999842594+(0.00006793952*E44)-(0.00000909529*E44^2)+(0.0000001001685*E44^3)-(0.000000001120083*E44^4)+(0.000000000006536332*E44^5)))</f>
        <v>0.996122772415965</v>
      </c>
      <c r="P44" s="141" t="n">
        <v>4.539</v>
      </c>
      <c r="Q44" s="142" t="n">
        <v>4.438</v>
      </c>
      <c r="R44" s="143" t="n">
        <v>202.7</v>
      </c>
      <c r="S44" s="143" t="n">
        <v>198.2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3193</v>
      </c>
      <c r="E45" s="135" t="n">
        <v>28.5</v>
      </c>
      <c r="F45" s="136" t="n">
        <v>4.659</v>
      </c>
      <c r="G45" s="137" t="n">
        <v>35.8109</v>
      </c>
      <c r="H45" s="135" t="n">
        <v>0</v>
      </c>
      <c r="I45" s="135" t="n">
        <v>3</v>
      </c>
      <c r="J45" s="138" t="n">
        <v>117.79</v>
      </c>
      <c r="K45" s="139" t="n">
        <f aca="false">IF(ISBLANK(E45),"",(0.000824493-(0.0000040899*E45)+(0.000000076438*E45^2)-(0.00000000082467*E45^3)+(0.0000000000053875*E45^4)))</f>
        <v>0.000754481630047969</v>
      </c>
      <c r="L45" s="139" t="n">
        <f aca="false">IF(ISBLANK(E45),"",(-0.00000572466+(0.00000010227*E45)-(0.0000000016546*E45^2)))</f>
        <v>-4.15391385E-006</v>
      </c>
      <c r="M45" s="139" t="n">
        <f aca="false">IF(ISBLANK(E45),"",IF(ISBLANK(G45),(O45+(K45*35)+(L45*35^1.5)+(0.00000048314*35^2)),(O45+(K45*G45)+(L45*G45^1.5)+(0.00000048314*G45^2))))</f>
        <v>1.02284203089782</v>
      </c>
      <c r="N45" s="140" t="n">
        <f aca="false">IF(ISBLANK(D45),"",IF(ISBLANK(G45),J45*(1+0.00001*(35-20)),J45*(1+0.00001*(G45-20))))</f>
        <v>117.80862365911</v>
      </c>
      <c r="O45" s="139" t="n">
        <f aca="false">IF(ISBLANK(E45),"",(0.999842594+(0.00006793952*E45)-(0.00000909529*E45^2)+(0.0000001001685*E45^3)-(0.000000001120083*E45^4)+(0.000000000006536332*E45^5)))</f>
        <v>0.996093961161005</v>
      </c>
      <c r="P45" s="141" t="n">
        <v>4.519</v>
      </c>
      <c r="Q45" s="142" t="n">
        <v>4.418</v>
      </c>
      <c r="R45" s="143" t="n">
        <v>201.8</v>
      </c>
      <c r="S45" s="143" t="n">
        <v>197.3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0.5</v>
      </c>
      <c r="AC45" s="146" t="n">
        <v>0.5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E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5.1052631578947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40993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2016-03-26T11:50:00z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0.493055555555556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4.96992545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0.00401897250017958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8</v>
      </c>
      <c r="F35" s="120" t="n">
        <v>5.649</v>
      </c>
      <c r="G35" s="121" t="n">
        <v>34.9608</v>
      </c>
      <c r="H35" s="119" t="n">
        <v>2000</v>
      </c>
      <c r="I35" s="119" t="n">
        <v>2020.8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0.00079626566816</v>
      </c>
      <c r="L35" s="123" t="n">
        <f aca="false">IF(ISBLANK(E35),"",(-0.00000572466+(0.00000010227*E35)-(0.0000000016546*E35^2)))</f>
        <v>-5.0123944E-006</v>
      </c>
      <c r="M35" s="123" t="n">
        <f aca="false">IF(ISBLANK(E35),"",IF(ISBLANK(G35),(O35+(K35*35)+(L35*35^1.5)+(0.00000048314*35^2)),(O35+(K35*G35)+(L35*G35^1.5)+(0.00000048314*G35^2))))</f>
        <v>1.02724339324183</v>
      </c>
      <c r="N35" s="124" t="n">
        <f aca="false">IF(ISBLANK(D35),"",IF(ISBLANK(G35),J35*(1+0.00001*(35-20)),J35*(1+0.00001*(G35-20))))</f>
        <v>116.017354528</v>
      </c>
      <c r="O35" s="123" t="n">
        <f aca="false">IF(ISBLANK(E35),"",(0.999842594+(0.00006793952*E35)-(0.00000909529*E35^2)+(0.0000001001685*E35^3)-(0.000000001120083*E35^4)+(0.000000000006536332*E35^5)))</f>
        <v>0.999850924194559</v>
      </c>
      <c r="P35" s="125" t="n">
        <v>5.573</v>
      </c>
      <c r="Q35" s="126" t="n">
        <v>5.425</v>
      </c>
      <c r="R35" s="127" t="n">
        <v>248.9</v>
      </c>
      <c r="S35" s="127" t="n">
        <v>242.3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8.2</v>
      </c>
      <c r="F36" s="136" t="n">
        <v>5.724</v>
      </c>
      <c r="G36" s="137" t="n">
        <v>34.9614</v>
      </c>
      <c r="H36" s="135" t="n">
        <v>2000</v>
      </c>
      <c r="I36" s="135" t="n">
        <v>2021.2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0.00079566517253126</v>
      </c>
      <c r="L36" s="139" t="n">
        <f aca="false">IF(ISBLANK(E36),"",(-0.00000572466+(0.00000010227*E36)-(0.0000000016546*E36^2)))</f>
        <v>-4.997301304E-006</v>
      </c>
      <c r="M36" s="139" t="n">
        <f aca="false">IF(ISBLANK(E36),"",IF(ISBLANK(G36),(O36+(K36*35)+(L36*35^1.5)+(0.00000048314*35^2)),(O36+(K36*G36)+(L36*G36^1.5)+(0.00000048314*G36^2))))</f>
        <v>1.02721360494344</v>
      </c>
      <c r="N36" s="140" t="n">
        <f aca="false">IF(ISBLANK(D36),"",IF(ISBLANK(G36),J36*(1+0.00001*(35-20)),J36*(1+0.00001*(G36-20))))</f>
        <v>117.6676020871</v>
      </c>
      <c r="O36" s="139" t="n">
        <f aca="false">IF(ISBLANK(E36),"",(0.999842594+(0.00006793952*E36)-(0.00000909529*E36^2)+(0.0000001001685*E36^3)-(0.000000001120083*E36^4)+(0.000000000006536332*E36^5)))</f>
        <v>0.999838538658805</v>
      </c>
      <c r="P36" s="141" t="n">
        <v>5.566</v>
      </c>
      <c r="Q36" s="142" t="n">
        <v>5.419</v>
      </c>
      <c r="R36" s="143" t="n">
        <v>248.6</v>
      </c>
      <c r="S36" s="143" t="n">
        <v>242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9.3</v>
      </c>
      <c r="F37" s="136" t="n">
        <v>3.608</v>
      </c>
      <c r="G37" s="137" t="n">
        <v>34.6493</v>
      </c>
      <c r="H37" s="135" t="n">
        <v>1000</v>
      </c>
      <c r="I37" s="135" t="n">
        <v>1009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0.000792445024834849</v>
      </c>
      <c r="L37" s="139" t="n">
        <f aca="false">IF(ISBLANK(E37),"",(-0.00000572466+(0.00000010227*E37)-(0.0000000016546*E37^2)))</f>
        <v>-4.916655354E-006</v>
      </c>
      <c r="M37" s="139" t="n">
        <f aca="false">IF(ISBLANK(E37),"",IF(ISBLANK(G37),(O37+(K37*35)+(L37*35^1.5)+(0.00000048314*35^2)),(O37+(K37*G37)+(L37*G37^1.5)+(0.00000048314*G37^2))))</f>
        <v>1.02679534438281</v>
      </c>
      <c r="N37" s="140" t="n">
        <f aca="false">IF(ISBLANK(D37),"",IF(ISBLANK(G37),J37*(1+0.00001*(35-20)),J37*(1+0.00001*(G37-20))))</f>
        <v>117.33718655876</v>
      </c>
      <c r="O37" s="139" t="n">
        <f aca="false">IF(ISBLANK(E37),"",(0.999842594+(0.00006793952*E37)-(0.00000909529*E37^2)+(0.0000001001685*E37^3)-(0.000000001120083*E37^4)+(0.000000000006536332*E37^5)))</f>
        <v>0.999760427059674</v>
      </c>
      <c r="P37" s="141" t="n">
        <v>3.513</v>
      </c>
      <c r="Q37" s="142" t="n">
        <v>3.421</v>
      </c>
      <c r="R37" s="143" t="n">
        <v>156.9</v>
      </c>
      <c r="S37" s="143" t="n">
        <v>152.8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3011</v>
      </c>
      <c r="E38" s="135" t="n">
        <v>11.7</v>
      </c>
      <c r="F38" s="136" t="n">
        <v>2.415</v>
      </c>
      <c r="G38" s="137" t="n">
        <v>34.6774</v>
      </c>
      <c r="H38" s="135" t="n">
        <v>500</v>
      </c>
      <c r="I38" s="135" t="n">
        <v>503</v>
      </c>
      <c r="J38" s="138" t="n">
        <v>116.23</v>
      </c>
      <c r="K38" s="139" t="n">
        <f aca="false">IF(ISBLANK(E38),"",(0.000824493-(0.0000040899*E38)+(0.000000076438*E38^2)-(0.00000000082467*E38^3)+(0.0000000000053875*E38^4)))</f>
        <v>0.000785884921300729</v>
      </c>
      <c r="L38" s="139" t="n">
        <f aca="false">IF(ISBLANK(E38),"",(-0.00000572466+(0.00000010227*E38)-(0.0000000016546*E38^2)))</f>
        <v>-4.754599194E-006</v>
      </c>
      <c r="M38" s="139" t="n">
        <f aca="false">IF(ISBLANK(E38),"",IF(ISBLANK(G38),(O38+(K38*35)+(L38*35^1.5)+(0.00000048314*35^2)),(O38+(K38*G38)+(L38*G38^1.5)+(0.00000048314*G38^2))))</f>
        <v>1.02639581898058</v>
      </c>
      <c r="N38" s="140" t="n">
        <f aca="false">IF(ISBLANK(D38),"",IF(ISBLANK(G38),J38*(1+0.00001*(35-20)),J38*(1+0.00001*(G38-20))))</f>
        <v>116.24705954202</v>
      </c>
      <c r="O38" s="139" t="n">
        <f aca="false">IF(ISBLANK(E38),"",(0.999842594+(0.00006793952*E38)-(0.00000909529*E38^2)+(0.0000001001685*E38^3)-(0.000000001120083*E38^4)+(0.000000000006536332*E38^5)))</f>
        <v>0.999533307272438</v>
      </c>
      <c r="P38" s="141" t="n">
        <v>2.369</v>
      </c>
      <c r="Q38" s="142" t="n">
        <v>2.308</v>
      </c>
      <c r="R38" s="143" t="n">
        <v>105.8</v>
      </c>
      <c r="S38" s="143" t="n">
        <v>103.1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3013</v>
      </c>
      <c r="E39" s="135" t="n">
        <v>18.1</v>
      </c>
      <c r="F39" s="136" t="n">
        <v>3.118</v>
      </c>
      <c r="G39" s="137" t="n">
        <v>35.6431</v>
      </c>
      <c r="H39" s="135" t="n">
        <v>100</v>
      </c>
      <c r="I39" s="135" t="n">
        <v>100.5</v>
      </c>
      <c r="J39" s="138" t="n">
        <v>117.17</v>
      </c>
      <c r="K39" s="139" t="n">
        <f aca="false">IF(ISBLANK(E39),"",(0.000824493-(0.0000040899*E39)+(0.000000076438*E39^2)-(0.00000000082467*E39^3)+(0.0000000000053875*E39^4)))</f>
        <v>0.000771195814950969</v>
      </c>
      <c r="L39" s="139" t="n">
        <f aca="false">IF(ISBLANK(E39),"",(-0.00000572466+(0.00000010227*E39)-(0.0000000016546*E39^2)))</f>
        <v>-4.415636506E-006</v>
      </c>
      <c r="M39" s="139" t="n">
        <f aca="false">IF(ISBLANK(E39),"",IF(ISBLANK(G39),(O39+(K39*35)+(L39*35^1.5)+(0.00000048314*35^2)),(O39+(K39*G39)+(L39*G39^1.5)+(0.00000048314*G39^2))))</f>
        <v>1.0257410219049</v>
      </c>
      <c r="N39" s="140" t="n">
        <f aca="false">IF(ISBLANK(D39),"",IF(ISBLANK(G39),J39*(1+0.00001*(35-20)),J39*(1+0.00001*(G39-20))))</f>
        <v>117.18832902027</v>
      </c>
      <c r="O39" s="139" t="n">
        <f aca="false">IF(ISBLANK(E39),"",(0.999842594+(0.00006793952*E39)-(0.00000909529*E39^2)+(0.0000001001685*E39^3)-(0.000000001120083*E39^4)+(0.000000000006536332*E39^5)))</f>
        <v>0.998579045754661</v>
      </c>
      <c r="P39" s="141" t="n">
        <v>3.038</v>
      </c>
      <c r="Q39" s="142" t="n">
        <v>2.962</v>
      </c>
      <c r="R39" s="143" t="n">
        <v>135.7</v>
      </c>
      <c r="S39" s="143" t="n">
        <v>132.3</v>
      </c>
      <c r="T39" s="34" t="n">
        <v>0.05</v>
      </c>
      <c r="U39" s="144" t="n">
        <v>0.05</v>
      </c>
      <c r="V39" s="145" t="n">
        <v>16</v>
      </c>
      <c r="W39" s="146" t="n">
        <v>15.6</v>
      </c>
      <c r="X39" s="145" t="n">
        <v>15.9</v>
      </c>
      <c r="Y39" s="146" t="n">
        <v>15.5</v>
      </c>
      <c r="Z39" s="34" t="n">
        <v>1.2</v>
      </c>
      <c r="AA39" s="144" t="n">
        <v>1.17</v>
      </c>
      <c r="AB39" s="145" t="n">
        <v>5.4</v>
      </c>
      <c r="AC39" s="146" t="n">
        <v>5.3</v>
      </c>
      <c r="AD39" s="36" t="n">
        <v>0.0284</v>
      </c>
      <c r="AE39" s="36" t="n">
        <v>0.0137</v>
      </c>
      <c r="AF39" s="36" t="n">
        <v>-99999</v>
      </c>
      <c r="AG39" s="36" t="n">
        <v>0.0383</v>
      </c>
      <c r="AH39" s="36" t="n">
        <v>0.0105</v>
      </c>
      <c r="AI39" s="36" t="n">
        <v>0.0013</v>
      </c>
      <c r="AJ39" s="36" t="n">
        <v>0.001</v>
      </c>
      <c r="AK39" s="36" t="n">
        <v>0.0006</v>
      </c>
      <c r="AL39" s="36" t="n">
        <v>0.037</v>
      </c>
      <c r="AM39" s="36" t="n">
        <v>0.0035</v>
      </c>
      <c r="AN39" s="36" t="n">
        <v>-99999</v>
      </c>
      <c r="AO39" s="36" t="n">
        <v>-99999</v>
      </c>
      <c r="AP39" s="36" t="n">
        <v>0.0108</v>
      </c>
      <c r="AQ39" s="36"/>
      <c r="AR39" s="36" t="n">
        <v>0.0689</v>
      </c>
      <c r="AS39" s="36" t="n">
        <v>0.0453</v>
      </c>
      <c r="AT39" s="36"/>
      <c r="AU39" s="36" t="n">
        <v>0.0204</v>
      </c>
      <c r="AV39" s="36" t="n">
        <v>-99999</v>
      </c>
      <c r="AW39" s="36"/>
      <c r="AX39" s="36" t="n">
        <v>0.0459</v>
      </c>
      <c r="AY39" s="36" t="n">
        <v>0.0919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3021</v>
      </c>
      <c r="E40" s="135" t="n">
        <v>19.4</v>
      </c>
      <c r="F40" s="136" t="n">
        <v>2.771</v>
      </c>
      <c r="G40" s="137" t="n">
        <v>35.733</v>
      </c>
      <c r="H40" s="135" t="n">
        <v>80</v>
      </c>
      <c r="I40" s="135" t="n">
        <v>80.3</v>
      </c>
      <c r="J40" s="138" t="n">
        <v>112.649</v>
      </c>
      <c r="K40" s="139" t="n">
        <f aca="false">IF(ISBLANK(E40),"",(0.000824493-(0.0000040899*E40)+(0.000000076438*E40^2)-(0.00000000082467*E40^3)+(0.0000000000053875*E40^4)))</f>
        <v>0.00076865903573894</v>
      </c>
      <c r="L40" s="139" t="n">
        <f aca="false">IF(ISBLANK(E40),"",(-0.00000572466+(0.00000010227*E40)-(0.0000000016546*E40^2)))</f>
        <v>-4.363347256E-006</v>
      </c>
      <c r="M40" s="139" t="n">
        <f aca="false">IF(ISBLANK(E40),"",IF(ISBLANK(G40),(O40+(K40*35)+(L40*35^1.5)+(0.00000048314*35^2)),(O40+(K40*G40)+(L40*G40^1.5)+(0.00000048314*G40^2))))</f>
        <v>1.02547956327894</v>
      </c>
      <c r="N40" s="140" t="n">
        <f aca="false">IF(ISBLANK(D40),"",IF(ISBLANK(G40),J40*(1+0.00001*(35-20)),J40*(1+0.00001*(G40-20))))</f>
        <v>112.66672306717</v>
      </c>
      <c r="O40" s="139" t="n">
        <f aca="false">IF(ISBLANK(E40),"",(0.999842594+(0.00006793952*E40)-(0.00000909529*E40^2)+(0.0000001001685*E40^3)-(0.000000001120083*E40^4)+(0.000000000006536332*E40^5)))</f>
        <v>0.998328191304777</v>
      </c>
      <c r="P40" s="141" t="n">
        <v>2.808</v>
      </c>
      <c r="Q40" s="142" t="n">
        <v>2.739</v>
      </c>
      <c r="R40" s="143" t="n">
        <v>125.4</v>
      </c>
      <c r="S40" s="143" t="n">
        <v>122.3</v>
      </c>
      <c r="T40" s="34" t="n">
        <v>0.09</v>
      </c>
      <c r="U40" s="144" t="n">
        <v>0.09</v>
      </c>
      <c r="V40" s="145" t="n">
        <v>16.1</v>
      </c>
      <c r="W40" s="146" t="n">
        <v>15.7</v>
      </c>
      <c r="X40" s="145" t="n">
        <v>16</v>
      </c>
      <c r="Y40" s="146" t="n">
        <v>15.6</v>
      </c>
      <c r="Z40" s="34" t="n">
        <v>1.17</v>
      </c>
      <c r="AA40" s="144" t="n">
        <v>1.14</v>
      </c>
      <c r="AB40" s="145" t="n">
        <v>4.7</v>
      </c>
      <c r="AC40" s="146" t="n">
        <v>4.6</v>
      </c>
      <c r="AD40" s="36" t="n">
        <v>0.0488</v>
      </c>
      <c r="AE40" s="36" t="n">
        <v>0.0259</v>
      </c>
      <c r="AF40" s="36" t="n">
        <v>0.0016</v>
      </c>
      <c r="AG40" s="36" t="n">
        <v>0.0677</v>
      </c>
      <c r="AH40" s="36" t="n">
        <v>0.0198</v>
      </c>
      <c r="AI40" s="36" t="n">
        <v>0.0026</v>
      </c>
      <c r="AJ40" s="36" t="n">
        <v>0.0038</v>
      </c>
      <c r="AK40" s="36" t="n">
        <v>0.0006</v>
      </c>
      <c r="AL40" s="36" t="n">
        <v>0.0635</v>
      </c>
      <c r="AM40" s="36" t="n">
        <v>0.0061</v>
      </c>
      <c r="AN40" s="36" t="n">
        <v>0.001</v>
      </c>
      <c r="AO40" s="36" t="n">
        <v>-99999</v>
      </c>
      <c r="AP40" s="36" t="n">
        <v>0.0259</v>
      </c>
      <c r="AQ40" s="36"/>
      <c r="AR40" s="36" t="n">
        <v>0.0808</v>
      </c>
      <c r="AS40" s="36" t="n">
        <v>0.0718</v>
      </c>
      <c r="AT40" s="36"/>
      <c r="AU40" s="36" t="n">
        <v>0.0265</v>
      </c>
      <c r="AV40" s="36" t="n">
        <v>-99999</v>
      </c>
      <c r="AW40" s="36"/>
      <c r="AX40" s="36" t="n">
        <v>0.0677</v>
      </c>
      <c r="AY40" s="36" t="n">
        <v>0.1807</v>
      </c>
      <c r="AZ40" s="36"/>
      <c r="BA40" s="36" t="n">
        <v>0.0032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3024</v>
      </c>
      <c r="E41" s="135" t="n">
        <v>21.7</v>
      </c>
      <c r="F41" s="136" t="n">
        <v>3.319</v>
      </c>
      <c r="G41" s="137" t="n">
        <v>35.8446</v>
      </c>
      <c r="H41" s="135" t="n">
        <v>60</v>
      </c>
      <c r="I41" s="135" t="n">
        <v>60.1</v>
      </c>
      <c r="J41" s="138" t="n">
        <v>114.028</v>
      </c>
      <c r="K41" s="139" t="n">
        <f aca="false">IF(ISBLANK(E41),"",(0.000824493-(0.0000040899*E41)+(0.000000076438*E41^2)-(0.00000000082467*E41^3)+(0.0000000000053875*E41^4)))</f>
        <v>0.000764503933838229</v>
      </c>
      <c r="L41" s="139" t="n">
        <f aca="false">IF(ISBLANK(E41),"",(-0.00000572466+(0.00000010227*E41)-(0.0000000016546*E41^2)))</f>
        <v>-4.284535594E-006</v>
      </c>
      <c r="M41" s="139" t="n">
        <f aca="false">IF(ISBLANK(E41),"",IF(ISBLANK(G41),(O41+(K41*35)+(L41*35^1.5)+(0.00000048314*35^2)),(O41+(K41*G41)+(L41*G41^1.5)+(0.00000048314*G41^2))))</f>
        <v>1.0249452594054</v>
      </c>
      <c r="N41" s="140" t="n">
        <f aca="false">IF(ISBLANK(D41),"",IF(ISBLANK(G41),J41*(1+0.00001*(35-20)),J41*(1+0.00001*(G41-20))))</f>
        <v>114.046067280488</v>
      </c>
      <c r="O41" s="139" t="n">
        <f aca="false">IF(ISBLANK(E41),"",(0.999842594+(0.00006793952*E41)-(0.00000909529*E41^2)+(0.0000001001685*E41^3)-(0.000000001120083*E41^4)+(0.000000000006536332*E41^5)))</f>
        <v>0.997840640156176</v>
      </c>
      <c r="P41" s="141" t="n">
        <v>3.325</v>
      </c>
      <c r="Q41" s="142" t="n">
        <v>3.244</v>
      </c>
      <c r="R41" s="143" t="n">
        <v>148.5</v>
      </c>
      <c r="S41" s="143" t="n">
        <v>144.9</v>
      </c>
      <c r="T41" s="34" t="n">
        <v>0.74</v>
      </c>
      <c r="U41" s="144" t="n">
        <v>0.72</v>
      </c>
      <c r="V41" s="145" t="n">
        <v>9.9</v>
      </c>
      <c r="W41" s="146" t="n">
        <v>9.7</v>
      </c>
      <c r="X41" s="145" t="n">
        <v>9.2</v>
      </c>
      <c r="Y41" s="146" t="n">
        <v>9</v>
      </c>
      <c r="Z41" s="34" t="n">
        <v>0.76</v>
      </c>
      <c r="AA41" s="144" t="n">
        <v>0.74</v>
      </c>
      <c r="AB41" s="145" t="n">
        <v>2.6</v>
      </c>
      <c r="AC41" s="146" t="n">
        <v>2.5</v>
      </c>
      <c r="AD41" s="36" t="n">
        <v>0.1387</v>
      </c>
      <c r="AE41" s="36" t="n">
        <v>0.0871</v>
      </c>
      <c r="AF41" s="36" t="n">
        <v>0.0086</v>
      </c>
      <c r="AG41" s="36" t="n">
        <v>0.1626</v>
      </c>
      <c r="AH41" s="36" t="n">
        <v>0.0552</v>
      </c>
      <c r="AI41" s="36" t="n">
        <v>0.0131</v>
      </c>
      <c r="AJ41" s="36" t="n">
        <v>0.0207</v>
      </c>
      <c r="AK41" s="36" t="n">
        <v>0.0022</v>
      </c>
      <c r="AL41" s="36" t="n">
        <v>0.2427</v>
      </c>
      <c r="AM41" s="36" t="n">
        <v>0.0246</v>
      </c>
      <c r="AN41" s="36" t="n">
        <v>0.0061</v>
      </c>
      <c r="AO41" s="36" t="n">
        <v>-99999</v>
      </c>
      <c r="AP41" s="36" t="n">
        <v>0.0325</v>
      </c>
      <c r="AQ41" s="36"/>
      <c r="AR41" s="36" t="n">
        <v>0.0303</v>
      </c>
      <c r="AS41" s="36" t="n">
        <v>0.2095</v>
      </c>
      <c r="AT41" s="36"/>
      <c r="AU41" s="36" t="n">
        <v>0.0306</v>
      </c>
      <c r="AV41" s="36" t="n">
        <v>-99999</v>
      </c>
      <c r="AW41" s="36"/>
      <c r="AX41" s="36" t="n">
        <v>0.0574</v>
      </c>
      <c r="AY41" s="36" t="n">
        <v>0.6818</v>
      </c>
      <c r="AZ41" s="36"/>
      <c r="BA41" s="36" t="n">
        <v>0.0051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3026</v>
      </c>
      <c r="E42" s="135" t="n">
        <v>26.6</v>
      </c>
      <c r="F42" s="136" t="n">
        <v>4.769</v>
      </c>
      <c r="G42" s="137" t="n">
        <v>35.7141</v>
      </c>
      <c r="H42" s="135" t="n">
        <v>40</v>
      </c>
      <c r="I42" s="135" t="n">
        <v>40.4</v>
      </c>
      <c r="J42" s="138" t="n">
        <v>117.7</v>
      </c>
      <c r="K42" s="139" t="n">
        <f aca="false">IF(ISBLANK(E42),"",(0.000824493-(0.0000040899*E42)+(0.000000076438*E42^2)-(0.00000000082467*E42^3)+(0.0000000000053875*E42^4)))</f>
        <v>0.0007569621422567</v>
      </c>
      <c r="L42" s="139" t="n">
        <f aca="false">IF(ISBLANK(E42),"",(-0.00000572466+(0.00000010227*E42)-(0.0000000016546*E42^2)))</f>
        <v>-4.175006776E-006</v>
      </c>
      <c r="M42" s="139" t="n">
        <f aca="false">IF(ISBLANK(E42),"",IF(ISBLANK(G42),(O42+(K42*35)+(L42*35^1.5)+(0.00000048314*35^2)),(O42+(K42*G42)+(L42*G42^1.5)+(0.00000048314*G42^2))))</f>
        <v>1.02338527296475</v>
      </c>
      <c r="N42" s="140" t="n">
        <f aca="false">IF(ISBLANK(D42),"",IF(ISBLANK(G42),J42*(1+0.00001*(35-20)),J42*(1+0.00001*(G42-20))))</f>
        <v>117.7184954957</v>
      </c>
      <c r="O42" s="139" t="n">
        <f aca="false">IF(ISBLANK(E42),"",(0.999842594+(0.00006793952*E42)-(0.00000909529*E42^2)+(0.0000001001685*E42^3)-(0.000000001120083*E42^4)+(0.000000000006536332*E42^5)))</f>
        <v>0.996625887839717</v>
      </c>
      <c r="P42" s="141" t="n">
        <v>4.633</v>
      </c>
      <c r="Q42" s="142" t="n">
        <v>4.527</v>
      </c>
      <c r="R42" s="143" t="n">
        <v>206.9</v>
      </c>
      <c r="S42" s="143" t="n">
        <v>202.2</v>
      </c>
      <c r="T42" s="34" t="n">
        <v>0.02</v>
      </c>
      <c r="U42" s="144" t="n">
        <v>0.02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0.06</v>
      </c>
      <c r="AA42" s="144" t="n">
        <v>0.06</v>
      </c>
      <c r="AB42" s="145" t="n">
        <v>0.7</v>
      </c>
      <c r="AC42" s="146" t="n">
        <v>0.7</v>
      </c>
      <c r="AD42" s="36" t="n">
        <v>0.0159</v>
      </c>
      <c r="AE42" s="36" t="n">
        <v>0.0175</v>
      </c>
      <c r="AF42" s="36" t="n">
        <v>0.0048</v>
      </c>
      <c r="AG42" s="36" t="n">
        <v>0.0191</v>
      </c>
      <c r="AH42" s="36" t="n">
        <v>0.0102</v>
      </c>
      <c r="AI42" s="36" t="n">
        <v>0.0019</v>
      </c>
      <c r="AJ42" s="36" t="n">
        <v>0.0019</v>
      </c>
      <c r="AK42" s="36" t="n">
        <v>0.0025</v>
      </c>
      <c r="AL42" s="36" t="n">
        <v>0.0502</v>
      </c>
      <c r="AM42" s="36" t="n">
        <v>0.0108</v>
      </c>
      <c r="AN42" s="36" t="n">
        <v>0.0019</v>
      </c>
      <c r="AO42" s="36" t="n">
        <v>0.0003</v>
      </c>
      <c r="AP42" s="36" t="n">
        <v>0.0992</v>
      </c>
      <c r="AQ42" s="36"/>
      <c r="AR42" s="36" t="n">
        <v>0.0089</v>
      </c>
      <c r="AS42" s="36" t="n">
        <v>0.0315</v>
      </c>
      <c r="AT42" s="36"/>
      <c r="AU42" s="36" t="n">
        <v>0.0232</v>
      </c>
      <c r="AV42" s="36" t="n">
        <v>-99999</v>
      </c>
      <c r="AW42" s="36"/>
      <c r="AX42" s="36" t="n">
        <v>0.0827</v>
      </c>
      <c r="AY42" s="36" t="n">
        <v>0.1708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3027</v>
      </c>
      <c r="E43" s="135" t="n">
        <v>29.3</v>
      </c>
      <c r="F43" s="136" t="n">
        <v>4.529</v>
      </c>
      <c r="G43" s="137" t="n">
        <v>35.1208</v>
      </c>
      <c r="H43" s="135" t="n">
        <v>20</v>
      </c>
      <c r="I43" s="135" t="n">
        <v>20.1</v>
      </c>
      <c r="J43" s="138" t="n">
        <v>116.45</v>
      </c>
      <c r="K43" s="139" t="n">
        <f aca="false">IF(ISBLANK(E43),"",(0.000824493-(0.0000040899*E43)+(0.000000076438*E43^2)-(0.00000000082467*E43^3)+(0.0000000000053875*E43^4)))</f>
        <v>0.000753507254703849</v>
      </c>
      <c r="L43" s="139" t="n">
        <f aca="false">IF(ISBLANK(E43),"",(-0.00000572466+(0.00000010227*E43)-(0.0000000016546*E43^2)))</f>
        <v>-4.148606554E-006</v>
      </c>
      <c r="M43" s="139" t="n">
        <f aca="false">IF(ISBLANK(E43),"",IF(ISBLANK(G43),(O43+(K43*35)+(L43*35^1.5)+(0.00000048314*35^2)),(O43+(K43*G43)+(L43*G43^1.5)+(0.00000048314*G43^2))))</f>
        <v>1.02205650425096</v>
      </c>
      <c r="N43" s="140" t="n">
        <f aca="false">IF(ISBLANK(D43),"",IF(ISBLANK(G43),J43*(1+0.00001*(35-20)),J43*(1+0.00001*(G43-20))))</f>
        <v>116.4676081716</v>
      </c>
      <c r="O43" s="139" t="n">
        <f aca="false">IF(ISBLANK(E43),"",(0.999842594+(0.00006793952*E43)-(0.00000909529*E43^2)+(0.0000001001685*E43^3)-(0.000000001120083*E43^4)+(0.000000000006536332*E43^5)))</f>
        <v>0.995860260850575</v>
      </c>
      <c r="P43" s="141" t="n">
        <v>4.447</v>
      </c>
      <c r="Q43" s="142" t="n">
        <v>4.351</v>
      </c>
      <c r="R43" s="143" t="n">
        <v>198.6</v>
      </c>
      <c r="S43" s="143" t="n">
        <v>194.3</v>
      </c>
      <c r="T43" s="34" t="n">
        <v>0.03</v>
      </c>
      <c r="U43" s="144" t="n">
        <v>0.03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0.01</v>
      </c>
      <c r="AA43" s="144" t="n">
        <v>0.01</v>
      </c>
      <c r="AB43" s="145" t="n">
        <v>0.3</v>
      </c>
      <c r="AC43" s="146" t="n">
        <v>0.3</v>
      </c>
      <c r="AD43" s="36" t="n">
        <v>0.0047</v>
      </c>
      <c r="AE43" s="36" t="n">
        <v>0.0063</v>
      </c>
      <c r="AF43" s="36" t="n">
        <v>0.0022</v>
      </c>
      <c r="AG43" s="36" t="n">
        <v>0.0044</v>
      </c>
      <c r="AH43" s="36" t="n">
        <v>0.0054</v>
      </c>
      <c r="AI43" s="36" t="n">
        <v>-99999</v>
      </c>
      <c r="AJ43" s="36" t="n">
        <v>-99999</v>
      </c>
      <c r="AK43" s="36" t="n">
        <v>0.0022</v>
      </c>
      <c r="AL43" s="36" t="n">
        <v>0.018</v>
      </c>
      <c r="AM43" s="36" t="n">
        <v>0.0082</v>
      </c>
      <c r="AN43" s="36" t="n">
        <v>-99999</v>
      </c>
      <c r="AO43" s="36" t="n">
        <v>0.0006</v>
      </c>
      <c r="AP43" s="36" t="n">
        <v>0.1093</v>
      </c>
      <c r="AQ43" s="36"/>
      <c r="AR43" s="36" t="n">
        <v>0.0051</v>
      </c>
      <c r="AS43" s="36" t="n">
        <v>0.0101</v>
      </c>
      <c r="AT43" s="36"/>
      <c r="AU43" s="36" t="n">
        <v>0.0158</v>
      </c>
      <c r="AV43" s="36" t="n">
        <v>-99999</v>
      </c>
      <c r="AW43" s="36"/>
      <c r="AX43" s="36" t="n">
        <v>0.0739</v>
      </c>
      <c r="AY43" s="36" t="n">
        <v>0.0657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3028</v>
      </c>
      <c r="E44" s="135" t="n">
        <v>29.4</v>
      </c>
      <c r="F44" s="136" t="n">
        <v>4.502</v>
      </c>
      <c r="G44" s="137" t="n">
        <v>35.1234</v>
      </c>
      <c r="H44" s="135" t="n">
        <v>10</v>
      </c>
      <c r="I44" s="135" t="n">
        <v>10</v>
      </c>
      <c r="J44" s="138" t="n">
        <v>115.96</v>
      </c>
      <c r="K44" s="139" t="n">
        <f aca="false">IF(ISBLANK(E44),"",(0.000824493-(0.0000040899*E44)+(0.000000076438*E44^2)-(0.00000000082467*E44^3)+(0.0000000000053875*E44^4)))</f>
        <v>0.00075338832325494</v>
      </c>
      <c r="L44" s="139" t="n">
        <f aca="false">IF(ISBLANK(E44),"",(-0.00000572466+(0.00000010227*E44)-(0.0000000016546*E44^2)))</f>
        <v>-4.148092056E-006</v>
      </c>
      <c r="M44" s="139" t="n">
        <f aca="false">IF(ISBLANK(E44),"",IF(ISBLANK(G44),(O44+(K44*35)+(L44*35^1.5)+(0.00000048314*35^2)),(O44+(K44*G44)+(L44*G44^1.5)+(0.00000048314*G44^2))))</f>
        <v>1.02202477399479</v>
      </c>
      <c r="N44" s="140" t="n">
        <f aca="false">IF(ISBLANK(D44),"",IF(ISBLANK(G44),J44*(1+0.00001*(35-20)),J44*(1+0.00001*(G44-20))))</f>
        <v>115.97753709464</v>
      </c>
      <c r="O44" s="139" t="n">
        <f aca="false">IF(ISBLANK(E44),"",(0.999842594+(0.00006793952*E44)-(0.00000909529*E44^2)+(0.0000001001685*E44^3)-(0.000000001120083*E44^4)+(0.000000000006536332*E44^5)))</f>
        <v>0.99583064930328</v>
      </c>
      <c r="P44" s="141" t="n">
        <v>4.44</v>
      </c>
      <c r="Q44" s="142" t="n">
        <v>4.344</v>
      </c>
      <c r="R44" s="143" t="n">
        <v>198.3</v>
      </c>
      <c r="S44" s="143" t="n">
        <v>194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3031</v>
      </c>
      <c r="E45" s="135" t="n">
        <v>29.4</v>
      </c>
      <c r="F45" s="136" t="n">
        <v>4.575</v>
      </c>
      <c r="G45" s="137" t="n">
        <v>35.123</v>
      </c>
      <c r="H45" s="135" t="n">
        <v>0</v>
      </c>
      <c r="I45" s="135" t="n">
        <v>4.4</v>
      </c>
      <c r="J45" s="138" t="n">
        <v>117.56</v>
      </c>
      <c r="K45" s="139" t="n">
        <f aca="false">IF(ISBLANK(E45),"",(0.000824493-(0.0000040899*E45)+(0.000000076438*E45^2)-(0.00000000082467*E45^3)+(0.0000000000053875*E45^4)))</f>
        <v>0.00075338832325494</v>
      </c>
      <c r="L45" s="139" t="n">
        <f aca="false">IF(ISBLANK(E45),"",(-0.00000572466+(0.00000010227*E45)-(0.0000000016546*E45^2)))</f>
        <v>-4.148092056E-006</v>
      </c>
      <c r="M45" s="139" t="n">
        <f aca="false">IF(ISBLANK(E45),"",IF(ISBLANK(G45),(O45+(K45*35)+(L45*35^1.5)+(0.00000048314*35^2)),(O45+(K45*G45)+(L45*G45^1.5)+(0.00000048314*G45^2))))</f>
        <v>1.02202447381408</v>
      </c>
      <c r="N45" s="140" t="n">
        <f aca="false">IF(ISBLANK(D45),"",IF(ISBLANK(G45),J45*(1+0.00001*(35-20)),J45*(1+0.00001*(G45-20))))</f>
        <v>117.5777785988</v>
      </c>
      <c r="O45" s="139" t="n">
        <f aca="false">IF(ISBLANK(E45),"",(0.999842594+(0.00006793952*E45)-(0.00000909529*E45^2)+(0.0000001001685*E45^3)-(0.000000001120083*E45^4)+(0.000000000006536332*E45^5)))</f>
        <v>0.99583064930328</v>
      </c>
      <c r="P45" s="141" t="n">
        <v>4.449</v>
      </c>
      <c r="Q45" s="142" t="n">
        <v>4.353</v>
      </c>
      <c r="R45" s="143" t="n">
        <v>198.7</v>
      </c>
      <c r="S45" s="143" t="n">
        <v>194.4</v>
      </c>
      <c r="T45" s="34" t="n">
        <v>0.01</v>
      </c>
      <c r="U45" s="144" t="n">
        <v>0.01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0.02</v>
      </c>
      <c r="AA45" s="144" t="n">
        <v>0.02</v>
      </c>
      <c r="AB45" s="145" t="n">
        <v>0.3</v>
      </c>
      <c r="AC45" s="146" t="n">
        <v>0.3</v>
      </c>
      <c r="AD45" s="36" t="n">
        <v>0.0044</v>
      </c>
      <c r="AE45" s="36" t="n">
        <v>0.0051</v>
      </c>
      <c r="AF45" s="36" t="n">
        <v>0.0016</v>
      </c>
      <c r="AG45" s="36" t="n">
        <v>0.0038</v>
      </c>
      <c r="AH45" s="36" t="n">
        <v>0.0047</v>
      </c>
      <c r="AI45" s="36" t="n">
        <v>-99999</v>
      </c>
      <c r="AJ45" s="36" t="n">
        <v>-99999</v>
      </c>
      <c r="AK45" s="36" t="n">
        <v>0.0019</v>
      </c>
      <c r="AL45" s="36" t="n">
        <v>0.0164</v>
      </c>
      <c r="AM45" s="36" t="n">
        <v>0.0095</v>
      </c>
      <c r="AN45" s="36" t="n">
        <v>-99999</v>
      </c>
      <c r="AO45" s="36" t="n">
        <v>0.0013</v>
      </c>
      <c r="AP45" s="36" t="n">
        <v>0.1093</v>
      </c>
      <c r="AQ45" s="36"/>
      <c r="AR45" s="36" t="n">
        <v>0.0044</v>
      </c>
      <c r="AS45" s="36" t="n">
        <v>0.0092</v>
      </c>
      <c r="AT45" s="36"/>
      <c r="AU45" s="36" t="n">
        <v>-99999</v>
      </c>
      <c r="AV45" s="36" t="n">
        <v>0.0161</v>
      </c>
      <c r="AW45" s="36"/>
      <c r="AX45" s="36" t="n">
        <v>0.0701</v>
      </c>
      <c r="AY45" s="36" t="n">
        <v>0.0603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40993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2016-03-26T16:00:00z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0.666666666666667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4.96992545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0.00401897250017958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6.3</v>
      </c>
      <c r="F35" s="120" t="n">
        <v>5.412</v>
      </c>
      <c r="G35" s="121" t="n">
        <v>34.963</v>
      </c>
      <c r="H35" s="119" t="n">
        <v>2000</v>
      </c>
      <c r="I35" s="119" t="n">
        <v>2020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0.000801562734868249</v>
      </c>
      <c r="L35" s="123" t="n">
        <f aca="false">IF(ISBLANK(E35),"",(-0.00000572466+(0.00000010227*E35)-(0.0000000016546*E35^2)))</f>
        <v>-5.146030074E-006</v>
      </c>
      <c r="M35" s="123" t="n">
        <f aca="false">IF(ISBLANK(E35),"",IF(ISBLANK(G35),(O35+(K35*35)+(L35*35^1.5)+(0.00000048314*35^2)),(O35+(K35*G35)+(L35*G35^1.5)+(0.00000048314*G35^2))))</f>
        <v>1.02748473973984</v>
      </c>
      <c r="N35" s="124" t="n">
        <f aca="false">IF(ISBLANK(D35),"",IF(ISBLANK(G35),J35*(1+0.00001*(35-20)),J35*(1+0.00001*(G35-20))))</f>
        <v>111.21163810785</v>
      </c>
      <c r="O35" s="123" t="n">
        <f aca="false">IF(ISBLANK(E35),"",(0.999842594+(0.00006793952*E35)-(0.00000909529*E35^2)+(0.0000001001685*E35^3)-(0.000000001120083*E35^4)+(0.000000000006536332*E35^5)))</f>
        <v>0.999932968155385</v>
      </c>
      <c r="P35" s="125" t="n">
        <v>5.573</v>
      </c>
      <c r="Q35" s="126" t="n">
        <v>5.424</v>
      </c>
      <c r="R35" s="127" t="n">
        <v>248.9</v>
      </c>
      <c r="S35" s="127" t="n">
        <v>242.2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7.6</v>
      </c>
      <c r="F36" s="136" t="n">
        <v>3.248</v>
      </c>
      <c r="G36" s="137" t="n">
        <v>34.6296</v>
      </c>
      <c r="H36" s="135" t="n">
        <v>1000</v>
      </c>
      <c r="I36" s="135" t="n">
        <v>1008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0.0007974807824144</v>
      </c>
      <c r="L36" s="139" t="n">
        <f aca="false">IF(ISBLANK(E36),"",(-0.00000572466+(0.00000010227*E36)-(0.0000000016546*E36^2)))</f>
        <v>-5.042977696E-006</v>
      </c>
      <c r="M36" s="139" t="n">
        <f aca="false">IF(ISBLANK(E36),"",IF(ISBLANK(G36),(O36+(K36*35)+(L36*35^1.5)+(0.00000048314*35^2)),(O36+(K36*G36)+(L36*G36^1.5)+(0.00000048314*G36^2))))</f>
        <v>1.02704213645156</v>
      </c>
      <c r="N36" s="140" t="n">
        <f aca="false">IF(ISBLANK(D36),"",IF(ISBLANK(G36),J36*(1+0.00001*(35-20)),J36*(1+0.00001*(G36-20))))</f>
        <v>106.603593398048</v>
      </c>
      <c r="O36" s="139" t="n">
        <f aca="false">IF(ISBLANK(E36),"",(0.999842594+(0.00006793952*E36)-(0.00000909529*E36^2)+(0.0000001001685*E36^3)-(0.000000001120083*E36^4)+(0.000000000006536332*E36^5)))</f>
        <v>0.999873990858795</v>
      </c>
      <c r="P36" s="141" t="n">
        <v>3.485</v>
      </c>
      <c r="Q36" s="142" t="n">
        <v>3.394</v>
      </c>
      <c r="R36" s="143" t="n">
        <v>155.7</v>
      </c>
      <c r="S36" s="143" t="n">
        <v>151.6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8</v>
      </c>
      <c r="F37" s="136" t="n">
        <v>3.592</v>
      </c>
      <c r="G37" s="137" t="n">
        <v>34.6303</v>
      </c>
      <c r="H37" s="135" t="n">
        <v>1000</v>
      </c>
      <c r="I37" s="135" t="n">
        <v>1008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0.00079626566816</v>
      </c>
      <c r="L37" s="139" t="n">
        <f aca="false">IF(ISBLANK(E37),"",(-0.00000572466+(0.00000010227*E37)-(0.0000000016546*E37^2)))</f>
        <v>-5.0123944E-006</v>
      </c>
      <c r="M37" s="139" t="n">
        <f aca="false">IF(ISBLANK(E37),"",IF(ISBLANK(G37),(O37+(K37*35)+(L37*35^1.5)+(0.00000048314*35^2)),(O37+(K37*G37)+(L37*G37^1.5)+(0.00000048314*G37^2))))</f>
        <v>1.0269837731075</v>
      </c>
      <c r="N37" s="140" t="n">
        <f aca="false">IF(ISBLANK(D37),"",IF(ISBLANK(G37),J37*(1+0.00001*(35-20)),J37*(1+0.00001*(G37-20))))</f>
        <v>117.882244003095</v>
      </c>
      <c r="O37" s="139" t="n">
        <f aca="false">IF(ISBLANK(E37),"",(0.999842594+(0.00006793952*E37)-(0.00000909529*E37^2)+(0.0000001001685*E37^3)-(0.000000001120083*E37^4)+(0.000000000006536332*E37^5)))</f>
        <v>0.999850924194559</v>
      </c>
      <c r="P37" s="141" t="n">
        <v>3.481</v>
      </c>
      <c r="Q37" s="142" t="n">
        <v>3.39</v>
      </c>
      <c r="R37" s="143" t="n">
        <v>155.5</v>
      </c>
      <c r="S37" s="143" t="n">
        <v>151.4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10.9</v>
      </c>
      <c r="F38" s="136" t="n">
        <v>2.195</v>
      </c>
      <c r="G38" s="137" t="n">
        <v>34.68</v>
      </c>
      <c r="H38" s="135" t="n">
        <v>500</v>
      </c>
      <c r="I38" s="135" t="n">
        <v>504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0.000788002766173809</v>
      </c>
      <c r="L38" s="139" t="n">
        <f aca="false">IF(ISBLANK(E38),"",(-0.00000572466+(0.00000010227*E38)-(0.0000000016546*E38^2)))</f>
        <v>-4.806500026E-006</v>
      </c>
      <c r="M38" s="139" t="n">
        <f aca="false">IF(ISBLANK(E38),"",IF(ISBLANK(G38),(O38+(K38*35)+(L38*35^1.5)+(0.00000048314*35^2)),(O38+(K38*G38)+(L38*G38^1.5)+(0.00000048314*G38^2))))</f>
        <v>1.02654481939729</v>
      </c>
      <c r="N38" s="140" t="n">
        <f aca="false">IF(ISBLANK(D38),"",IF(ISBLANK(G38),J38*(1+0.00001*(35-20)),J38*(1+0.00001*(G38-20))))</f>
        <v>110.3031901316</v>
      </c>
      <c r="O38" s="139" t="n">
        <f aca="false">IF(ISBLANK(E38),"",(0.999842594+(0.00006793952*E38)-(0.00000909529*E38^2)+(0.0000001001685*E38^3)-(0.000000001120083*E38^4)+(0.000000000006536332*E38^5)))</f>
        <v>0.999617439285541</v>
      </c>
      <c r="P38" s="141" t="n">
        <v>2.27</v>
      </c>
      <c r="Q38" s="142" t="n">
        <v>2.211</v>
      </c>
      <c r="R38" s="143" t="n">
        <v>101.4</v>
      </c>
      <c r="S38" s="143" t="n">
        <v>98.8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17.9</v>
      </c>
      <c r="F39" s="136" t="n">
        <v>3.276</v>
      </c>
      <c r="G39" s="137" t="n">
        <v>35.6455</v>
      </c>
      <c r="H39" s="135" t="n">
        <v>100</v>
      </c>
      <c r="I39" s="135" t="n">
        <v>100.5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0.000771598622152509</v>
      </c>
      <c r="L39" s="139" t="n">
        <f aca="false">IF(ISBLANK(E39),"",(-0.00000572466+(0.00000010227*E39)-(0.0000000016546*E39^2)))</f>
        <v>-4.424177386E-006</v>
      </c>
      <c r="M39" s="139" t="n">
        <f aca="false">IF(ISBLANK(E39),"",IF(ISBLANK(G39),(O39+(K39*35)+(L39*35^1.5)+(0.00000048314*35^2)),(O39+(K39*G39)+(L39*G39^1.5)+(0.00000048314*G39^2))))</f>
        <v>1.02579236619513</v>
      </c>
      <c r="N39" s="140" t="n">
        <f aca="false">IF(ISBLANK(D39),"",IF(ISBLANK(G39),J39*(1+0.00001*(35-20)),J39*(1+0.00001*(G39-20))))</f>
        <v>107.92488274614</v>
      </c>
      <c r="O39" s="139" t="n">
        <f aca="false">IF(ISBLANK(E39),"",(0.999842594+(0.00006793952*E39)-(0.00000909529*E39^2)+(0.0000001001685*E39^3)-(0.000000001120083*E39^4)+(0.000000000006536332*E39^5)))</f>
        <v>0.998616010802117</v>
      </c>
      <c r="P39" s="141" t="n">
        <v>3.472</v>
      </c>
      <c r="Q39" s="142" t="n">
        <v>3.385</v>
      </c>
      <c r="R39" s="143" t="n">
        <v>155.1</v>
      </c>
      <c r="S39" s="143" t="n">
        <v>151.2</v>
      </c>
      <c r="T39" s="34" t="n">
        <v>0.02</v>
      </c>
      <c r="U39" s="144" t="n">
        <v>0.02</v>
      </c>
      <c r="V39" s="145" t="n">
        <v>14</v>
      </c>
      <c r="W39" s="146" t="n">
        <v>13.6</v>
      </c>
      <c r="X39" s="145" t="n">
        <v>13.9</v>
      </c>
      <c r="Y39" s="146" t="n">
        <v>13.6</v>
      </c>
      <c r="Z39" s="34" t="n">
        <v>1.08</v>
      </c>
      <c r="AA39" s="144" t="n">
        <v>1.05</v>
      </c>
      <c r="AB39" s="145" t="n">
        <v>5</v>
      </c>
      <c r="AC39" s="146" t="n">
        <v>4.9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19.7</v>
      </c>
      <c r="F40" s="136" t="n">
        <v>2.834</v>
      </c>
      <c r="G40" s="137" t="n">
        <v>35.8076</v>
      </c>
      <c r="H40" s="135" t="n">
        <v>80</v>
      </c>
      <c r="I40" s="135" t="n">
        <v>80.6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0.000768093315774729</v>
      </c>
      <c r="L40" s="139" t="n">
        <f aca="false">IF(ISBLANK(E40),"",(-0.00000572466+(0.00000010227*E40)-(0.0000000016546*E40^2)))</f>
        <v>-4.352074714E-006</v>
      </c>
      <c r="M40" s="139" t="n">
        <f aca="false">IF(ISBLANK(E40),"",IF(ISBLANK(G40),(O40+(K40*35)+(L40*35^1.5)+(0.00000048314*35^2)),(O40+(K40*G40)+(L40*G40^1.5)+(0.00000048314*G40^2))))</f>
        <v>1.02545826141936</v>
      </c>
      <c r="N40" s="140" t="n">
        <f aca="false">IF(ISBLANK(D40),"",IF(ISBLANK(G40),J40*(1+0.00001*(35-20)),J40*(1+0.00001*(G40-20))))</f>
        <v>108.93221684754</v>
      </c>
      <c r="O40" s="139" t="n">
        <f aca="false">IF(ISBLANK(E40),"",(0.999842594+(0.00006793952*E40)-(0.00000909529*E40^2)+(0.0000001001685*E40^3)-(0.000000001120083*E40^4)+(0.000000000006536332*E40^5)))</f>
        <v>0.998267730886094</v>
      </c>
      <c r="P40" s="141" t="n">
        <v>2.973</v>
      </c>
      <c r="Q40" s="142" t="n">
        <v>2.899</v>
      </c>
      <c r="R40" s="143" t="n">
        <v>132.8</v>
      </c>
      <c r="S40" s="143" t="n">
        <v>129.5</v>
      </c>
      <c r="T40" s="34" t="n">
        <v>0.08</v>
      </c>
      <c r="U40" s="144" t="n">
        <v>0.08</v>
      </c>
      <c r="V40" s="145" t="n">
        <v>14.7</v>
      </c>
      <c r="W40" s="146" t="n">
        <v>14.3</v>
      </c>
      <c r="X40" s="145" t="n">
        <v>14.6</v>
      </c>
      <c r="Y40" s="146" t="n">
        <v>14.2</v>
      </c>
      <c r="Z40" s="34" t="n">
        <v>1.08</v>
      </c>
      <c r="AA40" s="144" t="n">
        <v>1.05</v>
      </c>
      <c r="AB40" s="145" t="n">
        <v>4.5</v>
      </c>
      <c r="AC40" s="146" t="n">
        <v>4.4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21.9</v>
      </c>
      <c r="F41" s="136" t="n">
        <v>3.927</v>
      </c>
      <c r="G41" s="137" t="n">
        <v>36.1436</v>
      </c>
      <c r="H41" s="135" t="n">
        <v>60</v>
      </c>
      <c r="I41" s="135" t="n">
        <v>61.2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0.000764161995385909</v>
      </c>
      <c r="L41" s="139" t="n">
        <f aca="false">IF(ISBLANK(E41),"",(-0.00000572466+(0.00000010227*E41)-(0.0000000016546*E41^2)))</f>
        <v>-4.278509706E-006</v>
      </c>
      <c r="M41" s="139" t="n">
        <f aca="false">IF(ISBLANK(E41),"",IF(ISBLANK(G41),(O41+(K41*35)+(L41*35^1.5)+(0.00000048314*35^2)),(O41+(K41*G41)+(L41*G41^1.5)+(0.00000048314*G41^2))))</f>
        <v>1.0251166994674</v>
      </c>
      <c r="N41" s="140" t="n">
        <f aca="false">IF(ISBLANK(D41),"",IF(ISBLANK(G41),J41*(1+0.00001*(35-20)),J41*(1+0.00001*(G41-20))))</f>
        <v>119.635310328576</v>
      </c>
      <c r="O41" s="139" t="n">
        <f aca="false">IF(ISBLANK(E41),"",(0.999842594+(0.00006793952*E41)-(0.00000909529*E41^2)+(0.0000001001685*E41^3)-(0.000000001120083*E41^4)+(0.000000000006536332*E41^5)))</f>
        <v>0.997795672440038</v>
      </c>
      <c r="P41" s="141" t="n">
        <v>3.75</v>
      </c>
      <c r="Q41" s="142" t="n">
        <v>3.658</v>
      </c>
      <c r="R41" s="143" t="n">
        <v>167.5</v>
      </c>
      <c r="S41" s="143" t="n">
        <v>163.4</v>
      </c>
      <c r="T41" s="34" t="n">
        <v>0.47</v>
      </c>
      <c r="U41" s="144" t="n">
        <v>0.46</v>
      </c>
      <c r="V41" s="145" t="n">
        <v>8</v>
      </c>
      <c r="W41" s="146" t="n">
        <v>7.8</v>
      </c>
      <c r="X41" s="145" t="n">
        <v>7.5</v>
      </c>
      <c r="Y41" s="146" t="n">
        <v>7.3</v>
      </c>
      <c r="Z41" s="34" t="n">
        <v>0.64</v>
      </c>
      <c r="AA41" s="144" t="n">
        <v>0.62</v>
      </c>
      <c r="AB41" s="145" t="n">
        <v>2.7</v>
      </c>
      <c r="AC41" s="146" t="n">
        <v>2.6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26.5</v>
      </c>
      <c r="F42" s="136" t="n">
        <v>4.472</v>
      </c>
      <c r="G42" s="137" t="n">
        <v>36.1508</v>
      </c>
      <c r="H42" s="135" t="n">
        <v>40</v>
      </c>
      <c r="I42" s="135" t="n">
        <v>40.2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0.000757099308950469</v>
      </c>
      <c r="L42" s="139" t="n">
        <f aca="false">IF(ISBLANK(E42),"",(-0.00000572466+(0.00000010227*E42)-(0.0000000016546*E42^2)))</f>
        <v>-4.17644785E-006</v>
      </c>
      <c r="M42" s="139" t="n">
        <f aca="false">IF(ISBLANK(E42),"",IF(ISBLANK(G42),(O42+(K42*35)+(L42*35^1.5)+(0.00000048314*35^2)),(O42+(K42*G42)+(L42*G42^1.5)+(0.00000048314*G42^2))))</f>
        <v>1.02374633318902</v>
      </c>
      <c r="N42" s="140" t="n">
        <f aca="false">IF(ISBLANK(D42),"",IF(ISBLANK(G42),J42*(1+0.00001*(35-20)),J42*(1+0.00001*(G42-20))))</f>
        <v>111.398988922548</v>
      </c>
      <c r="O42" s="139" t="n">
        <f aca="false">IF(ISBLANK(E42),"",(0.999842594+(0.00006793952*E42)-(0.00000909529*E42^2)+(0.0000001001685*E42^3)-(0.000000001120083*E42^4)+(0.000000000006536332*E42^5)))</f>
        <v>0.996652968265666</v>
      </c>
      <c r="P42" s="141" t="n">
        <v>4.595</v>
      </c>
      <c r="Q42" s="142" t="n">
        <v>4.488</v>
      </c>
      <c r="R42" s="143" t="n">
        <v>205.2</v>
      </c>
      <c r="S42" s="143" t="n">
        <v>200.4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0.12</v>
      </c>
      <c r="AA42" s="144" t="n">
        <v>0.12</v>
      </c>
      <c r="AB42" s="145" t="n">
        <v>0.9</v>
      </c>
      <c r="AC42" s="146" t="n">
        <v>0.9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29.5</v>
      </c>
      <c r="F43" s="136" t="n">
        <v>4.29</v>
      </c>
      <c r="G43" s="137" t="n">
        <v>34.9635</v>
      </c>
      <c r="H43" s="135" t="n">
        <v>20</v>
      </c>
      <c r="I43" s="135" t="n">
        <v>20.2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0.000753270024657969</v>
      </c>
      <c r="L43" s="139" t="n">
        <f aca="false">IF(ISBLANK(E43),"",(-0.00000572466+(0.00000010227*E43)-(0.0000000016546*E43^2)))</f>
        <v>-4.14761065E-006</v>
      </c>
      <c r="M43" s="139" t="n">
        <f aca="false">IF(ISBLANK(E43),"",IF(ISBLANK(G43),(O43+(K43*35)+(L43*35^1.5)+(0.00000048314*35^2)),(O43+(K43*G43)+(L43*G43^1.5)+(0.00000048314*G43^2))))</f>
        <v>1.02187104605741</v>
      </c>
      <c r="N43" s="140" t="n">
        <f aca="false">IF(ISBLANK(D43),"",IF(ISBLANK(G43),J43*(1+0.00001*(35-20)),J43*(1+0.00001*(G43-20))))</f>
        <v>109.637403138335</v>
      </c>
      <c r="O43" s="139" t="n">
        <f aca="false">IF(ISBLANK(E43),"",(0.999842594+(0.00006793952*E43)-(0.00000909529*E43^2)+(0.0000001001685*E43^3)-(0.000000001120083*E43^4)+(0.000000000006536332*E43^5)))</f>
        <v>0.995800949589288</v>
      </c>
      <c r="P43" s="141" t="n">
        <v>4.479</v>
      </c>
      <c r="Q43" s="142" t="n">
        <v>4.383</v>
      </c>
      <c r="R43" s="143" t="n">
        <v>200</v>
      </c>
      <c r="S43" s="143" t="n">
        <v>195.8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0.01</v>
      </c>
      <c r="AA43" s="144" t="n">
        <v>0.01</v>
      </c>
      <c r="AB43" s="145" t="n">
        <v>0.4</v>
      </c>
      <c r="AC43" s="146" t="n">
        <v>0.4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29.5</v>
      </c>
      <c r="F44" s="136" t="n">
        <v>4.262</v>
      </c>
      <c r="G44" s="137" t="n">
        <v>34.9127</v>
      </c>
      <c r="H44" s="135" t="n">
        <v>10</v>
      </c>
      <c r="I44" s="135" t="n">
        <v>10.2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0.000753270024657969</v>
      </c>
      <c r="L44" s="139" t="n">
        <f aca="false">IF(ISBLANK(E44),"",(-0.00000572466+(0.00000010227*E44)-(0.0000000016546*E44^2)))</f>
        <v>-4.14761065E-006</v>
      </c>
      <c r="M44" s="139" t="n">
        <f aca="false">IF(ISBLANK(E44),"",IF(ISBLANK(G44),(O44+(K44*35)+(L44*35^1.5)+(0.00000048314*35^2)),(O44+(K44*G44)+(L44*G44^1.5)+(0.00000048314*G44^2))))</f>
        <v>1.0218329330434</v>
      </c>
      <c r="N44" s="140" t="n">
        <f aca="false">IF(ISBLANK(D44),"",IF(ISBLANK(G44),J44*(1+0.00001*(35-20)),J44*(1+0.00001*(G44-20))))</f>
        <v>109.490325529198</v>
      </c>
      <c r="O44" s="139" t="n">
        <f aca="false">IF(ISBLANK(E44),"",(0.999842594+(0.00006793952*E44)-(0.00000909529*E44^2)+(0.0000001001685*E44^3)-(0.000000001120083*E44^4)+(0.000000000006536332*E44^5)))</f>
        <v>0.995800949589288</v>
      </c>
      <c r="P44" s="141" t="n">
        <v>4.456</v>
      </c>
      <c r="Q44" s="142" t="n">
        <v>4.361</v>
      </c>
      <c r="R44" s="143" t="n">
        <v>199</v>
      </c>
      <c r="S44" s="143" t="n">
        <v>194.7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29.6</v>
      </c>
      <c r="F45" s="136" t="n">
        <v>4.534</v>
      </c>
      <c r="G45" s="137" t="n">
        <v>34.8988</v>
      </c>
      <c r="H45" s="135" t="n">
        <v>0</v>
      </c>
      <c r="I45" s="135" t="n">
        <v>2.7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0.0007531523577728</v>
      </c>
      <c r="L45" s="139" t="n">
        <f aca="false">IF(ISBLANK(E45),"",(-0.00000572466+(0.00000010227*E45)-(0.0000000016546*E45^2)))</f>
        <v>-4.147162336E-006</v>
      </c>
      <c r="M45" s="139" t="n">
        <f aca="false">IF(ISBLANK(E45),"",IF(ISBLANK(G45),(O45+(K45*35)+(L45*35^1.5)+(0.00000048314*35^2)),(O45+(K45*G45)+(L45*G45^1.5)+(0.00000048314*G45^2))))</f>
        <v>1.02178870294282</v>
      </c>
      <c r="N45" s="140" t="n">
        <f aca="false">IF(ISBLANK(D45),"",IF(ISBLANK(G45),J45*(1+0.00001*(35-20)),J45*(1+0.00001*(G45-20))))</f>
        <v>116.386337584572</v>
      </c>
      <c r="O45" s="139" t="n">
        <f aca="false">IF(ISBLANK(E45),"",(0.999842594+(0.00006793952*E45)-(0.00000909529*E45^2)+(0.0000001001685*E45^3)-(0.000000001120083*E45^4)+(0.000000000006536332*E45^5)))</f>
        <v>0.995771161858075</v>
      </c>
      <c r="P45" s="141" t="n">
        <v>4.455</v>
      </c>
      <c r="Q45" s="142" t="n">
        <v>4.36</v>
      </c>
      <c r="R45" s="143" t="n">
        <v>199</v>
      </c>
      <c r="S45" s="143" t="n">
        <v>194.7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0.01</v>
      </c>
      <c r="AA45" s="144" t="n">
        <v>0.01</v>
      </c>
      <c r="AB45" s="145" t="n">
        <v>0.3</v>
      </c>
      <c r="AC45" s="146" t="n">
        <v>0.3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J13" activeCellId="0" sqref="J1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40994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2016-03-27T21:30:00z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0.895833333333333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21.5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0.997885202188353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0.0199897543854064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5.00316503390981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4.96992545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0.00401897250017958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3034</v>
      </c>
      <c r="E35" s="119" t="n">
        <v>5.7</v>
      </c>
      <c r="F35" s="120" t="n">
        <v>5.764</v>
      </c>
      <c r="G35" s="121" t="n">
        <v>34.9669</v>
      </c>
      <c r="H35" s="119" t="n">
        <v>2000</v>
      </c>
      <c r="I35" s="119" t="n">
        <v>2023</v>
      </c>
      <c r="J35" s="122" t="n">
        <v>116.21</v>
      </c>
      <c r="K35" s="123" t="n">
        <f aca="false">IF(ISBLANK(E35),"",(0.000824493-(0.0000040899*E35)+(0.000000076438*E35^2)-(0.00000000082467*E35^3)+(0.0000000000053875*E35^4)))</f>
        <v>0.000803517004554229</v>
      </c>
      <c r="L35" s="123" t="n">
        <f aca="false">IF(ISBLANK(E35),"",(-0.00000572466+(0.00000010227*E35)-(0.0000000016546*E35^2)))</f>
        <v>-5.195478954E-006</v>
      </c>
      <c r="M35" s="123" t="n">
        <f aca="false">IF(ISBLANK(E35),"",IF(ISBLANK(G35),(O35+(K35*35)+(L35*35^1.5)+(0.00000048314*35^2)),(O35+(K35*G35)+(L35*G35^1.5)+(0.00000048314*G35^2))))</f>
        <v>1.0275647124508</v>
      </c>
      <c r="N35" s="124" t="n">
        <f aca="false">IF(ISBLANK(D35),"",IF(ISBLANK(G35),J35*(1+0.00001*(35-20)),J35*(1+0.00001*(G35-20))))</f>
        <v>116.22739303449</v>
      </c>
      <c r="O35" s="123" t="n">
        <f aca="false">IF(ISBLANK(E35),"",(0.999842594+(0.00006793952*E35)-(0.00000909529*E35^2)+(0.0000001001685*E35^3)-(0.000000001120083*E35^4)+(0.000000000006536332*E35^5)))</f>
        <v>0.999951750765784</v>
      </c>
      <c r="P35" s="125" t="n">
        <v>5.676</v>
      </c>
      <c r="Q35" s="126" t="n">
        <v>5.524</v>
      </c>
      <c r="R35" s="127" t="n">
        <v>253.5</v>
      </c>
      <c r="S35" s="127" t="n">
        <v>246.7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3035</v>
      </c>
      <c r="E36" s="135" t="n">
        <v>6.7</v>
      </c>
      <c r="F36" s="136" t="n">
        <v>3.559</v>
      </c>
      <c r="G36" s="137" t="n">
        <v>34.6272</v>
      </c>
      <c r="H36" s="135" t="n">
        <v>1000</v>
      </c>
      <c r="I36" s="135" t="n">
        <v>1006</v>
      </c>
      <c r="J36" s="138" t="n">
        <v>115.67</v>
      </c>
      <c r="K36" s="139" t="n">
        <f aca="false">IF(ISBLANK(E36),"",(0.000824493-(0.0000040899*E36)+(0.000000076438*E36^2)-(0.00000000082467*E36^3)+(0.0000000000053875*E36^4)))</f>
        <v>0.000800284798013229</v>
      </c>
      <c r="L36" s="139" t="n">
        <f aca="false">IF(ISBLANK(E36),"",(-0.00000572466+(0.00000010227*E36)-(0.0000000016546*E36^2)))</f>
        <v>-5.113725994E-006</v>
      </c>
      <c r="M36" s="139" t="n">
        <f aca="false">IF(ISBLANK(E36),"",IF(ISBLANK(G36),(O36+(K36*35)+(L36*35^1.5)+(0.00000048314*35^2)),(O36+(K36*G36)+(L36*G36^1.5)+(0.00000048314*G36^2))))</f>
        <v>1.02716639681557</v>
      </c>
      <c r="N36" s="140" t="n">
        <f aca="false">IF(ISBLANK(D36),"",IF(ISBLANK(G36),J36*(1+0.00001*(35-20)),J36*(1+0.00001*(G36-20))))</f>
        <v>115.68691928224</v>
      </c>
      <c r="O36" s="139" t="n">
        <f aca="false">IF(ISBLANK(E36),"",(0.999842594+(0.00006793952*E36)-(0.00000909529*E36^2)+(0.0000001001685*E36^3)-(0.000000001120083*E36^4)+(0.000000000006536332*E36^5)))</f>
        <v>0.999917459350319</v>
      </c>
      <c r="P36" s="141" t="n">
        <v>3.515</v>
      </c>
      <c r="Q36" s="142" t="n">
        <v>3.422</v>
      </c>
      <c r="R36" s="143" t="n">
        <v>157</v>
      </c>
      <c r="S36" s="143" t="n">
        <v>152.8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3038</v>
      </c>
      <c r="E37" s="135" t="n">
        <v>9.4</v>
      </c>
      <c r="F37" s="136" t="n">
        <v>2.501</v>
      </c>
      <c r="G37" s="137" t="n">
        <v>34.65</v>
      </c>
      <c r="H37" s="135" t="n">
        <v>500</v>
      </c>
      <c r="I37" s="135" t="n">
        <v>503</v>
      </c>
      <c r="J37" s="138" t="n">
        <v>115.95</v>
      </c>
      <c r="K37" s="139" t="n">
        <f aca="false">IF(ISBLANK(E37),"",(0.000824493-(0.0000040899*E37)+(0.000000076438*E37^2)-(0.00000000082467*E37^3)+(0.0000000000053875*E37^4)))</f>
        <v>0.00079215910682294</v>
      </c>
      <c r="L37" s="139" t="n">
        <f aca="false">IF(ISBLANK(E37),"",(-0.00000572466+(0.00000010227*E37)-(0.0000000016546*E37^2)))</f>
        <v>-4.909522456E-006</v>
      </c>
      <c r="M37" s="139" t="n">
        <f aca="false">IF(ISBLANK(E37),"",IF(ISBLANK(G37),(O37+(K37*35)+(L37*35^1.5)+(0.00000048314*35^2)),(O37+(K37*G37)+(L37*G37^1.5)+(0.00000048314*G37^2))))</f>
        <v>1.02677951156753</v>
      </c>
      <c r="N37" s="140" t="n">
        <f aca="false">IF(ISBLANK(D37),"",IF(ISBLANK(G37),J37*(1+0.00001*(35-20)),J37*(1+0.00001*(G37-20))))</f>
        <v>115.966986675</v>
      </c>
      <c r="O37" s="139" t="n">
        <f aca="false">IF(ISBLANK(E37),"",(0.999842594+(0.00006793952*E37)-(0.00000909529*E37^2)+(0.0000001001685*E37^3)-(0.000000001120083*E37^4)+(0.000000000006536332*E37^5)))</f>
        <v>0.999752498684665</v>
      </c>
      <c r="P37" s="141" t="n">
        <v>2.46</v>
      </c>
      <c r="Q37" s="142" t="n">
        <v>2.396</v>
      </c>
      <c r="R37" s="143" t="n">
        <v>109.9</v>
      </c>
      <c r="S37" s="143" t="n">
        <v>107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3039</v>
      </c>
      <c r="E38" s="135" t="n">
        <v>9.5</v>
      </c>
      <c r="F38" s="136" t="n">
        <v>2.506</v>
      </c>
      <c r="G38" s="137" t="n">
        <v>34.6501</v>
      </c>
      <c r="H38" s="135" t="n">
        <v>500</v>
      </c>
      <c r="I38" s="135" t="n">
        <v>503</v>
      </c>
      <c r="J38" s="138" t="n">
        <v>116.46</v>
      </c>
      <c r="K38" s="139" t="n">
        <f aca="false">IF(ISBLANK(E38),"",(0.000824493-(0.0000040899*E38)+(0.000000076438*E38^2)-(0.00000000082467*E38^3)+(0.0000000000053875*E38^4)))</f>
        <v>0.000791874309582969</v>
      </c>
      <c r="L38" s="139" t="n">
        <f aca="false">IF(ISBLANK(E38),"",(-0.00000572466+(0.00000010227*E38)-(0.0000000016546*E38^2)))</f>
        <v>-4.90242265E-006</v>
      </c>
      <c r="M38" s="139" t="n">
        <f aca="false">IF(ISBLANK(E38),"",IF(ISBLANK(G38),(O38+(K38*35)+(L38*35^1.5)+(0.00000048314*35^2)),(O38+(K38*G38)+(L38*G38^1.5)+(0.00000048314*G38^2))))</f>
        <v>1.02676310508278</v>
      </c>
      <c r="N38" s="140" t="n">
        <f aca="false">IF(ISBLANK(D38),"",IF(ISBLANK(G38),J38*(1+0.00001*(35-20)),J38*(1+0.00001*(G38-20))))</f>
        <v>116.47706150646</v>
      </c>
      <c r="O38" s="139" t="n">
        <f aca="false">IF(ISBLANK(E38),"",(0.999842594+(0.00006793952*E38)-(0.00000909529*E38^2)+(0.0000001001685*E38^3)-(0.000000001120083*E38^4)+(0.000000000006536332*E38^5)))</f>
        <v>0.999744434108058</v>
      </c>
      <c r="P38" s="141" t="n">
        <v>2.454</v>
      </c>
      <c r="Q38" s="142" t="n">
        <v>2.39</v>
      </c>
      <c r="R38" s="143" t="n">
        <v>109.6</v>
      </c>
      <c r="S38" s="143" t="n">
        <v>106.7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3042</v>
      </c>
      <c r="E39" s="135" t="n">
        <v>17.1</v>
      </c>
      <c r="F39" s="136" t="n">
        <v>3.862</v>
      </c>
      <c r="G39" s="137" t="n">
        <v>35.7</v>
      </c>
      <c r="H39" s="135" t="n">
        <v>100</v>
      </c>
      <c r="I39" s="135" t="n">
        <v>100</v>
      </c>
      <c r="J39" s="138" t="n">
        <v>117.21</v>
      </c>
      <c r="K39" s="139" t="n">
        <f aca="false">IF(ISBLANK(E39),"",(0.000824493-(0.0000040899*E39)+(0.000000076438*E39^2)-(0.00000000082467*E39^3)+(0.0000000000053875*E39^4)))</f>
        <v>0.000773244072263269</v>
      </c>
      <c r="L39" s="139" t="n">
        <f aca="false">IF(ISBLANK(E39),"",(-0.00000572466+(0.00000010227*E39)-(0.0000000016546*E39^2)))</f>
        <v>-4.459664586E-006</v>
      </c>
      <c r="M39" s="139" t="n">
        <f aca="false">IF(ISBLANK(E39),"",IF(ISBLANK(G39),(O39+(K39*35)+(L39*35^1.5)+(0.00000048314*35^2)),(O39+(K39*G39)+(L39*G39^1.5)+(0.00000048314*G39^2))))</f>
        <v>1.02602875428991</v>
      </c>
      <c r="N39" s="140" t="n">
        <f aca="false">IF(ISBLANK(D39),"",IF(ISBLANK(G39),J39*(1+0.00001*(35-20)),J39*(1+0.00001*(G39-20))))</f>
        <v>117.22840197</v>
      </c>
      <c r="O39" s="139" t="n">
        <f aca="false">IF(ISBLANK(E39),"",(0.999842594+(0.00006793952*E39)-(0.00000909529*E39^2)+(0.0000001001685*E39^3)-(0.000000001120083*E39^4)+(0.000000000006536332*E39^5)))</f>
        <v>0.998759455388264</v>
      </c>
      <c r="P39" s="141" t="n">
        <v>3.765</v>
      </c>
      <c r="Q39" s="142" t="n">
        <v>3.669</v>
      </c>
      <c r="R39" s="143" t="n">
        <v>168.1</v>
      </c>
      <c r="S39" s="143" t="n">
        <v>163.9</v>
      </c>
      <c r="T39" s="34" t="n">
        <v>0.06</v>
      </c>
      <c r="U39" s="144" t="n">
        <v>0.06</v>
      </c>
      <c r="V39" s="145" t="n">
        <v>12</v>
      </c>
      <c r="W39" s="146" t="n">
        <v>11.7</v>
      </c>
      <c r="X39" s="145" t="n">
        <v>11.9</v>
      </c>
      <c r="Y39" s="146" t="n">
        <v>11.6</v>
      </c>
      <c r="Z39" s="34" t="n">
        <v>0.94</v>
      </c>
      <c r="AA39" s="144" t="n">
        <v>0.92</v>
      </c>
      <c r="AB39" s="145" t="n">
        <v>4.4</v>
      </c>
      <c r="AC39" s="146" t="n">
        <v>4.3</v>
      </c>
      <c r="AD39" s="36" t="n">
        <v>0.0288</v>
      </c>
      <c r="AE39" s="36" t="n">
        <v>0.0144</v>
      </c>
      <c r="AF39" s="36" t="n">
        <v>-99999</v>
      </c>
      <c r="AG39" s="36" t="n">
        <v>0.0435</v>
      </c>
      <c r="AH39" s="36" t="n">
        <v>0.0077</v>
      </c>
      <c r="AI39" s="36" t="n">
        <v>0.0013</v>
      </c>
      <c r="AJ39" s="36" t="n">
        <v>0.0013</v>
      </c>
      <c r="AK39" s="36" t="n">
        <v>-99999</v>
      </c>
      <c r="AL39" s="36" t="n">
        <v>0.0409</v>
      </c>
      <c r="AM39" s="36" t="n">
        <v>0.0035</v>
      </c>
      <c r="AN39" s="36" t="n">
        <v>-99999</v>
      </c>
      <c r="AO39" s="36" t="n">
        <v>-99999</v>
      </c>
      <c r="AP39" s="36" t="n">
        <v>0.0118</v>
      </c>
      <c r="AQ39" s="36"/>
      <c r="AR39" s="36" t="n">
        <v>0.0553</v>
      </c>
      <c r="AS39" s="36" t="n">
        <v>0.0361</v>
      </c>
      <c r="AT39" s="36"/>
      <c r="AU39" s="36" t="n">
        <v>0.0195</v>
      </c>
      <c r="AV39" s="36" t="n">
        <v>-99999</v>
      </c>
      <c r="AW39" s="36"/>
      <c r="AX39" s="36" t="n">
        <v>0.0441</v>
      </c>
      <c r="AY39" s="36" t="n">
        <v>0.094</v>
      </c>
      <c r="AZ39" s="36"/>
      <c r="BA39" s="36" t="n">
        <v>0.0026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3045</v>
      </c>
      <c r="E40" s="135" t="n">
        <v>18.2</v>
      </c>
      <c r="F40" s="136" t="n">
        <v>3.888</v>
      </c>
      <c r="G40" s="137" t="n">
        <v>35.8308</v>
      </c>
      <c r="H40" s="135" t="n">
        <v>80</v>
      </c>
      <c r="I40" s="135" t="n">
        <v>80</v>
      </c>
      <c r="J40" s="138" t="n">
        <v>118.7</v>
      </c>
      <c r="K40" s="139" t="n">
        <f aca="false">IF(ISBLANK(E40),"",(0.000824493-(0.0000040899*E40)+(0.000000076438*E40^2)-(0.00000000082467*E40^3)+(0.0000000000053875*E40^4)))</f>
        <v>0.00077099568011126</v>
      </c>
      <c r="L40" s="139" t="n">
        <f aca="false">IF(ISBLANK(E40),"",(-0.00000572466+(0.00000010227*E40)-(0.0000000016546*E40^2)))</f>
        <v>-4.411415704E-006</v>
      </c>
      <c r="M40" s="139" t="n">
        <f aca="false">IF(ISBLANK(E40),"",IF(ISBLANK(G40),(O40+(K40*35)+(L40*35^1.5)+(0.00000048314*35^2)),(O40+(K40*G40)+(L40*G40^1.5)+(0.00000048314*G40^2))))</f>
        <v>1.02585991249544</v>
      </c>
      <c r="N40" s="140" t="n">
        <f aca="false">IF(ISBLANK(D40),"",IF(ISBLANK(G40),J40*(1+0.00001*(35-20)),J40*(1+0.00001*(G40-20))))</f>
        <v>118.7187911596</v>
      </c>
      <c r="O40" s="139" t="n">
        <f aca="false">IF(ISBLANK(E40),"",(0.999842594+(0.00006793952*E40)-(0.00000909529*E40^2)+(0.0000001001685*E40^3)-(0.000000001120083*E40^4)+(0.000000000006536332*E40^5)))</f>
        <v>0.998560399001334</v>
      </c>
      <c r="P40" s="141" t="n">
        <v>3.742</v>
      </c>
      <c r="Q40" s="142" t="n">
        <v>3.648</v>
      </c>
      <c r="R40" s="143" t="n">
        <v>167.1</v>
      </c>
      <c r="S40" s="143" t="n">
        <v>162.9</v>
      </c>
      <c r="T40" s="34" t="n">
        <v>0.12</v>
      </c>
      <c r="U40" s="144" t="n">
        <v>0.12</v>
      </c>
      <c r="V40" s="145" t="n">
        <v>11</v>
      </c>
      <c r="W40" s="146" t="n">
        <v>10.7</v>
      </c>
      <c r="X40" s="145" t="n">
        <v>10.8</v>
      </c>
      <c r="Y40" s="146" t="n">
        <v>10.5</v>
      </c>
      <c r="Z40" s="34" t="n">
        <v>0.87</v>
      </c>
      <c r="AA40" s="144" t="n">
        <v>0.85</v>
      </c>
      <c r="AB40" s="145" t="n">
        <v>3.8</v>
      </c>
      <c r="AC40" s="146" t="n">
        <v>3.7</v>
      </c>
      <c r="AD40" s="36" t="n">
        <v>0.0335</v>
      </c>
      <c r="AE40" s="36" t="n">
        <v>0.0192</v>
      </c>
      <c r="AF40" s="36" t="n">
        <v>0.0035</v>
      </c>
      <c r="AG40" s="36" t="n">
        <v>0.0498</v>
      </c>
      <c r="AH40" s="36" t="n">
        <v>0.0102</v>
      </c>
      <c r="AI40" s="36" t="n">
        <v>0.0022</v>
      </c>
      <c r="AJ40" s="36" t="n">
        <v>0.0019</v>
      </c>
      <c r="AK40" s="36" t="n">
        <v>-99999</v>
      </c>
      <c r="AL40" s="36" t="n">
        <v>0.0508</v>
      </c>
      <c r="AM40" s="36" t="n">
        <v>0.0048</v>
      </c>
      <c r="AN40" s="36" t="n">
        <v>0.0016</v>
      </c>
      <c r="AO40" s="36" t="n">
        <v>-99999</v>
      </c>
      <c r="AP40" s="36" t="n">
        <v>0.0182</v>
      </c>
      <c r="AQ40" s="36"/>
      <c r="AR40" s="36" t="n">
        <v>0.0549</v>
      </c>
      <c r="AS40" s="36" t="n">
        <v>0.0434</v>
      </c>
      <c r="AT40" s="36"/>
      <c r="AU40" s="36" t="n">
        <v>0.0227</v>
      </c>
      <c r="AV40" s="36" t="n">
        <v>-99999</v>
      </c>
      <c r="AW40" s="36"/>
      <c r="AX40" s="36" t="n">
        <v>0.0498</v>
      </c>
      <c r="AY40" s="36" t="n">
        <v>0.1293</v>
      </c>
      <c r="AZ40" s="36"/>
      <c r="BA40" s="36" t="n">
        <v>0.0029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3049</v>
      </c>
      <c r="E41" s="135" t="n">
        <v>22.3</v>
      </c>
      <c r="F41" s="136" t="n">
        <v>4.228</v>
      </c>
      <c r="G41" s="137" t="n">
        <v>36.4146</v>
      </c>
      <c r="H41" s="135" t="n">
        <v>60</v>
      </c>
      <c r="I41" s="135" t="n">
        <v>61</v>
      </c>
      <c r="J41" s="138" t="n">
        <v>115.27</v>
      </c>
      <c r="K41" s="139" t="n">
        <f aca="false">IF(ISBLANK(E41),"",(0.000824493-(0.0000040899*E41)+(0.000000076438*E41^2)-(0.00000000082467*E41^3)+(0.0000000000053875*E41^4)))</f>
        <v>0.000763487164243449</v>
      </c>
      <c r="L41" s="139" t="n">
        <f aca="false">IF(ISBLANK(E41),"",(-0.00000572466+(0.00000010227*E41)-(0.0000000016546*E41^2)))</f>
        <v>-4.266855034E-006</v>
      </c>
      <c r="M41" s="139" t="n">
        <f aca="false">IF(ISBLANK(E41),"",IF(ISBLANK(G41),(O41+(K41*35)+(L41*35^1.5)+(0.00000048314*35^2)),(O41+(K41*G41)+(L41*G41^1.5)+(0.00000048314*G41^2))))</f>
        <v>1.02520965308958</v>
      </c>
      <c r="N41" s="140" t="n">
        <f aca="false">IF(ISBLANK(D41),"",IF(ISBLANK(G41),J41*(1+0.00001*(35-20)),J41*(1+0.00001*(G41-20))))</f>
        <v>115.28892110942</v>
      </c>
      <c r="O41" s="139" t="n">
        <f aca="false">IF(ISBLANK(E41),"",(0.999842594+(0.00006793952*E41)-(0.00000909529*E41^2)+(0.0000001001685*E41^3)-(0.000000001120083*E41^4)+(0.000000000006536332*E41^5)))</f>
        <v>0.997704526384094</v>
      </c>
      <c r="P41" s="141" t="n">
        <v>4.194</v>
      </c>
      <c r="Q41" s="142" t="n">
        <v>4.091</v>
      </c>
      <c r="R41" s="143" t="n">
        <v>187.3</v>
      </c>
      <c r="S41" s="143" t="n">
        <v>182.7</v>
      </c>
      <c r="T41" s="34" t="n">
        <v>0.21</v>
      </c>
      <c r="U41" s="144" t="n">
        <v>0.2</v>
      </c>
      <c r="V41" s="145" t="n">
        <v>3</v>
      </c>
      <c r="W41" s="146" t="n">
        <v>2.9</v>
      </c>
      <c r="X41" s="145" t="n">
        <v>2.8</v>
      </c>
      <c r="Y41" s="146" t="n">
        <v>2.7</v>
      </c>
      <c r="Z41" s="34" t="n">
        <v>0.36</v>
      </c>
      <c r="AA41" s="144" t="n">
        <v>0.35</v>
      </c>
      <c r="AB41" s="145" t="n">
        <v>1.7</v>
      </c>
      <c r="AC41" s="146" t="n">
        <v>1.7</v>
      </c>
      <c r="AD41" s="36" t="n">
        <v>0.0652</v>
      </c>
      <c r="AE41" s="36" t="n">
        <v>0.0439</v>
      </c>
      <c r="AF41" s="36" t="n">
        <v>0.0118</v>
      </c>
      <c r="AG41" s="36" t="n">
        <v>0.0792</v>
      </c>
      <c r="AH41" s="36" t="n">
        <v>0.0299</v>
      </c>
      <c r="AI41" s="36" t="n">
        <v>0.0079</v>
      </c>
      <c r="AJ41" s="36" t="n">
        <v>0.0048</v>
      </c>
      <c r="AK41" s="36" t="n">
        <v>0.0013</v>
      </c>
      <c r="AL41" s="36" t="n">
        <v>0.1221</v>
      </c>
      <c r="AM41" s="36" t="n">
        <v>0.0121</v>
      </c>
      <c r="AN41" s="36" t="n">
        <v>0.0025</v>
      </c>
      <c r="AO41" s="36" t="n">
        <v>-99999</v>
      </c>
      <c r="AP41" s="36" t="n">
        <v>0.0715</v>
      </c>
      <c r="AQ41" s="36"/>
      <c r="AR41" s="36" t="n">
        <v>0.0658</v>
      </c>
      <c r="AS41" s="36" t="n">
        <v>0.1198</v>
      </c>
      <c r="AT41" s="36"/>
      <c r="AU41" s="36" t="n">
        <v>0.0442</v>
      </c>
      <c r="AV41" s="36" t="n">
        <v>-99999</v>
      </c>
      <c r="AW41" s="36"/>
      <c r="AX41" s="36" t="n">
        <v>0.1294</v>
      </c>
      <c r="AY41" s="36" t="n">
        <v>0.3084</v>
      </c>
      <c r="AZ41" s="36"/>
      <c r="BA41" s="36" t="n">
        <v>0.0076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3050</v>
      </c>
      <c r="E42" s="135" t="n">
        <v>25.8</v>
      </c>
      <c r="F42" s="136" t="n">
        <v>4.655</v>
      </c>
      <c r="G42" s="137" t="n">
        <v>36.1675</v>
      </c>
      <c r="H42" s="135" t="n">
        <v>40</v>
      </c>
      <c r="I42" s="135" t="n">
        <v>40</v>
      </c>
      <c r="J42" s="138" t="n">
        <v>116.74</v>
      </c>
      <c r="K42" s="139" t="n">
        <f aca="false">IF(ISBLANK(E42),"",(0.000824493-(0.0000040899*E42)+(0.000000076438*E42^2)-(0.00000000082467*E42^3)+(0.0000000000053875*E42^4)))</f>
        <v>0.00075807836541318</v>
      </c>
      <c r="L42" s="139" t="n">
        <f aca="false">IF(ISBLANK(E42),"",(-0.00000572466+(0.00000010227*E42)-(0.0000000016546*E42^2)))</f>
        <v>-4.187461944E-006</v>
      </c>
      <c r="M42" s="139" t="n">
        <f aca="false">IF(ISBLANK(E42),"",IF(ISBLANK(G42),(O42+(K42*35)+(L42*35^1.5)+(0.00000048314*35^2)),(O42+(K42*G42)+(L42*G42^1.5)+(0.00000048314*G42^2))))</f>
        <v>1.02397890363996</v>
      </c>
      <c r="N42" s="140" t="n">
        <f aca="false">IF(ISBLANK(D42),"",IF(ISBLANK(G42),J42*(1+0.00001*(35-20)),J42*(1+0.00001*(G42-20))))</f>
        <v>116.7588739395</v>
      </c>
      <c r="O42" s="139" t="n">
        <f aca="false">IF(ISBLANK(E42),"",(0.999842594+(0.00006793952*E42)-(0.00000909529*E42^2)+(0.0000001001685*E42^3)-(0.000000001120083*E42^4)+(0.000000000006536332*E42^5)))</f>
        <v>0.996839926411263</v>
      </c>
      <c r="P42" s="141" t="n">
        <v>4.56</v>
      </c>
      <c r="Q42" s="142" t="n">
        <v>4.453</v>
      </c>
      <c r="R42" s="143" t="n">
        <v>203.6</v>
      </c>
      <c r="S42" s="143" t="n">
        <v>198.9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0.11</v>
      </c>
      <c r="AA42" s="144" t="n">
        <v>0.11</v>
      </c>
      <c r="AB42" s="145" t="n">
        <v>0.8</v>
      </c>
      <c r="AC42" s="146" t="n">
        <v>0.8</v>
      </c>
      <c r="AD42" s="36" t="n">
        <v>0.0121</v>
      </c>
      <c r="AE42" s="36" t="n">
        <v>0.0155</v>
      </c>
      <c r="AF42" s="36" t="n">
        <v>0.0111</v>
      </c>
      <c r="AG42" s="36" t="n">
        <v>0.0127</v>
      </c>
      <c r="AH42" s="36" t="n">
        <v>0.0076</v>
      </c>
      <c r="AI42" s="36" t="n">
        <v>-99999</v>
      </c>
      <c r="AJ42" s="36" t="n">
        <v>-99999</v>
      </c>
      <c r="AK42" s="36" t="n">
        <v>0.0025</v>
      </c>
      <c r="AL42" s="36" t="n">
        <v>0.0406</v>
      </c>
      <c r="AM42" s="36" t="n">
        <v>0.0076</v>
      </c>
      <c r="AN42" s="36" t="n">
        <v>0.0029</v>
      </c>
      <c r="AO42" s="36" t="n">
        <v>-99999</v>
      </c>
      <c r="AP42" s="36" t="n">
        <v>0.1174</v>
      </c>
      <c r="AQ42" s="36"/>
      <c r="AR42" s="36" t="n">
        <v>0.0136</v>
      </c>
      <c r="AS42" s="36" t="n">
        <v>0.0251</v>
      </c>
      <c r="AT42" s="36"/>
      <c r="AU42" s="36" t="n">
        <v>0.0263</v>
      </c>
      <c r="AV42" s="36" t="n">
        <v>-99999</v>
      </c>
      <c r="AW42" s="36"/>
      <c r="AX42" s="36" t="n">
        <v>0.118</v>
      </c>
      <c r="AY42" s="36" t="n">
        <v>0.1336</v>
      </c>
      <c r="AZ42" s="36"/>
      <c r="BA42" s="36" t="n">
        <v>0.0029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3051</v>
      </c>
      <c r="E43" s="135" t="n">
        <v>28.4</v>
      </c>
      <c r="F43" s="136" t="n">
        <v>4.611</v>
      </c>
      <c r="G43" s="137" t="n">
        <v>34.9561</v>
      </c>
      <c r="H43" s="135" t="n">
        <v>20</v>
      </c>
      <c r="I43" s="135" t="n">
        <v>20</v>
      </c>
      <c r="J43" s="138" t="n">
        <v>117.34</v>
      </c>
      <c r="K43" s="139" t="n">
        <f aca="false">IF(ISBLANK(E43),"",(0.000824493-(0.0000040899*E43)+(0.000000076438*E43^2)-(0.00000000082467*E43^3)+(0.0000000000053875*E43^4)))</f>
        <v>0.00075460631060384</v>
      </c>
      <c r="L43" s="139" t="n">
        <f aca="false">IF(ISBLANK(E43),"",(-0.00000572466+(0.00000010227*E43)-(0.0000000016546*E43^2)))</f>
        <v>-4.154726176E-006</v>
      </c>
      <c r="M43" s="139" t="n">
        <f aca="false">IF(ISBLANK(E43),"",IF(ISBLANK(G43),(O43+(K43*35)+(L43*35^1.5)+(0.00000048314*35^2)),(O43+(K43*G43)+(L43*G43^1.5)+(0.00000048314*G43^2))))</f>
        <v>1.0222325576733</v>
      </c>
      <c r="N43" s="140" t="n">
        <f aca="false">IF(ISBLANK(D43),"",IF(ISBLANK(G43),J43*(1+0.00001*(35-20)),J43*(1+0.00001*(G43-20))))</f>
        <v>117.35754948774</v>
      </c>
      <c r="O43" s="139" t="n">
        <f aca="false">IF(ISBLANK(E43),"",(0.999842594+(0.00006793952*E43)-(0.00000909529*E43^2)+(0.0000001001685*E43^3)-(0.000000001120083*E43^4)+(0.000000000006536332*E43^5)))</f>
        <v>0.996122772415965</v>
      </c>
      <c r="P43" s="141" t="n">
        <v>4.493</v>
      </c>
      <c r="Q43" s="142" t="n">
        <v>4.395</v>
      </c>
      <c r="R43" s="143" t="n">
        <v>200.7</v>
      </c>
      <c r="S43" s="143" t="n">
        <v>196.3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0.01</v>
      </c>
      <c r="AA43" s="144" t="n">
        <v>0.01</v>
      </c>
      <c r="AB43" s="145" t="n">
        <v>0.4</v>
      </c>
      <c r="AC43" s="146" t="n">
        <v>0.4</v>
      </c>
      <c r="AD43" s="36" t="n">
        <v>0.0051</v>
      </c>
      <c r="AE43" s="36" t="n">
        <v>0.0064</v>
      </c>
      <c r="AF43" s="36" t="n">
        <v>0.0016</v>
      </c>
      <c r="AG43" s="36" t="n">
        <v>0.0051</v>
      </c>
      <c r="AH43" s="36" t="n">
        <v>0.0057</v>
      </c>
      <c r="AI43" s="36" t="n">
        <v>-99999</v>
      </c>
      <c r="AJ43" s="36" t="n">
        <v>0.0016</v>
      </c>
      <c r="AK43" s="36" t="n">
        <v>0.0188</v>
      </c>
      <c r="AL43" s="36" t="n">
        <v>0.0067</v>
      </c>
      <c r="AM43" s="36" t="n">
        <v>-99999</v>
      </c>
      <c r="AN43" s="36" t="n">
        <v>-99999</v>
      </c>
      <c r="AO43" s="36" t="n">
        <v>-99999</v>
      </c>
      <c r="AP43" s="36" t="n">
        <v>0.0857</v>
      </c>
      <c r="AQ43" s="36"/>
      <c r="AR43" s="36" t="n">
        <v>0.0032</v>
      </c>
      <c r="AS43" s="36" t="n">
        <v>0.0096</v>
      </c>
      <c r="AT43" s="36"/>
      <c r="AU43" s="36" t="n">
        <v>0.0121</v>
      </c>
      <c r="AV43" s="36" t="n">
        <v>-99999</v>
      </c>
      <c r="AW43" s="36"/>
      <c r="AX43" s="36" t="n">
        <v>0.0385</v>
      </c>
      <c r="AY43" s="36" t="n">
        <v>0.0592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3053</v>
      </c>
      <c r="E44" s="135" t="n">
        <v>28.8</v>
      </c>
      <c r="F44" s="136" t="n">
        <v>4.55</v>
      </c>
      <c r="G44" s="137" t="n">
        <v>34.8228</v>
      </c>
      <c r="H44" s="135" t="n">
        <v>10</v>
      </c>
      <c r="I44" s="135" t="n">
        <v>10</v>
      </c>
      <c r="J44" s="138" t="n">
        <v>116.42</v>
      </c>
      <c r="K44" s="139" t="n">
        <f aca="false">IF(ISBLANK(E44),"",(0.000824493-(0.0000040899*E44)+(0.000000076438*E44^2)-(0.00000000082467*E44^3)+(0.0000000000053875*E44^4)))</f>
        <v>0.00075411144553728</v>
      </c>
      <c r="L44" s="139" t="n">
        <f aca="false">IF(ISBLANK(E44),"",(-0.00000572466+(0.00000010227*E44)-(0.0000000016546*E44^2)))</f>
        <v>-4.151675424E-006</v>
      </c>
      <c r="M44" s="139" t="n">
        <f aca="false">IF(ISBLANK(E44),"",IF(ISBLANK(G44),(O44+(K44*35)+(L44*35^1.5)+(0.00000048314*35^2)),(O44+(K44*G44)+(L44*G44^1.5)+(0.00000048314*G44^2))))</f>
        <v>1.02199999438344</v>
      </c>
      <c r="N44" s="140" t="n">
        <f aca="false">IF(ISBLANK(D44),"",IF(ISBLANK(G44),J44*(1+0.00001*(35-20)),J44*(1+0.00001*(G44-20))))</f>
        <v>116.43725670376</v>
      </c>
      <c r="O44" s="139" t="n">
        <f aca="false">IF(ISBLANK(E44),"",(0.999842594+(0.00006793952*E44)-(0.00000909529*E44^2)+(0.0000001001685*E44^3)-(0.000000001120083*E44^4)+(0.000000000006536332*E44^5)))</f>
        <v>0.996006990827753</v>
      </c>
      <c r="P44" s="141" t="n">
        <v>4.469</v>
      </c>
      <c r="Q44" s="142" t="n">
        <v>4.373</v>
      </c>
      <c r="R44" s="143" t="n">
        <v>199.6</v>
      </c>
      <c r="S44" s="143" t="n">
        <v>195.3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3055</v>
      </c>
      <c r="E45" s="135" t="n">
        <v>28.8</v>
      </c>
      <c r="F45" s="136" t="n">
        <v>4.588</v>
      </c>
      <c r="G45" s="137" t="n">
        <v>34.7921</v>
      </c>
      <c r="H45" s="135" t="n">
        <v>0</v>
      </c>
      <c r="I45" s="135" t="n">
        <v>3</v>
      </c>
      <c r="J45" s="138" t="n">
        <v>117.53</v>
      </c>
      <c r="K45" s="139" t="n">
        <f aca="false">IF(ISBLANK(E45),"",(0.000824493-(0.0000040899*E45)+(0.000000076438*E45^2)-(0.00000000082467*E45^3)+(0.0000000000053875*E45^4)))</f>
        <v>0.00075411144553728</v>
      </c>
      <c r="L45" s="139" t="n">
        <f aca="false">IF(ISBLANK(E45),"",(-0.00000572466+(0.00000010227*E45)-(0.0000000016546*E45^2)))</f>
        <v>-4.151675424E-006</v>
      </c>
      <c r="M45" s="139" t="n">
        <f aca="false">IF(ISBLANK(E45),"",IF(ISBLANK(G45),(O45+(K45*35)+(L45*35^1.5)+(0.00000048314*35^2)),(O45+(K45*G45)+(L45*G45^1.5)+(0.00000048314*G45^2))))</f>
        <v>1.02197693855429</v>
      </c>
      <c r="N45" s="140" t="n">
        <f aca="false">IF(ISBLANK(D45),"",IF(ISBLANK(G45),J45*(1+0.00001*(35-20)),J45*(1+0.00001*(G45-20))))</f>
        <v>117.54738515513</v>
      </c>
      <c r="O45" s="139" t="n">
        <f aca="false">IF(ISBLANK(E45),"",(0.999842594+(0.00006793952*E45)-(0.00000909529*E45^2)+(0.0000001001685*E45^3)-(0.000000001120083*E45^4)+(0.000000000006536332*E45^5)))</f>
        <v>0.996006990827753</v>
      </c>
      <c r="P45" s="141" t="n">
        <v>4.463</v>
      </c>
      <c r="Q45" s="142" t="n">
        <v>4.367</v>
      </c>
      <c r="R45" s="143" t="n">
        <v>199.3</v>
      </c>
      <c r="S45" s="143" t="n">
        <v>195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0.02</v>
      </c>
      <c r="AA45" s="144" t="n">
        <v>0.02</v>
      </c>
      <c r="AB45" s="145" t="n">
        <v>0.4</v>
      </c>
      <c r="AC45" s="146" t="n">
        <v>0.4</v>
      </c>
      <c r="AD45" s="36" t="n">
        <v>0.0064</v>
      </c>
      <c r="AE45" s="36" t="n">
        <v>0.0074</v>
      </c>
      <c r="AF45" s="36" t="n">
        <v>0.0029</v>
      </c>
      <c r="AG45" s="36" t="n">
        <v>0.0058</v>
      </c>
      <c r="AH45" s="36" t="n">
        <v>0.0058</v>
      </c>
      <c r="AI45" s="36" t="n">
        <v>-99999</v>
      </c>
      <c r="AJ45" s="36" t="n">
        <v>-99999</v>
      </c>
      <c r="AK45" s="36" t="n">
        <v>0.0019</v>
      </c>
      <c r="AL45" s="36" t="n">
        <v>0.0237</v>
      </c>
      <c r="AM45" s="36" t="n">
        <v>0.0093</v>
      </c>
      <c r="AN45" s="36" t="n">
        <v>-99999</v>
      </c>
      <c r="AO45" s="36" t="n">
        <v>-99999</v>
      </c>
      <c r="AP45" s="36" t="n">
        <v>0.047</v>
      </c>
      <c r="AQ45" s="36"/>
      <c r="AR45" s="36" t="n">
        <v>0.0016</v>
      </c>
      <c r="AS45" s="36" t="n">
        <v>0.009</v>
      </c>
      <c r="AT45" s="36"/>
      <c r="AU45" s="36" t="n">
        <v>-99999</v>
      </c>
      <c r="AV45" s="36" t="n">
        <v>0.0099</v>
      </c>
      <c r="AW45" s="36"/>
      <c r="AX45" s="36" t="n">
        <v>0.0166</v>
      </c>
      <c r="AY45" s="36" t="n">
        <v>0.0681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40995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2016-03-28T18:00:00z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0.99790733056523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0.019990197663669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5.00316003081983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4.967930448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0.00499993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0.00402067721101585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2087</v>
      </c>
      <c r="E35" s="119" t="n">
        <v>5.5</v>
      </c>
      <c r="F35" s="120" t="n">
        <v>5.48</v>
      </c>
      <c r="G35" s="121" t="n">
        <v>34.9622</v>
      </c>
      <c r="H35" s="119" t="n">
        <v>2000</v>
      </c>
      <c r="I35" s="119" t="n">
        <v>2021</v>
      </c>
      <c r="J35" s="122" t="n">
        <v>111.599</v>
      </c>
      <c r="K35" s="123" t="n">
        <f aca="false">IF(ISBLANK(E35),"",(0.000824493-(0.0000040899*E35)+(0.000000076438*E35^2)-(0.00000000082467*E35^3)+(0.0000000000053875*E35^4)))</f>
        <v>0.000804178524927969</v>
      </c>
      <c r="L35" s="123" t="n">
        <f aca="false">IF(ISBLANK(E35),"",(-0.00000572466+(0.00000010227*E35)-(0.0000000016546*E35^2)))</f>
        <v>-5.21222665E-006</v>
      </c>
      <c r="M35" s="123" t="n">
        <f aca="false">IF(ISBLANK(E35),"",IF(ISBLANK(G35),(O35+(K35*35)+(L35*35^1.5)+(0.00000048314*35^2)),(O35+(K35*G35)+(L35*G35^1.5)+(0.00000048314*G35^2))))</f>
        <v>1.02758571126953</v>
      </c>
      <c r="N35" s="124" t="n">
        <f aca="false">IF(ISBLANK(D35),"",IF(ISBLANK(G35),J35*(1+0.00001*(35-20)),J35*(1+0.00001*(G35-20))))</f>
        <v>111.615697665578</v>
      </c>
      <c r="O35" s="123" t="n">
        <f aca="false">IF(ISBLANK(E35),"",(0.999842594+(0.00006793952*E35)-(0.00000909529*E35^2)+(0.0000001001685*E35^3)-(0.000000001120083*E35^4)+(0.000000000006536332*E35^5)))</f>
        <v>0.999956802322075</v>
      </c>
      <c r="P35" s="125" t="n">
        <v>5.625</v>
      </c>
      <c r="Q35" s="126" t="n">
        <v>5.474</v>
      </c>
      <c r="R35" s="127" t="n">
        <v>251.2</v>
      </c>
      <c r="S35" s="127" t="n">
        <v>244.5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2088</v>
      </c>
      <c r="E36" s="135" t="n">
        <v>6.6</v>
      </c>
      <c r="F36" s="136" t="n">
        <v>3.383</v>
      </c>
      <c r="G36" s="137" t="n">
        <v>34.6149</v>
      </c>
      <c r="H36" s="135" t="n">
        <v>1000</v>
      </c>
      <c r="I36" s="135" t="n">
        <v>1009</v>
      </c>
      <c r="J36" s="138" t="n">
        <v>109.447</v>
      </c>
      <c r="K36" s="139" t="n">
        <f aca="false">IF(ISBLANK(E36),"",(0.000824493-(0.0000040899*E36)+(0.000000076438*E36^2)-(0.00000000082467*E36^3)+(0.0000000000053875*E36^4)))</f>
        <v>0.0008006024325927</v>
      </c>
      <c r="L36" s="139" t="n">
        <f aca="false">IF(ISBLANK(E36),"",(-0.00000572466+(0.00000010227*E36)-(0.0000000016546*E36^2)))</f>
        <v>-5.121752376E-006</v>
      </c>
      <c r="M36" s="139" t="n">
        <f aca="false">IF(ISBLANK(E36),"",IF(ISBLANK(G36),(O36+(K36*35)+(L36*35^1.5)+(0.00000048314*35^2)),(O36+(K36*G36)+(L36*G36^1.5)+(0.00000048314*G36^2))))</f>
        <v>1.02717015647389</v>
      </c>
      <c r="N36" s="140" t="n">
        <f aca="false">IF(ISBLANK(D36),"",IF(ISBLANK(G36),J36*(1+0.00001*(35-20)),J36*(1+0.00001*(G36-20))))</f>
        <v>109.462995569603</v>
      </c>
      <c r="O36" s="139" t="n">
        <f aca="false">IF(ISBLANK(E36),"",(0.999842594+(0.00006793952*E36)-(0.00000909529*E36^2)+(0.0000001001685*E36^3)-(0.000000001120083*E36^4)+(0.000000000006536332*E36^5)))</f>
        <v>0.999921558571369</v>
      </c>
      <c r="P36" s="141" t="n">
        <v>3.536</v>
      </c>
      <c r="Q36" s="142" t="n">
        <v>3.442</v>
      </c>
      <c r="R36" s="143" t="n">
        <v>157.9</v>
      </c>
      <c r="S36" s="143" t="n">
        <v>153.7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2089</v>
      </c>
      <c r="E37" s="135" t="n">
        <v>9.6</v>
      </c>
      <c r="F37" s="136" t="n">
        <v>2.253</v>
      </c>
      <c r="G37" s="137" t="n">
        <v>34.6709</v>
      </c>
      <c r="H37" s="135" t="n">
        <v>500</v>
      </c>
      <c r="I37" s="135" t="n">
        <v>504</v>
      </c>
      <c r="J37" s="138" t="n">
        <v>110.361</v>
      </c>
      <c r="K37" s="139" t="n">
        <f aca="false">IF(ISBLANK(E37),"",(0.000824493-(0.0000040899*E37)+(0.000000076438*E37^2)-(0.00000000082467*E37^3)+(0.0000000000053875*E37^4)))</f>
        <v>0.0007915906293888</v>
      </c>
      <c r="L37" s="139" t="n">
        <f aca="false">IF(ISBLANK(E37),"",(-0.00000572466+(0.00000010227*E37)-(0.0000000016546*E37^2)))</f>
        <v>-4.895355936E-006</v>
      </c>
      <c r="M37" s="139" t="n">
        <f aca="false">IF(ISBLANK(E37),"",IF(ISBLANK(G37),(O37+(K37*35)+(L37*35^1.5)+(0.00000048314*35^2)),(O37+(K37*G37)+(L37*G37^1.5)+(0.00000048314*G37^2))))</f>
        <v>1.0267627790189</v>
      </c>
      <c r="N37" s="140" t="n">
        <f aca="false">IF(ISBLANK(D37),"",IF(ISBLANK(G37),J37*(1+0.00001*(35-20)),J37*(1+0.00001*(G37-20))))</f>
        <v>110.377190951949</v>
      </c>
      <c r="O37" s="139" t="n">
        <f aca="false">IF(ISBLANK(E37),"",(0.999842594+(0.00006793952*E37)-(0.00000909529*E37^2)+(0.0000001001685*E37^3)-(0.000000001120083*E37^4)+(0.000000000006536332*E37^5)))</f>
        <v>0.999736233711852</v>
      </c>
      <c r="P37" s="141" t="n">
        <v>2.33</v>
      </c>
      <c r="Q37" s="142" t="n">
        <v>2.269</v>
      </c>
      <c r="R37" s="143" t="n">
        <v>104</v>
      </c>
      <c r="S37" s="143" t="n">
        <v>101.3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2090</v>
      </c>
      <c r="E38" s="135" t="n">
        <v>17.4</v>
      </c>
      <c r="F38" s="136" t="n">
        <v>3.471</v>
      </c>
      <c r="G38" s="137" t="n">
        <v>35.7575</v>
      </c>
      <c r="H38" s="135" t="n">
        <v>100</v>
      </c>
      <c r="I38" s="135" t="n">
        <v>101</v>
      </c>
      <c r="J38" s="138" t="n">
        <v>112.211</v>
      </c>
      <c r="K38" s="139" t="n">
        <f aca="false">IF(ISBLANK(E38),"",(0.000824493-(0.0000040899*E38)+(0.000000076438*E38^2)-(0.00000000082467*E38^3)+(0.0000000000053875*E38^4)))</f>
        <v>0.00077262056526774</v>
      </c>
      <c r="L38" s="139" t="n">
        <f aca="false">IF(ISBLANK(E38),"",(-0.00000572466+(0.00000010227*E38)-(0.0000000016546*E38^2)))</f>
        <v>-4.446108696E-006</v>
      </c>
      <c r="M38" s="139" t="n">
        <f aca="false">IF(ISBLANK(E38),"",IF(ISBLANK(G38),(O38+(K38*35)+(L38*35^1.5)+(0.00000048314*35^2)),(O38+(K38*G38)+(L38*G38^1.5)+(0.00000048314*G38^2))))</f>
        <v>1.02600054583674</v>
      </c>
      <c r="N38" s="140" t="n">
        <f aca="false">IF(ISBLANK(D38),"",IF(ISBLANK(G38),J38*(1+0.00001*(35-20)),J38*(1+0.00001*(G38-20))))</f>
        <v>112.228681648325</v>
      </c>
      <c r="O38" s="139" t="n">
        <f aca="false">IF(ISBLANK(E38),"",(0.999842594+(0.00006793952*E38)-(0.00000909529*E38^2)+(0.0000001001685*E38^3)-(0.000000001120083*E38^4)+(0.000000000006536332*E38^5)))</f>
        <v>0.998706495952615</v>
      </c>
      <c r="P38" s="141" t="n">
        <v>3.537</v>
      </c>
      <c r="Q38" s="142" t="n">
        <v>3.448</v>
      </c>
      <c r="R38" s="143" t="n">
        <v>158</v>
      </c>
      <c r="S38" s="143" t="n">
        <v>154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2091</v>
      </c>
      <c r="E39" s="135" t="n">
        <v>17.8</v>
      </c>
      <c r="F39" s="136" t="n">
        <v>3.367</v>
      </c>
      <c r="G39" s="137" t="n">
        <v>35.7571</v>
      </c>
      <c r="H39" s="135" t="n">
        <v>100</v>
      </c>
      <c r="I39" s="135" t="n">
        <v>101</v>
      </c>
      <c r="J39" s="138" t="n">
        <v>108.968</v>
      </c>
      <c r="K39" s="139" t="n">
        <f aca="false">IF(ISBLANK(E39),"",(0.000824493-(0.0000040899*E39)+(0.000000076438*E39^2)-(0.00000000082467*E39^3)+(0.0000000000053875*E39^4)))</f>
        <v>0.00077180129975558</v>
      </c>
      <c r="L39" s="139" t="n">
        <f aca="false">IF(ISBLANK(E39),"",(-0.00000572466+(0.00000010227*E39)-(0.0000000016546*E39^2)))</f>
        <v>-4.428497464E-006</v>
      </c>
      <c r="M39" s="139" t="n">
        <f aca="false">IF(ISBLANK(E39),"",IF(ISBLANK(G39),(O39+(K39*35)+(L39*35^1.5)+(0.00000048314*35^2)),(O39+(K39*G39)+(L39*G39^1.5)+(0.00000048314*G39^2))))</f>
        <v>1.02590254260743</v>
      </c>
      <c r="N39" s="140" t="n">
        <f aca="false">IF(ISBLANK(D39),"",IF(ISBLANK(G39),J39*(1+0.00001*(35-20)),J39*(1+0.00001*(G39-20))))</f>
        <v>108.985170196728</v>
      </c>
      <c r="O39" s="139" t="n">
        <f aca="false">IF(ISBLANK(E39),"",(0.999842594+(0.00006793952*E39)-(0.00000909529*E39^2)+(0.0000001001685*E39^3)-(0.000000001120083*E39^4)+(0.000000000006536332*E39^5)))</f>
        <v>0.998634328607839</v>
      </c>
      <c r="P39" s="141" t="n">
        <v>3.535</v>
      </c>
      <c r="Q39" s="142" t="n">
        <v>3.446</v>
      </c>
      <c r="R39" s="143" t="n">
        <v>157.9</v>
      </c>
      <c r="S39" s="143" t="n">
        <v>153.9</v>
      </c>
      <c r="T39" s="34" t="n">
        <v>0.08</v>
      </c>
      <c r="U39" s="144" t="n">
        <v>0.08</v>
      </c>
      <c r="V39" s="145" t="n">
        <v>12.5</v>
      </c>
      <c r="W39" s="146" t="n">
        <v>12.2</v>
      </c>
      <c r="X39" s="145" t="n">
        <v>12.4</v>
      </c>
      <c r="Y39" s="146" t="n">
        <v>12.1</v>
      </c>
      <c r="Z39" s="34" t="n">
        <v>1.02</v>
      </c>
      <c r="AA39" s="144" t="n">
        <v>0.99</v>
      </c>
      <c r="AB39" s="145" t="n">
        <v>4.2</v>
      </c>
      <c r="AC39" s="146" t="n">
        <v>4.1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2092</v>
      </c>
      <c r="E40" s="135" t="n">
        <v>18.5</v>
      </c>
      <c r="F40" s="136" t="n">
        <v>3.572</v>
      </c>
      <c r="G40" s="137" t="n">
        <v>35.8604</v>
      </c>
      <c r="H40" s="135" t="n">
        <v>80</v>
      </c>
      <c r="I40" s="135" t="n">
        <v>80</v>
      </c>
      <c r="J40" s="138" t="n">
        <v>107.409</v>
      </c>
      <c r="K40" s="139" t="n">
        <f aca="false">IF(ISBLANK(E40),"",(0.000824493-(0.0000040899*E40)+(0.000000076438*E40^2)-(0.00000000082467*E40^3)+(0.0000000000053875*E40^4)))</f>
        <v>0.000770400319460469</v>
      </c>
      <c r="L40" s="139" t="n">
        <f aca="false">IF(ISBLANK(E40),"",(-0.00000572466+(0.00000010227*E40)-(0.0000000016546*E40^2)))</f>
        <v>-4.39895185E-006</v>
      </c>
      <c r="M40" s="139" t="n">
        <f aca="false">IF(ISBLANK(E40),"",IF(ISBLANK(G40),(O40+(K40*35)+(L40*35^1.5)+(0.00000048314*35^2)),(O40+(K40*G40)+(L40*G40^1.5)+(0.00000048314*G40^2))))</f>
        <v>1.02580731894355</v>
      </c>
      <c r="N40" s="140" t="n">
        <f aca="false">IF(ISBLANK(D40),"",IF(ISBLANK(G40),J40*(1+0.00001*(35-20)),J40*(1+0.00001*(G40-20))))</f>
        <v>107.426035497036</v>
      </c>
      <c r="O40" s="139" t="n">
        <f aca="false">IF(ISBLANK(E40),"",(0.999842594+(0.00006793952*E40)-(0.00000909529*E40^2)+(0.0000001001685*E40^3)-(0.000000001120083*E40^4)+(0.000000000006536332*E40^5)))</f>
        <v>0.998503804726763</v>
      </c>
      <c r="P40" s="141" t="n">
        <v>3.807</v>
      </c>
      <c r="Q40" s="142" t="n">
        <v>3.711</v>
      </c>
      <c r="R40" s="143" t="n">
        <v>170</v>
      </c>
      <c r="S40" s="143" t="n">
        <v>165.7</v>
      </c>
      <c r="T40" s="34" t="n">
        <v>0.15</v>
      </c>
      <c r="U40" s="144" t="n">
        <v>0.15</v>
      </c>
      <c r="V40" s="145" t="n">
        <v>10.2</v>
      </c>
      <c r="W40" s="146" t="n">
        <v>9.9</v>
      </c>
      <c r="X40" s="145" t="n">
        <v>10</v>
      </c>
      <c r="Y40" s="146" t="n">
        <v>9.7</v>
      </c>
      <c r="Z40" s="34" t="n">
        <v>0.86</v>
      </c>
      <c r="AA40" s="144" t="n">
        <v>0.84</v>
      </c>
      <c r="AB40" s="145" t="n">
        <v>3.5</v>
      </c>
      <c r="AC40" s="146" t="n">
        <v>3.4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2093</v>
      </c>
      <c r="E41" s="135" t="n">
        <v>21.6</v>
      </c>
      <c r="F41" s="136" t="n">
        <v>3.981</v>
      </c>
      <c r="G41" s="137" t="n">
        <v>36.3659</v>
      </c>
      <c r="H41" s="135" t="n">
        <v>60</v>
      </c>
      <c r="I41" s="135" t="n">
        <v>60</v>
      </c>
      <c r="J41" s="138" t="n">
        <v>109.319</v>
      </c>
      <c r="K41" s="139" t="n">
        <f aca="false">IF(ISBLANK(E41),"",(0.000824493-(0.0000040899*E41)+(0.000000076438*E41^2)-(0.00000000082467*E41^3)+(0.0000000000053875*E41^4)))</f>
        <v>0.0007646760412032</v>
      </c>
      <c r="L41" s="139" t="n">
        <f aca="false">IF(ISBLANK(E41),"",(-0.00000572466+(0.00000010227*E41)-(0.0000000016546*E41^2)))</f>
        <v>-4.287598176E-006</v>
      </c>
      <c r="M41" s="139" t="n">
        <f aca="false">IF(ISBLANK(E41),"",IF(ISBLANK(G41),(O41+(K41*35)+(L41*35^1.5)+(0.00000048314*35^2)),(O41+(K41*G41)+(L41*G41^1.5)+(0.00000048314*G41^2))))</f>
        <v>1.02536977026941</v>
      </c>
      <c r="N41" s="140" t="n">
        <f aca="false">IF(ISBLANK(D41),"",IF(ISBLANK(G41),J41*(1+0.00001*(35-20)),J41*(1+0.00001*(G41-20))))</f>
        <v>109.336891038221</v>
      </c>
      <c r="O41" s="139" t="n">
        <f aca="false">IF(ISBLANK(E41),"",(0.999842594+(0.00006793952*E41)-(0.00000909529*E41^2)+(0.0000001001685*E41^3)-(0.000000001120083*E41^4)+(0.000000000006536332*E41^5)))</f>
        <v>0.997862971984057</v>
      </c>
      <c r="P41" s="141" t="n">
        <v>4.169</v>
      </c>
      <c r="Q41" s="142" t="n">
        <v>4.066</v>
      </c>
      <c r="R41" s="143" t="n">
        <v>186.2</v>
      </c>
      <c r="S41" s="143" t="n">
        <v>181.6</v>
      </c>
      <c r="T41" s="34" t="n">
        <v>0.38</v>
      </c>
      <c r="U41" s="144" t="n">
        <v>0.37</v>
      </c>
      <c r="V41" s="145" t="n">
        <v>4.4</v>
      </c>
      <c r="W41" s="146" t="n">
        <v>4.3</v>
      </c>
      <c r="X41" s="145" t="n">
        <v>4</v>
      </c>
      <c r="Y41" s="146" t="n">
        <v>3.9</v>
      </c>
      <c r="Z41" s="34" t="n">
        <v>0.49</v>
      </c>
      <c r="AA41" s="144" t="n">
        <v>0.48</v>
      </c>
      <c r="AB41" s="145" t="n">
        <v>1.8</v>
      </c>
      <c r="AC41" s="146" t="n">
        <v>1.8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2094</v>
      </c>
      <c r="E42" s="135" t="n">
        <v>24.6</v>
      </c>
      <c r="F42" s="136" t="n">
        <v>4.393</v>
      </c>
      <c r="G42" s="137" t="n">
        <v>36.2793</v>
      </c>
      <c r="H42" s="135" t="n">
        <v>40</v>
      </c>
      <c r="I42" s="135" t="n">
        <v>41</v>
      </c>
      <c r="J42" s="138" t="n">
        <v>110.441</v>
      </c>
      <c r="K42" s="139" t="n">
        <f aca="false">IF(ISBLANK(E42),"",(0.000824493-(0.0000040899*E42)+(0.000000076438*E42^2)-(0.00000000082467*E42^3)+(0.0000000000053875*E42^4)))</f>
        <v>0.0007598348734143</v>
      </c>
      <c r="L42" s="139" t="n">
        <f aca="false">IF(ISBLANK(E42),"",(-0.00000572466+(0.00000010227*E42)-(0.0000000016546*E42^2)))</f>
        <v>-4.210115736E-006</v>
      </c>
      <c r="M42" s="139" t="n">
        <f aca="false">IF(ISBLANK(E42),"",IF(ISBLANK(G42),(O42+(K42*35)+(L42*35^1.5)+(0.00000048314*35^2)),(O42+(K42*G42)+(L42*G42^1.5)+(0.00000048314*G42^2))))</f>
        <v>1.02443188469717</v>
      </c>
      <c r="N42" s="140" t="n">
        <f aca="false">IF(ISBLANK(D42),"",IF(ISBLANK(G42),J42*(1+0.00001*(35-20)),J42*(1+0.00001*(G42-20))))</f>
        <v>110.458979021713</v>
      </c>
      <c r="O42" s="139" t="n">
        <f aca="false">IF(ISBLANK(E42),"",(0.999842594+(0.00006793952*E42)-(0.00000909529*E42^2)+(0.0000001001685*E42^3)-(0.000000001120083*E42^4)+(0.000000000006536332*E42^5)))</f>
        <v>0.997149692959927</v>
      </c>
      <c r="P42" s="141" t="n">
        <v>4.554</v>
      </c>
      <c r="Q42" s="142" t="n">
        <v>4.446</v>
      </c>
      <c r="R42" s="143" t="n">
        <v>203.4</v>
      </c>
      <c r="S42" s="143" t="n">
        <v>198.5</v>
      </c>
      <c r="T42" s="34" t="n">
        <v>0.02</v>
      </c>
      <c r="U42" s="144" t="n">
        <v>0.02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0.17</v>
      </c>
      <c r="AA42" s="144" t="n">
        <v>0.17</v>
      </c>
      <c r="AB42" s="145" t="n">
        <v>1.2</v>
      </c>
      <c r="AC42" s="146" t="n">
        <v>1.2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2095</v>
      </c>
      <c r="E43" s="135" t="n">
        <v>28.4</v>
      </c>
      <c r="F43" s="136" t="n">
        <v>4.462</v>
      </c>
      <c r="G43" s="137" t="n">
        <v>35.0937</v>
      </c>
      <c r="H43" s="135" t="n">
        <v>20</v>
      </c>
      <c r="I43" s="135" t="n">
        <v>20</v>
      </c>
      <c r="J43" s="138" t="n">
        <v>112.572</v>
      </c>
      <c r="K43" s="139" t="n">
        <f aca="false">IF(ISBLANK(E43),"",(0.000824493-(0.0000040899*E43)+(0.000000076438*E43^2)-(0.00000000082467*E43^3)+(0.0000000000053875*E43^4)))</f>
        <v>0.00075460631060384</v>
      </c>
      <c r="L43" s="139" t="n">
        <f aca="false">IF(ISBLANK(E43),"",(-0.00000572466+(0.00000010227*E43)-(0.0000000016546*E43^2)))</f>
        <v>-4.154726176E-006</v>
      </c>
      <c r="M43" s="139" t="n">
        <f aca="false">IF(ISBLANK(E43),"",IF(ISBLANK(G43),(O43+(K43*35)+(L43*35^1.5)+(0.00000048314*35^2)),(O43+(K43*G43)+(L43*G43^1.5)+(0.00000048314*G43^2))))</f>
        <v>1.02233597336501</v>
      </c>
      <c r="N43" s="140" t="n">
        <f aca="false">IF(ISBLANK(D43),"",IF(ISBLANK(G43),J43*(1+0.00001*(35-20)),J43*(1+0.00001*(G43-20))))</f>
        <v>112.588991279964</v>
      </c>
      <c r="O43" s="139" t="n">
        <f aca="false">IF(ISBLANK(E43),"",(0.999842594+(0.00006793952*E43)-(0.00000909529*E43^2)+(0.0000001001685*E43^3)-(0.000000001120083*E43^4)+(0.000000000006536332*E43^5)))</f>
        <v>0.996122772415965</v>
      </c>
      <c r="P43" s="141" t="n">
        <v>4.537</v>
      </c>
      <c r="Q43" s="142" t="n">
        <v>4.438</v>
      </c>
      <c r="R43" s="143" t="n">
        <v>202.6</v>
      </c>
      <c r="S43" s="143" t="n">
        <v>198.2</v>
      </c>
      <c r="T43" s="34" t="n">
        <v>0.01</v>
      </c>
      <c r="U43" s="144" t="n">
        <v>0.01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0.01</v>
      </c>
      <c r="AA43" s="144" t="n">
        <v>0.01</v>
      </c>
      <c r="AB43" s="145" t="n">
        <v>0.4</v>
      </c>
      <c r="AC43" s="146" t="n">
        <v>0.4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2096</v>
      </c>
      <c r="E44" s="135" t="n">
        <v>28.7</v>
      </c>
      <c r="F44" s="136" t="n">
        <v>4.219</v>
      </c>
      <c r="G44" s="137" t="n">
        <v>34.9434</v>
      </c>
      <c r="H44" s="135" t="n">
        <v>10</v>
      </c>
      <c r="I44" s="135" t="n">
        <v>10</v>
      </c>
      <c r="J44" s="138" t="n">
        <v>107.493</v>
      </c>
      <c r="K44" s="139" t="n">
        <f aca="false">IF(ISBLANK(E44),"",(0.000824493-(0.0000040899*E44)+(0.000000076438*E44^2)-(0.00000000082467*E44^3)+(0.0000000000053875*E44^4)))</f>
        <v>0.000754234198764729</v>
      </c>
      <c r="L44" s="139" t="n">
        <f aca="false">IF(ISBLANK(E44),"",(-0.00000572466+(0.00000010227*E44)-(0.0000000016546*E44^2)))</f>
        <v>-4.152388474E-006</v>
      </c>
      <c r="M44" s="139" t="n">
        <f aca="false">IF(ISBLANK(E44),"",IF(ISBLANK(G44),(O44+(K44*35)+(L44*35^1.5)+(0.00000048314*35^2)),(O44+(K44*G44)+(L44*G44^1.5)+(0.00000048314*G44^2))))</f>
        <v>1.02212379100775</v>
      </c>
      <c r="N44" s="140" t="n">
        <f aca="false">IF(ISBLANK(D44),"",IF(ISBLANK(G44),J44*(1+0.00001*(35-20)),J44*(1+0.00001*(G44-20))))</f>
        <v>107.509063108962</v>
      </c>
      <c r="O44" s="139" t="n">
        <f aca="false">IF(ISBLANK(E44),"",(0.999842594+(0.00006793952*E44)-(0.00000909529*E44^2)+(0.0000001001685*E44^3)-(0.000000001120083*E44^4)+(0.000000000006536332*E44^5)))</f>
        <v>0.996036070213923</v>
      </c>
      <c r="P44" s="141" t="n">
        <v>4.495</v>
      </c>
      <c r="Q44" s="142" t="n">
        <v>4.398</v>
      </c>
      <c r="R44" s="143" t="n">
        <v>200.8</v>
      </c>
      <c r="S44" s="143" t="n">
        <v>196.4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2097</v>
      </c>
      <c r="E45" s="135" t="n">
        <v>28.8</v>
      </c>
      <c r="F45" s="136" t="n">
        <v>4.331</v>
      </c>
      <c r="G45" s="137" t="n">
        <v>34.9332</v>
      </c>
      <c r="H45" s="135" t="n">
        <v>0</v>
      </c>
      <c r="I45" s="135" t="n">
        <v>3</v>
      </c>
      <c r="J45" s="138" t="n">
        <v>110.563</v>
      </c>
      <c r="K45" s="139" t="n">
        <f aca="false">IF(ISBLANK(E45),"",(0.000824493-(0.0000040899*E45)+(0.000000076438*E45^2)-(0.00000000082467*E45^3)+(0.0000000000053875*E45^4)))</f>
        <v>0.00075411144553728</v>
      </c>
      <c r="L45" s="139" t="n">
        <f aca="false">IF(ISBLANK(E45),"",(-0.00000572466+(0.00000010227*E45)-(0.0000000016546*E45^2)))</f>
        <v>-4.151675424E-006</v>
      </c>
      <c r="M45" s="139" t="n">
        <f aca="false">IF(ISBLANK(E45),"",IF(ISBLANK(G45),(O45+(K45*35)+(L45*35^1.5)+(0.00000048314*35^2)),(O45+(K45*G45)+(L45*G45^1.5)+(0.00000048314*G45^2))))</f>
        <v>1.02208290866575</v>
      </c>
      <c r="N45" s="140" t="n">
        <f aca="false">IF(ISBLANK(D45),"",IF(ISBLANK(G45),J45*(1+0.00001*(35-20)),J45*(1+0.00001*(G45-20))))</f>
        <v>110.579510593916</v>
      </c>
      <c r="O45" s="139" t="n">
        <f aca="false">IF(ISBLANK(E45),"",(0.999842594+(0.00006793952*E45)-(0.00000909529*E45^2)+(0.0000001001685*E45^3)-(0.000000001120083*E45^4)+(0.000000000006536332*E45^5)))</f>
        <v>0.996006990827753</v>
      </c>
      <c r="P45" s="141" t="n">
        <v>4.485</v>
      </c>
      <c r="Q45" s="142" t="n">
        <v>4.388</v>
      </c>
      <c r="R45" s="143" t="n">
        <v>200.3</v>
      </c>
      <c r="S45" s="143" t="n">
        <v>196</v>
      </c>
      <c r="T45" s="34" t="n">
        <v>0.01</v>
      </c>
      <c r="U45" s="144" t="n">
        <v>0.01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0.4</v>
      </c>
      <c r="AC45" s="146" t="n">
        <v>0.4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40995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2016-03-28T23:00:00z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0.958333333333333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0.99790733056523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0.019990197663669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5.00316003081983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4.967930448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0.00499993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0.00402067721101585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2099</v>
      </c>
      <c r="E35" s="119" t="n">
        <v>5.5</v>
      </c>
      <c r="F35" s="120" t="n">
        <v>5.429</v>
      </c>
      <c r="G35" s="121" t="n">
        <v>34.9544</v>
      </c>
      <c r="H35" s="119" t="n">
        <v>2000</v>
      </c>
      <c r="I35" s="119" t="n">
        <v>2021</v>
      </c>
      <c r="J35" s="122" t="n">
        <v>111.151</v>
      </c>
      <c r="K35" s="123" t="n">
        <f aca="false">IF(ISBLANK(E35),"",(0.000824493-(0.0000040899*E35)+(0.000000076438*E35^2)-(0.00000000082467*E35^3)+(0.0000000000053875*E35^4)))</f>
        <v>0.000804178524927969</v>
      </c>
      <c r="L35" s="123" t="n">
        <f aca="false">IF(ISBLANK(E35),"",(-0.00000572466+(0.00000010227*E35)-(0.0000000016546*E35^2)))</f>
        <v>-5.21222665E-006</v>
      </c>
      <c r="M35" s="123" t="n">
        <f aca="false">IF(ISBLANK(E35),"",IF(ISBLANK(G35),(O35+(K35*35)+(L35*35^1.5)+(0.00000048314*35^2)),(O35+(K35*G35)+(L35*G35^1.5)+(0.00000048314*G35^2))))</f>
        <v>1.0275795357625</v>
      </c>
      <c r="N35" s="124" t="n">
        <f aca="false">IF(ISBLANK(D35),"",IF(ISBLANK(G35),J35*(1+0.00001*(35-20)),J35*(1+0.00001*(G35-20))))</f>
        <v>111.167621965144</v>
      </c>
      <c r="O35" s="123" t="n">
        <f aca="false">IF(ISBLANK(E35),"",(0.999842594+(0.00006793952*E35)-(0.00000909529*E35^2)+(0.0000001001685*E35^3)-(0.000000001120083*E35^4)+(0.000000000006536332*E35^5)))</f>
        <v>0.999956802322075</v>
      </c>
      <c r="P35" s="125" t="n">
        <v>5.595</v>
      </c>
      <c r="Q35" s="126" t="n">
        <v>5.445</v>
      </c>
      <c r="R35" s="127" t="n">
        <v>249.9</v>
      </c>
      <c r="S35" s="127" t="n">
        <v>243.2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6.9</v>
      </c>
      <c r="F36" s="136" t="n">
        <v>3.462</v>
      </c>
      <c r="G36" s="137" t="n">
        <v>34.6332</v>
      </c>
      <c r="H36" s="135" t="n">
        <v>1000</v>
      </c>
      <c r="I36" s="135" t="n">
        <v>1008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0.000799653203574409</v>
      </c>
      <c r="L36" s="139" t="n">
        <f aca="false">IF(ISBLANK(E36),"",(-0.00000572466+(0.00000010227*E36)-(0.0000000016546*E36^2)))</f>
        <v>-5.097772506E-006</v>
      </c>
      <c r="M36" s="139" t="n">
        <f aca="false">IF(ISBLANK(E36),"",IF(ISBLANK(G36),(O36+(K36*35)+(L36*35^1.5)+(0.00000048314*35^2)),(O36+(K36*G36)+(L36*G36^1.5)+(0.00000048314*G36^2))))</f>
        <v>1.02714386606616</v>
      </c>
      <c r="N36" s="140" t="n">
        <f aca="false">IF(ISBLANK(D36),"",IF(ISBLANK(G36),J36*(1+0.00001*(35-20)),J36*(1+0.00001*(G36-20))))</f>
        <v>110.762205683672</v>
      </c>
      <c r="O36" s="139" t="n">
        <f aca="false">IF(ISBLANK(E36),"",(0.999842594+(0.00006793952*E36)-(0.00000909529*E36^2)+(0.0000001001685*E36^3)-(0.000000001120083*E36^4)+(0.000000000006536332*E36^5)))</f>
        <v>0.999908819509459</v>
      </c>
      <c r="P36" s="141" t="n">
        <v>3.576</v>
      </c>
      <c r="Q36" s="142" t="n">
        <v>3.481</v>
      </c>
      <c r="R36" s="143" t="n">
        <v>159.7</v>
      </c>
      <c r="S36" s="143" t="n">
        <v>155.5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9.8</v>
      </c>
      <c r="F37" s="136" t="n">
        <v>2.543</v>
      </c>
      <c r="G37" s="137" t="n">
        <v>34.6645</v>
      </c>
      <c r="H37" s="135" t="n">
        <v>500</v>
      </c>
      <c r="I37" s="135" t="n">
        <v>503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0.00079102660529798</v>
      </c>
      <c r="L37" s="139" t="n">
        <f aca="false">IF(ISBLANK(E37),"",(-0.00000572466+(0.00000010227*E37)-(0.0000000016546*E37^2)))</f>
        <v>-4.881321784E-006</v>
      </c>
      <c r="M37" s="139" t="n">
        <f aca="false">IF(ISBLANK(E37),"",IF(ISBLANK(G37),(O37+(K37*35)+(L37*35^1.5)+(0.00000048314*35^2)),(O37+(K37*G37)+(L37*G37^1.5)+(0.00000048314*G37^2))))</f>
        <v>1.02672428107437</v>
      </c>
      <c r="N37" s="140" t="n">
        <f aca="false">IF(ISBLANK(D37),"",IF(ISBLANK(G37),J37*(1+0.00001*(35-20)),J37*(1+0.00001*(G37-20))))</f>
        <v>106.85366725851</v>
      </c>
      <c r="O37" s="139" t="n">
        <f aca="false">IF(ISBLANK(E37),"",(0.999842594+(0.00006793952*E37)-(0.00000909529*E37^2)+(0.0000001001685*E37^3)-(0.000000001120083*E37^4)+(0.000000000006536332*E37^5)))</f>
        <v>0.999719426978938</v>
      </c>
      <c r="P37" s="141" t="n">
        <v>2.72</v>
      </c>
      <c r="Q37" s="142" t="n">
        <v>2.649</v>
      </c>
      <c r="R37" s="143" t="n">
        <v>121.5</v>
      </c>
      <c r="S37" s="143" t="n">
        <v>118.3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17</v>
      </c>
      <c r="F38" s="136" t="n">
        <v>3.07</v>
      </c>
      <c r="G38" s="137" t="n">
        <v>35.6747</v>
      </c>
      <c r="H38" s="135" t="n">
        <v>100</v>
      </c>
      <c r="I38" s="135" t="n">
        <v>102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0.0007734536476775</v>
      </c>
      <c r="L38" s="139" t="n">
        <f aca="false">IF(ISBLANK(E38),"",(-0.00000572466+(0.00000010227*E38)-(0.0000000016546*E38^2)))</f>
        <v>-4.4642494E-006</v>
      </c>
      <c r="M38" s="139" t="n">
        <f aca="false">IF(ISBLANK(E38),"",IF(ISBLANK(G38),(O38+(K38*35)+(L38*35^1.5)+(0.00000048314*35^2)),(O38+(K38*G38)+(L38*G38^1.5)+(0.00000048314*G38^2))))</f>
        <v>1.02603325911639</v>
      </c>
      <c r="N38" s="140" t="n">
        <f aca="false">IF(ISBLANK(D38),"",IF(ISBLANK(G38),J38*(1+0.00001*(35-20)),J38*(1+0.00001*(G38-20))))</f>
        <v>111.56748512785</v>
      </c>
      <c r="O38" s="139" t="n">
        <f aca="false">IF(ISBLANK(E38),"",(0.999842594+(0.00006793952*E38)-(0.00000909529*E38^2)+(0.0000001001685*E38^3)-(0.000000001120083*E38^4)+(0.000000000006536332*E38^5)))</f>
        <v>0.998776885075002</v>
      </c>
      <c r="P38" s="141" t="n">
        <v>3.146</v>
      </c>
      <c r="Q38" s="142" t="n">
        <v>3.066</v>
      </c>
      <c r="R38" s="143" t="n">
        <v>140.5</v>
      </c>
      <c r="S38" s="143" t="n">
        <v>136.9</v>
      </c>
      <c r="T38" s="34" t="n">
        <v>0.03</v>
      </c>
      <c r="U38" s="144" t="n">
        <v>0.03</v>
      </c>
      <c r="V38" s="145" t="n">
        <v>15.3</v>
      </c>
      <c r="W38" s="146" t="n">
        <v>14.9</v>
      </c>
      <c r="X38" s="145" t="n">
        <v>15.3</v>
      </c>
      <c r="Y38" s="146" t="n">
        <v>14.9</v>
      </c>
      <c r="Z38" s="34" t="n">
        <v>1.2</v>
      </c>
      <c r="AA38" s="144" t="n">
        <v>1.17</v>
      </c>
      <c r="AB38" s="145" t="n">
        <v>5.2</v>
      </c>
      <c r="AC38" s="146" t="n">
        <v>5.1</v>
      </c>
      <c r="AD38" s="36" t="n">
        <v>0.012</v>
      </c>
      <c r="AE38" s="36" t="n">
        <v>0.0076</v>
      </c>
      <c r="AF38" s="36" t="n">
        <v>-99999</v>
      </c>
      <c r="AG38" s="36" t="n">
        <v>0.02</v>
      </c>
      <c r="AH38" s="36" t="n">
        <v>0.0051</v>
      </c>
      <c r="AI38" s="36" t="n">
        <v>-99999</v>
      </c>
      <c r="AJ38" s="36" t="n">
        <v>-99999</v>
      </c>
      <c r="AK38" s="36" t="n">
        <v>-99999</v>
      </c>
      <c r="AL38" s="36" t="n">
        <v>0.0177</v>
      </c>
      <c r="AM38" s="36" t="n">
        <v>0.0019</v>
      </c>
      <c r="AN38" s="36" t="n">
        <v>-99999</v>
      </c>
      <c r="AO38" s="36" t="n">
        <v>-99999</v>
      </c>
      <c r="AP38" s="36" t="n">
        <v>0.0048</v>
      </c>
      <c r="AQ38" s="36"/>
      <c r="AR38" s="36" t="n">
        <v>0.0291</v>
      </c>
      <c r="AS38" s="36" t="n">
        <v>0.0212</v>
      </c>
      <c r="AT38" s="36"/>
      <c r="AU38" s="36" t="n">
        <v>0.0095</v>
      </c>
      <c r="AV38" s="36" t="n">
        <v>-99999</v>
      </c>
      <c r="AW38" s="36"/>
      <c r="AX38" s="36" t="n">
        <v>0.019</v>
      </c>
      <c r="AY38" s="36" t="n">
        <v>0.0469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19</v>
      </c>
      <c r="F39" s="136" t="n">
        <v>2.856</v>
      </c>
      <c r="G39" s="137" t="n">
        <v>35.8673</v>
      </c>
      <c r="H39" s="135" t="n">
        <v>80</v>
      </c>
      <c r="I39" s="135" t="n">
        <v>80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0.0007694247108575</v>
      </c>
      <c r="L39" s="139" t="n">
        <f aca="false">IF(ISBLANK(E39),"",(-0.00000572466+(0.00000010227*E39)-(0.0000000016546*E39^2)))</f>
        <v>-4.3788406E-006</v>
      </c>
      <c r="M39" s="139" t="n">
        <f aca="false">IF(ISBLANK(E39),"",IF(ISBLANK(G39),(O39+(K39*35)+(L39*35^1.5)+(0.00000048314*35^2)),(O39+(K39*G39)+(L39*G39^1.5)+(0.00000048314*G39^2))))</f>
        <v>1.02568543922416</v>
      </c>
      <c r="N39" s="140" t="n">
        <f aca="false">IF(ISBLANK(D39),"",IF(ISBLANK(G39),J39*(1+0.00001*(35-20)),J39*(1+0.00001*(G39-20))))</f>
        <v>107.352031166455</v>
      </c>
      <c r="O39" s="139" t="n">
        <f aca="false">IF(ISBLANK(E39),"",(0.999842594+(0.00006793952*E39)-(0.00000909529*E39^2)+(0.0000001001685*E39^3)-(0.000000001120083*E39^4)+(0.000000000006536332*E39^5)))</f>
        <v>0.998407315199986</v>
      </c>
      <c r="P39" s="141" t="n">
        <v>3.042</v>
      </c>
      <c r="Q39" s="142" t="n">
        <v>2.966</v>
      </c>
      <c r="R39" s="143" t="n">
        <v>135.9</v>
      </c>
      <c r="S39" s="143" t="n">
        <v>132.5</v>
      </c>
      <c r="T39" s="34" t="n">
        <v>0.26</v>
      </c>
      <c r="U39" s="144" t="n">
        <v>0.25</v>
      </c>
      <c r="V39" s="145" t="n">
        <v>13.8</v>
      </c>
      <c r="W39" s="146" t="n">
        <v>13.5</v>
      </c>
      <c r="X39" s="145" t="n">
        <v>13.5</v>
      </c>
      <c r="Y39" s="146" t="n">
        <v>13.2</v>
      </c>
      <c r="Z39" s="34" t="n">
        <v>1.09</v>
      </c>
      <c r="AA39" s="144" t="n">
        <v>1.06</v>
      </c>
      <c r="AB39" s="145" t="n">
        <v>4.1</v>
      </c>
      <c r="AC39" s="146" t="n">
        <v>4</v>
      </c>
      <c r="AD39" s="36" t="n">
        <v>0.0586</v>
      </c>
      <c r="AE39" s="36" t="n">
        <v>0.0405</v>
      </c>
      <c r="AF39" s="36" t="n">
        <v>0.0054</v>
      </c>
      <c r="AG39" s="36" t="n">
        <v>0.0812</v>
      </c>
      <c r="AH39" s="36" t="n">
        <v>0.0264</v>
      </c>
      <c r="AI39" s="36" t="n">
        <v>0.0054</v>
      </c>
      <c r="AJ39" s="36" t="n">
        <v>0.0086</v>
      </c>
      <c r="AK39" s="36" t="n">
        <v>0.0019</v>
      </c>
      <c r="AL39" s="36" t="n">
        <v>0.0911</v>
      </c>
      <c r="AM39" s="36" t="n">
        <v>0.0086</v>
      </c>
      <c r="AN39" s="36" t="n">
        <v>0.0035</v>
      </c>
      <c r="AO39" s="36" t="n">
        <v>-99999</v>
      </c>
      <c r="AP39" s="36" t="n">
        <v>0.0303</v>
      </c>
      <c r="AQ39" s="36"/>
      <c r="AR39" s="36" t="n">
        <v>0.0704</v>
      </c>
      <c r="AS39" s="36" t="n">
        <v>0.1074</v>
      </c>
      <c r="AT39" s="36"/>
      <c r="AU39" s="36" t="n">
        <v>0.029</v>
      </c>
      <c r="AV39" s="36" t="n">
        <v>-99999</v>
      </c>
      <c r="AW39" s="36"/>
      <c r="AX39" s="36" t="n">
        <v>0.0717</v>
      </c>
      <c r="AY39" s="36" t="n">
        <v>0.2603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19.1</v>
      </c>
      <c r="F40" s="136" t="n">
        <v>2.904</v>
      </c>
      <c r="G40" s="137" t="n">
        <v>35.8671</v>
      </c>
      <c r="H40" s="135" t="n">
        <v>80</v>
      </c>
      <c r="I40" s="135" t="n">
        <v>80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0.000769232065238169</v>
      </c>
      <c r="L40" s="139" t="n">
        <f aca="false">IF(ISBLANK(E40),"",(-0.00000572466+(0.00000010227*E40)-(0.0000000016546*E40^2)))</f>
        <v>-4.374917626E-006</v>
      </c>
      <c r="M40" s="139" t="n">
        <f aca="false">IF(ISBLANK(E40),"",IF(ISBLANK(G40),(O40+(K40*35)+(L40*35^1.5)+(0.00000048314*35^2)),(O40+(K40*G40)+(L40*G40^1.5)+(0.00000048314*G40^2))))</f>
        <v>1.02565959866328</v>
      </c>
      <c r="N40" s="140" t="n">
        <f aca="false">IF(ISBLANK(D40),"",IF(ISBLANK(G40),J40*(1+0.00001*(35-20)),J40*(1+0.00001*(G40-20))))</f>
        <v>109.086306087299</v>
      </c>
      <c r="O40" s="139" t="n">
        <f aca="false">IF(ISBLANK(E40),"",(0.999842594+(0.00006793952*E40)-(0.00000909529*E40^2)+(0.0000001001685*E40^3)-(0.000000001120083*E40^4)+(0.000000000006536332*E40^5)))</f>
        <v>0.998387694553484</v>
      </c>
      <c r="P40" s="141" t="n">
        <v>3.044</v>
      </c>
      <c r="Q40" s="142" t="n">
        <v>2.968</v>
      </c>
      <c r="R40" s="143" t="n">
        <v>135.9</v>
      </c>
      <c r="S40" s="143" t="n">
        <v>132.5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20.8</v>
      </c>
      <c r="F41" s="136" t="n">
        <v>3.363</v>
      </c>
      <c r="G41" s="137" t="n">
        <v>36.0362</v>
      </c>
      <c r="H41" s="135" t="n">
        <v>60</v>
      </c>
      <c r="I41" s="135" t="n">
        <v>60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0.00076608050163968</v>
      </c>
      <c r="L41" s="139" t="n">
        <f aca="false">IF(ISBLANK(E41),"",(-0.00000572466+(0.00000010227*E41)-(0.0000000016546*E41^2)))</f>
        <v>-4.313290144E-006</v>
      </c>
      <c r="M41" s="139" t="n">
        <f aca="false">IF(ISBLANK(E41),"",IF(ISBLANK(G41),(O41+(K41*35)+(L41*35^1.5)+(0.00000048314*35^2)),(O41+(K41*G41)+(L41*G41^1.5)+(0.00000048314*G41^2))))</f>
        <v>1.02533891411692</v>
      </c>
      <c r="N41" s="140" t="n">
        <f aca="false">IF(ISBLANK(D41),"",IF(ISBLANK(G41),J41*(1+0.00001*(35-20)),J41*(1+0.00001*(G41-20))))</f>
        <v>110.510718878466</v>
      </c>
      <c r="O41" s="139" t="n">
        <f aca="false">IF(ISBLANK(E41),"",(0.999842594+(0.00006793952*E41)-(0.00000909529*E41^2)+(0.0000001001685*E41^3)-(0.000000001120083*E41^4)+(0.000000000006536332*E41^5)))</f>
        <v>0.998037950908755</v>
      </c>
      <c r="P41" s="141" t="n">
        <v>3.481</v>
      </c>
      <c r="Q41" s="142" t="n">
        <v>3.395</v>
      </c>
      <c r="R41" s="143" t="n">
        <v>155.5</v>
      </c>
      <c r="S41" s="143" t="n">
        <v>151.6</v>
      </c>
      <c r="T41" s="34" t="n">
        <v>0.48</v>
      </c>
      <c r="U41" s="144" t="n">
        <v>0.47</v>
      </c>
      <c r="V41" s="145" t="n">
        <v>8.9</v>
      </c>
      <c r="W41" s="146" t="n">
        <v>8.7</v>
      </c>
      <c r="X41" s="145" t="n">
        <v>8.4</v>
      </c>
      <c r="Y41" s="146" t="n">
        <v>8.2</v>
      </c>
      <c r="Z41" s="34" t="n">
        <v>0.8</v>
      </c>
      <c r="AA41" s="144" t="n">
        <v>0.78</v>
      </c>
      <c r="AB41" s="145" t="n">
        <v>2.7</v>
      </c>
      <c r="AC41" s="146" t="n">
        <v>2.6</v>
      </c>
      <c r="AD41" s="36" t="n">
        <v>0.0629</v>
      </c>
      <c r="AE41" s="36" t="n">
        <v>0.0478</v>
      </c>
      <c r="AF41" s="36" t="n">
        <v>0.0136</v>
      </c>
      <c r="AG41" s="36" t="n">
        <v>0.0797</v>
      </c>
      <c r="AH41" s="36" t="n">
        <v>0.0319</v>
      </c>
      <c r="AI41" s="36" t="n">
        <v>0.0104</v>
      </c>
      <c r="AJ41" s="36" t="n">
        <v>0.0161</v>
      </c>
      <c r="AK41" s="36" t="n">
        <v>0.0041</v>
      </c>
      <c r="AL41" s="36" t="n">
        <v>0.1376</v>
      </c>
      <c r="AM41" s="36" t="n">
        <v>0.0126</v>
      </c>
      <c r="AN41" s="36" t="n">
        <v>0.0022</v>
      </c>
      <c r="AO41" s="36" t="n">
        <v>-99999</v>
      </c>
      <c r="AP41" s="36" t="n">
        <v>0.0632</v>
      </c>
      <c r="AQ41" s="36"/>
      <c r="AR41" s="36" t="n">
        <v>0.0674</v>
      </c>
      <c r="AS41" s="36" t="n">
        <v>0.1515</v>
      </c>
      <c r="AT41" s="36"/>
      <c r="AU41" s="36" t="n">
        <v>0.0383</v>
      </c>
      <c r="AV41" s="36" t="n">
        <v>-99999</v>
      </c>
      <c r="AW41" s="36"/>
      <c r="AX41" s="36" t="n">
        <v>0.1078</v>
      </c>
      <c r="AY41" s="36" t="n">
        <v>0.3732</v>
      </c>
      <c r="AZ41" s="36"/>
      <c r="BA41" s="36" t="n">
        <v>0.0108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25.4</v>
      </c>
      <c r="F42" s="136" t="n">
        <v>4.524</v>
      </c>
      <c r="G42" s="137" t="n">
        <v>35.1732</v>
      </c>
      <c r="H42" s="135" t="n">
        <v>40</v>
      </c>
      <c r="I42" s="135" t="n">
        <v>39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0.00075865280681654</v>
      </c>
      <c r="L42" s="139" t="n">
        <f aca="false">IF(ISBLANK(E42),"",(-0.00000572466+(0.00000010227*E42)-(0.0000000016546*E42^2)))</f>
        <v>-4.194483736E-006</v>
      </c>
      <c r="M42" s="139" t="n">
        <f aca="false">IF(ISBLANK(E42),"",IF(ISBLANK(G42),(O42+(K42*35)+(L42*35^1.5)+(0.00000048314*35^2)),(O42+(K42*G42)+(L42*G42^1.5)+(0.00000048314*G42^2))))</f>
        <v>1.02335168740041</v>
      </c>
      <c r="N42" s="140" t="n">
        <f aca="false">IF(ISBLANK(D42),"",IF(ISBLANK(G42),J42*(1+0.00001*(35-20)),J42*(1+0.00001*(G42-20))))</f>
        <v>109.025540153588</v>
      </c>
      <c r="O42" s="139" t="n">
        <f aca="false">IF(ISBLANK(E42),"",(0.999842594+(0.00006793952*E42)-(0.00000909529*E42^2)+(0.0000001001685*E42^3)-(0.000000001120083*E42^4)+(0.000000000006536332*E42^5)))</f>
        <v>0.996944698308382</v>
      </c>
      <c r="P42" s="141" t="n">
        <v>4.753</v>
      </c>
      <c r="Q42" s="142" t="n">
        <v>4.645</v>
      </c>
      <c r="R42" s="143" t="n">
        <v>212.3</v>
      </c>
      <c r="S42" s="143" t="n">
        <v>207.4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0.03</v>
      </c>
      <c r="AA42" s="144" t="n">
        <v>0.03</v>
      </c>
      <c r="AB42" s="145" t="n">
        <v>0.4</v>
      </c>
      <c r="AC42" s="146" t="n">
        <v>0.4</v>
      </c>
      <c r="AD42" s="36" t="n">
        <v>0.0154</v>
      </c>
      <c r="AE42" s="36" t="n">
        <v>0.0186</v>
      </c>
      <c r="AF42" s="36" t="n">
        <v>0.0138</v>
      </c>
      <c r="AG42" s="36" t="n">
        <v>0.0119</v>
      </c>
      <c r="AH42" s="36" t="n">
        <v>0.0074</v>
      </c>
      <c r="AI42" s="36" t="n">
        <v>-99999</v>
      </c>
      <c r="AJ42" s="36" t="n">
        <v>-99999</v>
      </c>
      <c r="AK42" s="36" t="n">
        <v>0.0016</v>
      </c>
      <c r="AL42" s="36" t="n">
        <v>0.0571</v>
      </c>
      <c r="AM42" s="36" t="n">
        <v>0.009</v>
      </c>
      <c r="AN42" s="36" t="n">
        <v>0.0013</v>
      </c>
      <c r="AO42" s="36" t="n">
        <v>-99999</v>
      </c>
      <c r="AP42" s="36" t="n">
        <v>0.0978</v>
      </c>
      <c r="AQ42" s="36"/>
      <c r="AR42" s="36" t="n">
        <v>0.0096</v>
      </c>
      <c r="AS42" s="36" t="n">
        <v>0.0269</v>
      </c>
      <c r="AT42" s="36"/>
      <c r="AU42" s="36" t="n">
        <v>0.0295</v>
      </c>
      <c r="AV42" s="36" t="n">
        <v>-99999</v>
      </c>
      <c r="AW42" s="36"/>
      <c r="AX42" s="36" t="n">
        <v>0.0898</v>
      </c>
      <c r="AY42" s="36" t="n">
        <v>0.1574</v>
      </c>
      <c r="AZ42" s="36"/>
      <c r="BA42" s="36" t="n">
        <v>0.0106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2107</v>
      </c>
      <c r="E43" s="135" t="n">
        <v>28.3</v>
      </c>
      <c r="F43" s="136" t="n">
        <v>4.36</v>
      </c>
      <c r="G43" s="137" t="n">
        <v>35.1724</v>
      </c>
      <c r="H43" s="135" t="n">
        <v>20</v>
      </c>
      <c r="I43" s="135" t="n">
        <v>19</v>
      </c>
      <c r="J43" s="138" t="n">
        <v>109.899</v>
      </c>
      <c r="K43" s="139" t="n">
        <f aca="false">IF(ISBLANK(E43),"",(0.000824493-(0.0000040899*E43)+(0.000000076438*E43^2)-(0.00000000082467*E43^3)+(0.0000000000053875*E43^4)))</f>
        <v>0.000754731636124149</v>
      </c>
      <c r="L43" s="139" t="n">
        <f aca="false">IF(ISBLANK(E43),"",(-0.00000572466+(0.00000010227*E43)-(0.0000000016546*E43^2)))</f>
        <v>-4.155571594E-006</v>
      </c>
      <c r="M43" s="139" t="n">
        <f aca="false">IF(ISBLANK(E43),"",IF(ISBLANK(G43),(O43+(K43*35)+(L43*35^1.5)+(0.00000048314*35^2)),(O43+(K43*G43)+(L43*G43^1.5)+(0.00000048314*G43^2))))</f>
        <v>1.0224280786964</v>
      </c>
      <c r="N43" s="140" t="n">
        <f aca="false">IF(ISBLANK(D43),"",IF(ISBLANK(G43),J43*(1+0.00001*(35-20)),J43*(1+0.00001*(G43-20))))</f>
        <v>109.915674315876</v>
      </c>
      <c r="O43" s="139" t="n">
        <f aca="false">IF(ISBLANK(E43),"",(0.999842594+(0.00006793952*E43)-(0.00000909529*E43^2)+(0.0000001001685*E43^3)-(0.000000001120083*E43^4)+(0.000000000006536332*E43^5)))</f>
        <v>0.996151493987156</v>
      </c>
      <c r="P43" s="141" t="n">
        <v>4.543</v>
      </c>
      <c r="Q43" s="142" t="n">
        <v>4.443</v>
      </c>
      <c r="R43" s="143" t="n">
        <v>202.9</v>
      </c>
      <c r="S43" s="143" t="n">
        <v>198.4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0.04</v>
      </c>
      <c r="AA43" s="144" t="n">
        <v>0.04</v>
      </c>
      <c r="AB43" s="145" t="n">
        <v>0.4</v>
      </c>
      <c r="AC43" s="146" t="n">
        <v>0.4</v>
      </c>
      <c r="AD43" s="36" t="n">
        <v>0.0029</v>
      </c>
      <c r="AE43" s="36" t="n">
        <v>0.006</v>
      </c>
      <c r="AF43" s="36" t="n">
        <v>0.0038</v>
      </c>
      <c r="AG43" s="36" t="n">
        <v>0.0048</v>
      </c>
      <c r="AH43" s="36" t="n">
        <v>0.0051</v>
      </c>
      <c r="AI43" s="36" t="n">
        <v>-99999</v>
      </c>
      <c r="AJ43" s="36" t="n">
        <v>-99999</v>
      </c>
      <c r="AK43" s="36" t="n">
        <v>0.001</v>
      </c>
      <c r="AL43" s="36" t="n">
        <v>0.0178</v>
      </c>
      <c r="AM43" s="36" t="n">
        <v>0.0057</v>
      </c>
      <c r="AN43" s="36" t="n">
        <v>-99999</v>
      </c>
      <c r="AO43" s="36" t="n">
        <v>-99999</v>
      </c>
      <c r="AP43" s="36" t="n">
        <v>0.0774</v>
      </c>
      <c r="AQ43" s="36"/>
      <c r="AR43" s="36" t="n">
        <v>0.0032</v>
      </c>
      <c r="AS43" s="36" t="n">
        <v>0.0099</v>
      </c>
      <c r="AT43" s="36"/>
      <c r="AU43" s="36" t="n">
        <v>0.0121</v>
      </c>
      <c r="AV43" s="36" t="n">
        <v>-99999</v>
      </c>
      <c r="AW43" s="36"/>
      <c r="AX43" s="36" t="n">
        <v>0.0382</v>
      </c>
      <c r="AY43" s="36" t="n">
        <v>0.0554</v>
      </c>
      <c r="AZ43" s="36"/>
      <c r="BA43" s="36" t="n">
        <v>0.0032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2108</v>
      </c>
      <c r="E44" s="135" t="n">
        <v>28.7</v>
      </c>
      <c r="F44" s="136" t="n">
        <v>4.311</v>
      </c>
      <c r="G44" s="137" t="n">
        <v>35.0199</v>
      </c>
      <c r="H44" s="135" t="n">
        <v>10</v>
      </c>
      <c r="I44" s="135" t="n">
        <v>11</v>
      </c>
      <c r="J44" s="138" t="n">
        <v>109.904</v>
      </c>
      <c r="K44" s="139" t="n">
        <f aca="false">IF(ISBLANK(E44),"",(0.000824493-(0.0000040899*E44)+(0.000000076438*E44^2)-(0.00000000082467*E44^3)+(0.0000000000053875*E44^4)))</f>
        <v>0.000754234198764729</v>
      </c>
      <c r="L44" s="139" t="n">
        <f aca="false">IF(ISBLANK(E44),"",(-0.00000572466+(0.00000010227*E44)-(0.0000000016546*E44^2)))</f>
        <v>-4.152388474E-006</v>
      </c>
      <c r="M44" s="139" t="n">
        <f aca="false">IF(ISBLANK(E44),"",IF(ISBLANK(G44),(O44+(K44*35)+(L44*35^1.5)+(0.00000048314*35^2)),(O44+(K44*G44)+(L44*G44^1.5)+(0.00000048314*G44^2))))</f>
        <v>1.02218125758881</v>
      </c>
      <c r="N44" s="140" t="n">
        <f aca="false">IF(ISBLANK(D44),"",IF(ISBLANK(G44),J44*(1+0.00001*(35-20)),J44*(1+0.00001*(G44-20))))</f>
        <v>109.920507470896</v>
      </c>
      <c r="O44" s="139" t="n">
        <f aca="false">IF(ISBLANK(E44),"",(0.999842594+(0.00006793952*E44)-(0.00000909529*E44^2)+(0.0000001001685*E44^3)-(0.000000001120083*E44^4)+(0.000000000006536332*E44^5)))</f>
        <v>0.996036070213923</v>
      </c>
      <c r="P44" s="141" t="n">
        <v>4.491</v>
      </c>
      <c r="Q44" s="142" t="n">
        <v>4.394</v>
      </c>
      <c r="R44" s="143" t="n">
        <v>200.6</v>
      </c>
      <c r="S44" s="143" t="n">
        <v>196.2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28.8</v>
      </c>
      <c r="F45" s="136" t="n">
        <v>4.174</v>
      </c>
      <c r="G45" s="137" t="n">
        <v>35.0027</v>
      </c>
      <c r="H45" s="135" t="n">
        <v>0</v>
      </c>
      <c r="I45" s="135" t="n">
        <v>4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0.00075411144553728</v>
      </c>
      <c r="L45" s="139" t="n">
        <f aca="false">IF(ISBLANK(E45),"",(-0.00000572466+(0.00000010227*E45)-(0.0000000016546*E45^2)))</f>
        <v>-4.151675424E-006</v>
      </c>
      <c r="M45" s="139" t="n">
        <f aca="false">IF(ISBLANK(E45),"",IF(ISBLANK(G45),(O45+(K45*35)+(L45*35^1.5)+(0.00000048314*35^2)),(O45+(K45*G45)+(L45*G45^1.5)+(0.00000048314*G45^2))))</f>
        <v>1.0221351083564</v>
      </c>
      <c r="N45" s="140" t="n">
        <f aca="false">IF(ISBLANK(D45),"",IF(ISBLANK(G45),J45*(1+0.00001*(35-20)),J45*(1+0.00001*(G45-20))))</f>
        <v>106.619993478308</v>
      </c>
      <c r="O45" s="139" t="n">
        <f aca="false">IF(ISBLANK(E45),"",(0.999842594+(0.00006793952*E45)-(0.00000909529*E45^2)+(0.0000001001685*E45^3)-(0.000000001120083*E45^4)+(0.000000000006536332*E45^5)))</f>
        <v>0.996006990827753</v>
      </c>
      <c r="P45" s="141" t="n">
        <v>4.485</v>
      </c>
      <c r="Q45" s="142" t="n">
        <v>4.388</v>
      </c>
      <c r="R45" s="143" t="n">
        <v>200.3</v>
      </c>
      <c r="S45" s="143" t="n">
        <v>196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0.04</v>
      </c>
      <c r="AA45" s="144" t="n">
        <v>0.04</v>
      </c>
      <c r="AB45" s="145" t="n">
        <v>0.4</v>
      </c>
      <c r="AC45" s="146" t="n">
        <v>0.4</v>
      </c>
      <c r="AD45" s="36" t="n">
        <v>0.0032</v>
      </c>
      <c r="AE45" s="36" t="n">
        <v>0.0054</v>
      </c>
      <c r="AF45" s="36" t="n">
        <v>0.0029</v>
      </c>
      <c r="AG45" s="36" t="n">
        <v>0.0045</v>
      </c>
      <c r="AH45" s="36" t="n">
        <v>0.0048</v>
      </c>
      <c r="AI45" s="36" t="n">
        <v>-99999</v>
      </c>
      <c r="AJ45" s="36" t="n">
        <v>-99999</v>
      </c>
      <c r="AK45" s="36" t="n">
        <v>0.001</v>
      </c>
      <c r="AL45" s="36" t="n">
        <v>0.015</v>
      </c>
      <c r="AM45" s="36" t="n">
        <v>0.0054</v>
      </c>
      <c r="AN45" s="36" t="n">
        <v>-99999</v>
      </c>
      <c r="AO45" s="36" t="n">
        <v>-99999</v>
      </c>
      <c r="AP45" s="36" t="n">
        <v>0.0833</v>
      </c>
      <c r="AQ45" s="36"/>
      <c r="AR45" s="36" t="n">
        <v>0.0029</v>
      </c>
      <c r="AS45" s="36" t="n">
        <v>0.0089</v>
      </c>
      <c r="AT45" s="36"/>
      <c r="AU45" s="36" t="n">
        <v>0.0121</v>
      </c>
      <c r="AV45" s="36" t="n">
        <v>-99999</v>
      </c>
      <c r="AW45" s="36"/>
      <c r="AX45" s="36" t="n">
        <v>0.0399</v>
      </c>
      <c r="AY45" s="36" t="n">
        <v>0.0505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40996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2016-03-29T02:46:00z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0.115277777777778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0.99790733056523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0.019990197663669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5.00316003081983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4.967930448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0.00499993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0.00402067721101585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2110</v>
      </c>
      <c r="E35" s="119" t="n">
        <v>6.1</v>
      </c>
      <c r="F35" s="120" t="n">
        <v>5.388</v>
      </c>
      <c r="G35" s="121" t="n">
        <v>34.9544</v>
      </c>
      <c r="H35" s="119" t="n">
        <v>2000</v>
      </c>
      <c r="I35" s="119" t="n">
        <v>2020</v>
      </c>
      <c r="J35" s="122" t="n">
        <v>110.588</v>
      </c>
      <c r="K35" s="123" t="n">
        <f aca="false">IF(ISBLANK(E35),"",(0.000824493-(0.0000040899*E35)+(0.000000076438*E35^2)-(0.00000000082467*E35^3)+(0.0000000000053875*E35^4)))</f>
        <v>0.000802209143005569</v>
      </c>
      <c r="L35" s="123" t="n">
        <f aca="false">IF(ISBLANK(E35),"",(-0.00000572466+(0.00000010227*E35)-(0.0000000016546*E35^2)))</f>
        <v>-5.162380666E-006</v>
      </c>
      <c r="M35" s="123" t="n">
        <f aca="false">IF(ISBLANK(E35),"",IF(ISBLANK(G35),(O35+(K35*35)+(L35*35^1.5)+(0.00000048314*35^2)),(O35+(K35*G35)+(L35*G35^1.5)+(0.00000048314*G35^2))))</f>
        <v>1.0275040259954</v>
      </c>
      <c r="N35" s="124" t="n">
        <f aca="false">IF(ISBLANK(D35),"",IF(ISBLANK(G35),J35*(1+0.00001*(35-20)),J35*(1+0.00001*(G35-20))))</f>
        <v>110.604537771872</v>
      </c>
      <c r="O35" s="123" t="n">
        <f aca="false">IF(ISBLANK(E35),"",(0.999842594+(0.00006793952*E35)-(0.00000909529*E35^2)+(0.0000001001685*E35^3)-(0.000000001120083*E35^4)+(0.000000000006536332*E35^5)))</f>
        <v>0.999939830033904</v>
      </c>
      <c r="P35" s="125" t="n">
        <v>5.582</v>
      </c>
      <c r="Q35" s="126" t="n">
        <v>5.432</v>
      </c>
      <c r="R35" s="127" t="n">
        <v>249.3</v>
      </c>
      <c r="S35" s="127" t="n">
        <v>242.6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2112</v>
      </c>
      <c r="E36" s="135" t="n">
        <v>7.1</v>
      </c>
      <c r="F36" s="136" t="n">
        <v>3.458</v>
      </c>
      <c r="G36" s="137" t="n">
        <v>34.6356</v>
      </c>
      <c r="H36" s="135" t="n">
        <v>1000</v>
      </c>
      <c r="I36" s="135" t="n">
        <v>1008</v>
      </c>
      <c r="J36" s="138" t="n">
        <v>110.8</v>
      </c>
      <c r="K36" s="139" t="n">
        <f aca="false">IF(ISBLANK(E36),"",(0.000824493-(0.0000040899*E36)+(0.000000076438*E36^2)-(0.00000000082467*E36^3)+(0.0000000000053875*E36^4)))</f>
        <v>0.000799026481658769</v>
      </c>
      <c r="L36" s="139" t="n">
        <f aca="false">IF(ISBLANK(E36),"",(-0.00000572466+(0.00000010227*E36)-(0.0000000016546*E36^2)))</f>
        <v>-5.081951386E-006</v>
      </c>
      <c r="M36" s="139" t="n">
        <f aca="false">IF(ISBLANK(E36),"",IF(ISBLANK(G36),(O36+(K36*35)+(L36*35^1.5)+(0.00000048314*35^2)),(O36+(K36*G36)+(L36*G36^1.5)+(0.00000048314*G36^2))))</f>
        <v>1.02711805013104</v>
      </c>
      <c r="N36" s="140" t="n">
        <f aca="false">IF(ISBLANK(D36),"",IF(ISBLANK(G36),J36*(1+0.00001*(35-20)),J36*(1+0.00001*(G36-20))))</f>
        <v>110.8162162448</v>
      </c>
      <c r="O36" s="139" t="n">
        <f aca="false">IF(ISBLANK(E36),"",(0.999842594+(0.00006793952*E36)-(0.00000909529*E36^2)+(0.0000001001685*E36^3)-(0.000000001120083*E36^4)+(0.000000000006536332*E36^5)))</f>
        <v>0.999899594042335</v>
      </c>
      <c r="P36" s="141" t="n">
        <v>3.57</v>
      </c>
      <c r="Q36" s="142" t="n">
        <v>3.475</v>
      </c>
      <c r="R36" s="143" t="n">
        <v>159.4</v>
      </c>
      <c r="S36" s="143" t="n">
        <v>155.2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2113</v>
      </c>
      <c r="E37" s="135" t="n">
        <v>10</v>
      </c>
      <c r="F37" s="136" t="n">
        <v>2.432</v>
      </c>
      <c r="G37" s="137" t="n">
        <v>34.6471</v>
      </c>
      <c r="H37" s="135" t="n">
        <v>500</v>
      </c>
      <c r="I37" s="135" t="n">
        <v>503</v>
      </c>
      <c r="J37" s="138" t="n">
        <v>109.468</v>
      </c>
      <c r="K37" s="139" t="n">
        <f aca="false">IF(ISBLANK(E37),"",(0.000824493-(0.0000040899*E37)+(0.000000076438*E37^2)-(0.00000000082467*E37^3)+(0.0000000000053875*E37^4)))</f>
        <v>0.000790467005</v>
      </c>
      <c r="L37" s="139" t="n">
        <f aca="false">IF(ISBLANK(E37),"",(-0.00000572466+(0.00000010227*E37)-(0.0000000016546*E37^2)))</f>
        <v>-4.86742E-006</v>
      </c>
      <c r="M37" s="139" t="n">
        <f aca="false">IF(ISBLANK(E37),"",IF(ISBLANK(G37),(O37+(K37*35)+(L37*35^1.5)+(0.00000048314*35^2)),(O37+(K37*G37)+(L37*G37^1.5)+(0.00000048314*G37^2))))</f>
        <v>1.0266767856551</v>
      </c>
      <c r="N37" s="140" t="n">
        <f aca="false">IF(ISBLANK(D37),"",IF(ISBLANK(G37),J37*(1+0.00001*(35-20)),J37*(1+0.00001*(G37-20))))</f>
        <v>109.484033887428</v>
      </c>
      <c r="O37" s="139" t="n">
        <f aca="false">IF(ISBLANK(E37),"",(0.999842594+(0.00006793952*E37)-(0.00000909529*E37^2)+(0.0000001001685*E37^3)-(0.000000001120083*E37^4)+(0.000000000006536332*E37^5)))</f>
        <v>0.9997020815032</v>
      </c>
      <c r="P37" s="141" t="n">
        <v>2.537</v>
      </c>
      <c r="Q37" s="142" t="n">
        <v>2.471</v>
      </c>
      <c r="R37" s="143" t="n">
        <v>113.3</v>
      </c>
      <c r="S37" s="143" t="n">
        <v>110.4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2114</v>
      </c>
      <c r="E38" s="135" t="n">
        <v>17.1</v>
      </c>
      <c r="F38" s="136" t="n">
        <v>2.991</v>
      </c>
      <c r="G38" s="137" t="n">
        <v>35.6863</v>
      </c>
      <c r="H38" s="135" t="n">
        <v>100</v>
      </c>
      <c r="I38" s="135" t="n">
        <v>101</v>
      </c>
      <c r="J38" s="138" t="n">
        <v>108.911</v>
      </c>
      <c r="K38" s="139" t="n">
        <f aca="false">IF(ISBLANK(E38),"",(0.000824493-(0.0000040899*E38)+(0.000000076438*E38^2)-(0.00000000082467*E38^3)+(0.0000000000053875*E38^4)))</f>
        <v>0.000773244072263269</v>
      </c>
      <c r="L38" s="139" t="n">
        <f aca="false">IF(ISBLANK(E38),"",(-0.00000572466+(0.00000010227*E38)-(0.0000000016546*E38^2)))</f>
        <v>-4.459664586E-006</v>
      </c>
      <c r="M38" s="139" t="n">
        <f aca="false">IF(ISBLANK(E38),"",IF(ISBLANK(G38),(O38+(K38*35)+(L38*35^1.5)+(0.00000048314*35^2)),(O38+(K38*G38)+(L38*G38^1.5)+(0.00000048314*G38^2))))</f>
        <v>1.02601823586707</v>
      </c>
      <c r="N38" s="140" t="n">
        <f aca="false">IF(ISBLANK(D38),"",IF(ISBLANK(G38),J38*(1+0.00001*(35-20)),J38*(1+0.00001*(G38-20))))</f>
        <v>108.928084106193</v>
      </c>
      <c r="O38" s="139" t="n">
        <f aca="false">IF(ISBLANK(E38),"",(0.999842594+(0.00006793952*E38)-(0.00000909529*E38^2)+(0.0000001001685*E38^3)-(0.000000001120083*E38^4)+(0.000000000006536332*E38^5)))</f>
        <v>0.998759455388264</v>
      </c>
      <c r="P38" s="141" t="n">
        <v>3.14</v>
      </c>
      <c r="Q38" s="142" t="n">
        <v>3.06</v>
      </c>
      <c r="R38" s="143" t="n">
        <v>140.2</v>
      </c>
      <c r="S38" s="143" t="n">
        <v>136.7</v>
      </c>
      <c r="T38" s="34" t="n">
        <v>0.02</v>
      </c>
      <c r="U38" s="144" t="n">
        <v>0.02</v>
      </c>
      <c r="V38" s="145" t="n">
        <v>15.3</v>
      </c>
      <c r="W38" s="146" t="n">
        <v>14.9</v>
      </c>
      <c r="X38" s="145" t="n">
        <v>15.3</v>
      </c>
      <c r="Y38" s="146" t="n">
        <v>14.9</v>
      </c>
      <c r="Z38" s="34" t="n">
        <v>1.18</v>
      </c>
      <c r="AA38" s="144" t="n">
        <v>1.15</v>
      </c>
      <c r="AB38" s="145" t="n">
        <v>5.2</v>
      </c>
      <c r="AC38" s="146" t="n">
        <v>5.1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2115</v>
      </c>
      <c r="E39" s="135" t="n">
        <v>17.9</v>
      </c>
      <c r="F39" s="136" t="n">
        <v>3.275</v>
      </c>
      <c r="G39" s="137" t="n">
        <v>35.7712</v>
      </c>
      <c r="H39" s="135" t="n">
        <v>80</v>
      </c>
      <c r="I39" s="135" t="n">
        <v>80</v>
      </c>
      <c r="J39" s="138" t="n">
        <v>111.74</v>
      </c>
      <c r="K39" s="139" t="n">
        <f aca="false">IF(ISBLANK(E39),"",(0.000824493-(0.0000040899*E39)+(0.000000076438*E39^2)-(0.00000000082467*E39^3)+(0.0000000000053875*E39^4)))</f>
        <v>0.000771598622152509</v>
      </c>
      <c r="L39" s="139" t="n">
        <f aca="false">IF(ISBLANK(E39),"",(-0.00000572466+(0.00000010227*E39)-(0.0000000016546*E39^2)))</f>
        <v>-4.424177386E-006</v>
      </c>
      <c r="M39" s="139" t="n">
        <f aca="false">IF(ISBLANK(E39),"",IF(ISBLANK(G39),(O39+(K39*35)+(L39*35^1.5)+(0.00000048314*35^2)),(O39+(K39*G39)+(L39*G39^1.5)+(0.00000048314*G39^2))))</f>
        <v>1.02588870857199</v>
      </c>
      <c r="N39" s="140" t="n">
        <f aca="false">IF(ISBLANK(D39),"",IF(ISBLANK(G39),J39*(1+0.00001*(35-20)),J39*(1+0.00001*(G39-20))))</f>
        <v>111.75762273888</v>
      </c>
      <c r="O39" s="139" t="n">
        <f aca="false">IF(ISBLANK(E39),"",(0.999842594+(0.00006793952*E39)-(0.00000909529*E39^2)+(0.0000001001685*E39^3)-(0.000000001120083*E39^4)+(0.000000000006536332*E39^5)))</f>
        <v>0.998616010802117</v>
      </c>
      <c r="P39" s="141" t="n">
        <v>3.351</v>
      </c>
      <c r="Q39" s="142" t="n">
        <v>3.266</v>
      </c>
      <c r="R39" s="143" t="n">
        <v>149.7</v>
      </c>
      <c r="S39" s="143" t="n">
        <v>145.9</v>
      </c>
      <c r="T39" s="34" t="n">
        <v>0.04</v>
      </c>
      <c r="U39" s="144" t="n">
        <v>0.04</v>
      </c>
      <c r="V39" s="145" t="n">
        <v>13.6</v>
      </c>
      <c r="W39" s="146" t="n">
        <v>13.3</v>
      </c>
      <c r="X39" s="145" t="n">
        <v>13.5</v>
      </c>
      <c r="Y39" s="146" t="n">
        <v>13.2</v>
      </c>
      <c r="Z39" s="34" t="n">
        <v>1.07</v>
      </c>
      <c r="AA39" s="144" t="n">
        <v>1.04</v>
      </c>
      <c r="AB39" s="145" t="n">
        <v>4.6</v>
      </c>
      <c r="AC39" s="146" t="n">
        <v>4.5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2116</v>
      </c>
      <c r="E40" s="135" t="n">
        <v>19.2</v>
      </c>
      <c r="F40" s="136" t="n">
        <v>2.969</v>
      </c>
      <c r="G40" s="137" t="n">
        <v>35.865</v>
      </c>
      <c r="H40" s="135" t="n">
        <v>60</v>
      </c>
      <c r="I40" s="135" t="n">
        <v>60</v>
      </c>
      <c r="J40" s="138" t="n">
        <v>111.101</v>
      </c>
      <c r="K40" s="139" t="n">
        <f aca="false">IF(ISBLANK(E40),"",(0.000824493-(0.0000040899*E40)+(0.000000076438*E40^2)-(0.00000000082467*E40^3)+(0.0000000000053875*E40^4)))</f>
        <v>0.00076904023915776</v>
      </c>
      <c r="L40" s="139" t="n">
        <f aca="false">IF(ISBLANK(E40),"",(-0.00000572466+(0.00000010227*E40)-(0.0000000016546*E40^2)))</f>
        <v>-4.371027744E-006</v>
      </c>
      <c r="M40" s="139" t="n">
        <f aca="false">IF(ISBLANK(E40),"",IF(ISBLANK(G40),(O40+(K40*35)+(L40*35^1.5)+(0.00000048314*35^2)),(O40+(K40*G40)+(L40*G40^1.5)+(0.00000048314*G40^2))))</f>
        <v>1.02563222099479</v>
      </c>
      <c r="N40" s="140" t="n">
        <f aca="false">IF(ISBLANK(D40),"",IF(ISBLANK(G40),J40*(1+0.00001*(35-20)),J40*(1+0.00001*(G40-20))))</f>
        <v>111.11862617365</v>
      </c>
      <c r="O40" s="139" t="n">
        <f aca="false">IF(ISBLANK(E40),"",(0.999842594+(0.00006793952*E40)-(0.00000909529*E40^2)+(0.0000001001685*E40^3)-(0.000000001120083*E40^4)+(0.000000000006536332*E40^5)))</f>
        <v>0.998367966868951</v>
      </c>
      <c r="P40" s="141" t="n">
        <v>3.054</v>
      </c>
      <c r="Q40" s="142" t="n">
        <v>2.978</v>
      </c>
      <c r="R40" s="143" t="n">
        <v>136.4</v>
      </c>
      <c r="S40" s="143" t="n">
        <v>133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2117</v>
      </c>
      <c r="E41" s="135" t="n">
        <v>19.4</v>
      </c>
      <c r="F41" s="136" t="n">
        <v>2.913</v>
      </c>
      <c r="G41" s="137" t="n">
        <v>35.8653</v>
      </c>
      <c r="H41" s="135" t="n">
        <v>60</v>
      </c>
      <c r="I41" s="135" t="n">
        <v>60</v>
      </c>
      <c r="J41" s="138" t="n">
        <v>109.782</v>
      </c>
      <c r="K41" s="139" t="n">
        <f aca="false">IF(ISBLANK(E41),"",(0.000824493-(0.0000040899*E41)+(0.000000076438*E41^2)-(0.00000000082467*E41^3)+(0.0000000000053875*E41^4)))</f>
        <v>0.00076865903573894</v>
      </c>
      <c r="L41" s="139" t="n">
        <f aca="false">IF(ISBLANK(E41),"",(-0.00000572466+(0.00000010227*E41)-(0.0000000016546*E41^2)))</f>
        <v>-4.363347256E-006</v>
      </c>
      <c r="M41" s="139" t="n">
        <f aca="false">IF(ISBLANK(E41),"",IF(ISBLANK(G41),(O41+(K41*35)+(L41*35^1.5)+(0.00000048314*35^2)),(O41+(K41*G41)+(L41*G41^1.5)+(0.00000048314*G41^2))))</f>
        <v>1.02558065246786</v>
      </c>
      <c r="N41" s="140" t="n">
        <f aca="false">IF(ISBLANK(D41),"",IF(ISBLANK(G41),J41*(1+0.00001*(35-20)),J41*(1+0.00001*(G41-20))))</f>
        <v>109.799417243646</v>
      </c>
      <c r="O41" s="139" t="n">
        <f aca="false">IF(ISBLANK(E41),"",(0.999842594+(0.00006793952*E41)-(0.00000909529*E41^2)+(0.0000001001685*E41^3)-(0.000000001120083*E41^4)+(0.000000000006536332*E41^5)))</f>
        <v>0.998328191304777</v>
      </c>
      <c r="P41" s="141" t="n">
        <v>3.033</v>
      </c>
      <c r="Q41" s="142" t="n">
        <v>2.957</v>
      </c>
      <c r="R41" s="143" t="n">
        <v>135.5</v>
      </c>
      <c r="S41" s="143" t="n">
        <v>132.1</v>
      </c>
      <c r="T41" s="34" t="n">
        <v>0.2</v>
      </c>
      <c r="U41" s="144" t="n">
        <v>0.2</v>
      </c>
      <c r="V41" s="145" t="n">
        <v>13.7</v>
      </c>
      <c r="W41" s="146" t="n">
        <v>13.4</v>
      </c>
      <c r="X41" s="145" t="n">
        <v>13.5</v>
      </c>
      <c r="Y41" s="146" t="n">
        <v>13.2</v>
      </c>
      <c r="Z41" s="34" t="n">
        <v>1.06</v>
      </c>
      <c r="AA41" s="144" t="n">
        <v>1.03</v>
      </c>
      <c r="AB41" s="145" t="n">
        <v>3.9</v>
      </c>
      <c r="AC41" s="146" t="n">
        <v>3.8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2118</v>
      </c>
      <c r="E42" s="135" t="n">
        <v>24.9</v>
      </c>
      <c r="F42" s="136" t="n">
        <v>4.555</v>
      </c>
      <c r="G42" s="137" t="n">
        <v>35.9791</v>
      </c>
      <c r="H42" s="135" t="n">
        <v>40</v>
      </c>
      <c r="I42" s="135" t="n">
        <v>40</v>
      </c>
      <c r="J42" s="138" t="n">
        <v>110.017</v>
      </c>
      <c r="K42" s="139" t="n">
        <f aca="false">IF(ISBLANK(E42),"",(0.000824493-(0.0000040899*E42)+(0.000000076438*E42^2)-(0.00000000082467*E42^3)+(0.0000000000053875*E42^4)))</f>
        <v>0.000759386375382709</v>
      </c>
      <c r="L42" s="139" t="n">
        <f aca="false">IF(ISBLANK(E42),"",(-0.00000572466+(0.00000010227*E42)-(0.0000000016546*E42^2)))</f>
        <v>-4.204005546E-006</v>
      </c>
      <c r="M42" s="139" t="n">
        <f aca="false">IF(ISBLANK(E42),"",IF(ISBLANK(G42),(O42+(K42*35)+(L42*35^1.5)+(0.00000048314*35^2)),(O42+(K42*G42)+(L42*G42^1.5)+(0.00000048314*G42^2))))</f>
        <v>1.02411372107903</v>
      </c>
      <c r="N42" s="140" t="n">
        <f aca="false">IF(ISBLANK(D42),"",IF(ISBLANK(G42),J42*(1+0.00001*(35-20)),J42*(1+0.00001*(G42-20))))</f>
        <v>110.034579726447</v>
      </c>
      <c r="O42" s="139" t="n">
        <f aca="false">IF(ISBLANK(E42),"",(0.999842594+(0.00006793952*E42)-(0.00000909529*E42^2)+(0.0000001001685*E42^3)-(0.000000001120083*E42^4)+(0.000000000006536332*E42^5)))</f>
        <v>0.997073534657807</v>
      </c>
      <c r="P42" s="141" t="n">
        <v>4.741</v>
      </c>
      <c r="Q42" s="142" t="n">
        <v>4.63</v>
      </c>
      <c r="R42" s="143" t="n">
        <v>211.7</v>
      </c>
      <c r="S42" s="143" t="n">
        <v>206.8</v>
      </c>
      <c r="T42" s="34" t="n">
        <v>0</v>
      </c>
      <c r="U42" s="144" t="n">
        <v>0</v>
      </c>
      <c r="V42" s="145" t="n">
        <v>0</v>
      </c>
      <c r="W42" s="146" t="n">
        <v>0</v>
      </c>
      <c r="X42" s="145" t="n">
        <v>0</v>
      </c>
      <c r="Y42" s="146" t="n">
        <v>0</v>
      </c>
      <c r="Z42" s="34" t="n">
        <v>0.19</v>
      </c>
      <c r="AA42" s="144" t="n">
        <v>0.19</v>
      </c>
      <c r="AB42" s="145" t="n">
        <v>1.1</v>
      </c>
      <c r="AC42" s="146" t="n">
        <v>1.1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2119</v>
      </c>
      <c r="E43" s="135" t="n">
        <v>28.5</v>
      </c>
      <c r="F43" s="136" t="n">
        <v>4.392</v>
      </c>
      <c r="G43" s="137" t="n">
        <v>35.1397</v>
      </c>
      <c r="H43" s="135" t="n">
        <v>20</v>
      </c>
      <c r="I43" s="135" t="n">
        <v>20</v>
      </c>
      <c r="J43" s="138" t="n">
        <v>110.936</v>
      </c>
      <c r="K43" s="139" t="n">
        <f aca="false">IF(ISBLANK(E43),"",(0.000824493-(0.0000040899*E43)+(0.000000076438*E43^2)-(0.00000000082467*E43^3)+(0.0000000000053875*E43^4)))</f>
        <v>0.000754481630047969</v>
      </c>
      <c r="L43" s="139" t="n">
        <f aca="false">IF(ISBLANK(E43),"",(-0.00000572466+(0.00000010227*E43)-(0.0000000016546*E43^2)))</f>
        <v>-4.15391385E-006</v>
      </c>
      <c r="M43" s="139" t="n">
        <f aca="false">IF(ISBLANK(E43),"",IF(ISBLANK(G43),(O43+(K43*35)+(L43*35^1.5)+(0.00000048314*35^2)),(O43+(K43*G43)+(L43*G43^1.5)+(0.00000048314*G43^2))))</f>
        <v>1.02233752404773</v>
      </c>
      <c r="N43" s="140" t="n">
        <f aca="false">IF(ISBLANK(D43),"",IF(ISBLANK(G43),J43*(1+0.00001*(35-20)),J43*(1+0.00001*(G43-20))))</f>
        <v>110.952795377592</v>
      </c>
      <c r="O43" s="139" t="n">
        <f aca="false">IF(ISBLANK(E43),"",(0.999842594+(0.00006793952*E43)-(0.00000909529*E43^2)+(0.0000001001685*E43^3)-(0.000000001120083*E43^4)+(0.000000000006536332*E43^5)))</f>
        <v>0.996093961161005</v>
      </c>
      <c r="P43" s="141" t="n">
        <v>4.532</v>
      </c>
      <c r="Q43" s="142" t="n">
        <v>4.433</v>
      </c>
      <c r="R43" s="143" t="n">
        <v>202.4</v>
      </c>
      <c r="S43" s="143" t="n">
        <v>198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0.02</v>
      </c>
      <c r="AA43" s="144" t="n">
        <v>0.02</v>
      </c>
      <c r="AB43" s="145" t="n">
        <v>0.4</v>
      </c>
      <c r="AC43" s="146" t="n">
        <v>0.4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2120</v>
      </c>
      <c r="E44" s="135" t="n">
        <v>28.7</v>
      </c>
      <c r="F44" s="136" t="n">
        <v>4.327</v>
      </c>
      <c r="G44" s="137" t="n">
        <v>34.9865</v>
      </c>
      <c r="H44" s="135" t="n">
        <v>10</v>
      </c>
      <c r="I44" s="135" t="n">
        <v>10</v>
      </c>
      <c r="J44" s="138" t="n">
        <v>110.474</v>
      </c>
      <c r="K44" s="139" t="n">
        <f aca="false">IF(ISBLANK(E44),"",(0.000824493-(0.0000040899*E44)+(0.000000076438*E44^2)-(0.00000000082467*E44^3)+(0.0000000000053875*E44^4)))</f>
        <v>0.000754234198764729</v>
      </c>
      <c r="L44" s="139" t="n">
        <f aca="false">IF(ISBLANK(E44),"",(-0.00000572466+(0.00000010227*E44)-(0.0000000016546*E44^2)))</f>
        <v>-4.152388474E-006</v>
      </c>
      <c r="M44" s="139" t="n">
        <f aca="false">IF(ISBLANK(E44),"",IF(ISBLANK(G44),(O44+(K44*35)+(L44*35^1.5)+(0.00000048314*35^2)),(O44+(K44*G44)+(L44*G44^1.5)+(0.00000048314*G44^2))))</f>
        <v>1.02215616728789</v>
      </c>
      <c r="N44" s="140" t="n">
        <f aca="false">IF(ISBLANK(D44),"",IF(ISBLANK(G44),J44*(1+0.00001*(35-20)),J44*(1+0.00001*(G44-20))))</f>
        <v>110.49055618601</v>
      </c>
      <c r="O44" s="139" t="n">
        <f aca="false">IF(ISBLANK(E44),"",(0.999842594+(0.00006793952*E44)-(0.00000909529*E44^2)+(0.0000001001685*E44^3)-(0.000000001120083*E44^4)+(0.000000000006536332*E44^5)))</f>
        <v>0.996036070213923</v>
      </c>
      <c r="P44" s="141" t="n">
        <v>4.484</v>
      </c>
      <c r="Q44" s="142" t="n">
        <v>4.387</v>
      </c>
      <c r="R44" s="143" t="n">
        <v>200.3</v>
      </c>
      <c r="S44" s="143" t="n">
        <v>195.9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2121</v>
      </c>
      <c r="E45" s="135" t="n">
        <v>28.8</v>
      </c>
      <c r="F45" s="136" t="n">
        <v>4.21</v>
      </c>
      <c r="G45" s="137" t="n">
        <v>34.9835</v>
      </c>
      <c r="H45" s="135" t="n">
        <v>0</v>
      </c>
      <c r="I45" s="135" t="n">
        <v>2.7</v>
      </c>
      <c r="J45" s="138" t="n">
        <v>107.501</v>
      </c>
      <c r="K45" s="139" t="n">
        <f aca="false">IF(ISBLANK(E45),"",(0.000824493-(0.0000040899*E45)+(0.000000076438*E45^2)-(0.00000000082467*E45^3)+(0.0000000000053875*E45^4)))</f>
        <v>0.00075411144553728</v>
      </c>
      <c r="L45" s="139" t="n">
        <f aca="false">IF(ISBLANK(E45),"",(-0.00000572466+(0.00000010227*E45)-(0.0000000016546*E45^2)))</f>
        <v>-4.151675424E-006</v>
      </c>
      <c r="M45" s="139" t="n">
        <f aca="false">IF(ISBLANK(E45),"",IF(ISBLANK(G45),(O45+(K45*35)+(L45*35^1.5)+(0.00000048314*35^2)),(O45+(K45*G45)+(L45*G45^1.5)+(0.00000048314*G45^2))))</f>
        <v>1.02212068751009</v>
      </c>
      <c r="N45" s="140" t="n">
        <f aca="false">IF(ISBLANK(D45),"",IF(ISBLANK(G45),J45*(1+0.00001*(35-20)),J45*(1+0.00001*(G45-20))))</f>
        <v>107.517107412335</v>
      </c>
      <c r="O45" s="139" t="n">
        <f aca="false">IF(ISBLANK(E45),"",(0.999842594+(0.00006793952*E45)-(0.00000909529*E45^2)+(0.0000001001685*E45^3)-(0.000000001120083*E45^4)+(0.000000000006536332*E45^5)))</f>
        <v>0.996006990827753</v>
      </c>
      <c r="P45" s="141" t="n">
        <v>4.485</v>
      </c>
      <c r="Q45" s="142" t="n">
        <v>4.388</v>
      </c>
      <c r="R45" s="143" t="n">
        <v>200.3</v>
      </c>
      <c r="S45" s="143" t="n">
        <v>196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0.4</v>
      </c>
      <c r="AC45" s="146" t="n">
        <v>0.4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7.0323886639676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40996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2016-03-29T07:00:00z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0.291666666666667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21.4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4.968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0.99790733056523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0.019990197663669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5.00316003081983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4.967930448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0.00499993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0.00402067721101585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3155</v>
      </c>
      <c r="E35" s="119" t="n">
        <v>6.2</v>
      </c>
      <c r="F35" s="120" t="n">
        <v>5.677</v>
      </c>
      <c r="G35" s="121" t="n">
        <v>34.957</v>
      </c>
      <c r="H35" s="119" t="n">
        <v>2000</v>
      </c>
      <c r="I35" s="119" t="n">
        <v>2021</v>
      </c>
      <c r="J35" s="122" t="n">
        <v>116.07</v>
      </c>
      <c r="K35" s="123" t="n">
        <f aca="false">IF(ISBLANK(E35),"",(0.000824493-(0.0000040899*E35)+(0.000000076438*E35^2)-(0.00000000082467*E35^3)+(0.0000000000053875*E35^4)))</f>
        <v>0.00080188531551926</v>
      </c>
      <c r="L35" s="123" t="n">
        <f aca="false">IF(ISBLANK(E35),"",(-0.00000572466+(0.00000010227*E35)-(0.0000000016546*E35^2)))</f>
        <v>-5.154188824E-006</v>
      </c>
      <c r="M35" s="123" t="n">
        <f aca="false">IF(ISBLANK(E35),"",IF(ISBLANK(G35),(O35+(K35*35)+(L35*35^1.5)+(0.00000048314*35^2)),(O35+(K35*G35)+(L35*G35^1.5)+(0.00000048314*G35^2))))</f>
        <v>1.02749309739791</v>
      </c>
      <c r="N35" s="124" t="n">
        <f aca="false">IF(ISBLANK(D35),"",IF(ISBLANK(G35),J35*(1+0.00001*(35-20)),J35*(1+0.00001*(G35-20))))</f>
        <v>116.0873605899</v>
      </c>
      <c r="O35" s="123" t="n">
        <f aca="false">IF(ISBLANK(E35),"",(0.999842594+(0.00006793952*E35)-(0.00000909529*E35^2)+(0.0000001001685*E35^3)-(0.000000001120083*E35^4)+(0.000000000006536332*E35^5)))</f>
        <v>0.999936473843876</v>
      </c>
      <c r="P35" s="125" t="n">
        <v>5.599</v>
      </c>
      <c r="Q35" s="126" t="n">
        <v>5.449</v>
      </c>
      <c r="R35" s="127" t="n">
        <v>250.1</v>
      </c>
      <c r="S35" s="127" t="n">
        <v>243.4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3156</v>
      </c>
      <c r="E36" s="135" t="n">
        <v>7.4</v>
      </c>
      <c r="F36" s="136" t="n">
        <v>3.603</v>
      </c>
      <c r="G36" s="137" t="n">
        <v>34.6276</v>
      </c>
      <c r="H36" s="135" t="n">
        <v>1000</v>
      </c>
      <c r="I36" s="135" t="n">
        <v>1009</v>
      </c>
      <c r="J36" s="138" t="n">
        <v>115.6</v>
      </c>
      <c r="K36" s="139" t="n">
        <f aca="false">IF(ISBLANK(E36),"",(0.000824493-(0.0000040899*E36)+(0.000000076438*E36^2)-(0.00000000082467*E36^3)+(0.0000000000053875*E36^4)))</f>
        <v>0.00079809546407174</v>
      </c>
      <c r="L36" s="139" t="n">
        <f aca="false">IF(ISBLANK(E36),"",(-0.00000572466+(0.00000010227*E36)-(0.0000000016546*E36^2)))</f>
        <v>-5.058467896E-006</v>
      </c>
      <c r="M36" s="139" t="n">
        <f aca="false">IF(ISBLANK(E36),"",IF(ISBLANK(G36),(O36+(K36*35)+(L36*35^1.5)+(0.00000048314*35^2)),(O36+(K36*G36)+(L36*G36^1.5)+(0.00000048314*G36^2))))</f>
        <v>1.02706936664215</v>
      </c>
      <c r="N36" s="140" t="n">
        <f aca="false">IF(ISBLANK(D36),"",IF(ISBLANK(G36),J36*(1+0.00001*(35-20)),J36*(1+0.00001*(G36-20))))</f>
        <v>115.6169095056</v>
      </c>
      <c r="O36" s="139" t="n">
        <f aca="false">IF(ISBLANK(E36),"",(0.999842594+(0.00006793952*E36)-(0.00000909529*E36^2)+(0.0000001001685*E36^3)-(0.000000001120083*E36^4)+(0.000000000006536332*E36^5)))</f>
        <v>0.999884665344083</v>
      </c>
      <c r="P36" s="141" t="n">
        <v>3.563</v>
      </c>
      <c r="Q36" s="142" t="n">
        <v>3.469</v>
      </c>
      <c r="R36" s="143" t="n">
        <v>159.1</v>
      </c>
      <c r="S36" s="143" t="n">
        <v>154.9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3157</v>
      </c>
      <c r="E37" s="135" t="n">
        <v>9.9</v>
      </c>
      <c r="F37" s="136" t="n">
        <v>2.354</v>
      </c>
      <c r="G37" s="137" t="n">
        <v>34.6255</v>
      </c>
      <c r="H37" s="135" t="n">
        <v>500</v>
      </c>
      <c r="I37" s="135" t="n">
        <v>504</v>
      </c>
      <c r="J37" s="138" t="n">
        <v>114.35</v>
      </c>
      <c r="K37" s="139" t="n">
        <f aca="false">IF(ISBLANK(E37),"",(0.000824493-(0.0000040899*E37)+(0.000000076438*E37^2)-(0.00000000082467*E37^3)+(0.0000000000053875*E37^4)))</f>
        <v>0.000790746254013709</v>
      </c>
      <c r="L37" s="139" t="n">
        <f aca="false">IF(ISBLANK(E37),"",(-0.00000572466+(0.00000010227*E37)-(0.0000000016546*E37^2)))</f>
        <v>-4.874354346E-006</v>
      </c>
      <c r="M37" s="139" t="n">
        <f aca="false">IF(ISBLANK(E37),"",IF(ISBLANK(G37),(O37+(K37*35)+(L37*35^1.5)+(0.00000048314*35^2)),(O37+(K37*G37)+(L37*G37^1.5)+(0.00000048314*G37^2))))</f>
        <v>1.02667691295134</v>
      </c>
      <c r="N37" s="140" t="n">
        <f aca="false">IF(ISBLANK(D37),"",IF(ISBLANK(G37),J37*(1+0.00001*(35-20)),J37*(1+0.00001*(G37-20))))</f>
        <v>114.36672425925</v>
      </c>
      <c r="O37" s="139" t="n">
        <f aca="false">IF(ISBLANK(E37),"",(0.999842594+(0.00006793952*E37)-(0.00000909529*E37^2)+(0.0000001001685*E37^3)-(0.000000001120083*E37^4)+(0.000000000006536332*E37^5)))</f>
        <v>0.999710821396544</v>
      </c>
      <c r="P37" s="141" t="n">
        <v>2.348</v>
      </c>
      <c r="Q37" s="142" t="n">
        <v>2.287</v>
      </c>
      <c r="R37" s="143" t="n">
        <v>104.9</v>
      </c>
      <c r="S37" s="143" t="n">
        <v>102.2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3159</v>
      </c>
      <c r="E38" s="135" t="n">
        <v>17.3</v>
      </c>
      <c r="F38" s="136" t="n">
        <v>3.264</v>
      </c>
      <c r="G38" s="137" t="n">
        <v>35.6988</v>
      </c>
      <c r="H38" s="135" t="n">
        <v>100</v>
      </c>
      <c r="I38" s="135" t="n">
        <v>101</v>
      </c>
      <c r="J38" s="138" t="n">
        <v>116.17</v>
      </c>
      <c r="K38" s="139" t="n">
        <f aca="false">IF(ISBLANK(E38),"",(0.000824493-(0.0000040899*E38)+(0.000000076438*E38^2)-(0.00000000082467*E38^3)+(0.0000000000053875*E38^4)))</f>
        <v>0.000772827533782449</v>
      </c>
      <c r="L38" s="139" t="n">
        <f aca="false">IF(ISBLANK(E38),"",(-0.00000572466+(0.00000010227*E38)-(0.0000000016546*E38^2)))</f>
        <v>-4.450594234E-006</v>
      </c>
      <c r="M38" s="139" t="n">
        <f aca="false">IF(ISBLANK(E38),"",IF(ISBLANK(G38),(O38+(K38*35)+(L38*35^1.5)+(0.00000048314*35^2)),(O38+(K38*G38)+(L38*G38^1.5)+(0.00000048314*G38^2))))</f>
        <v>1.025979702885</v>
      </c>
      <c r="N38" s="140" t="n">
        <f aca="false">IF(ISBLANK(D38),"",IF(ISBLANK(G38),J38*(1+0.00001*(35-20)),J38*(1+0.00001*(G38-20))))</f>
        <v>116.18823729596</v>
      </c>
      <c r="O38" s="139" t="n">
        <f aca="false">IF(ISBLANK(E38),"",(0.999842594+(0.00006793952*E38)-(0.00000909529*E38^2)+(0.0000001001685*E38^3)-(0.000000001120083*E38^4)+(0.000000000006536332*E38^5)))</f>
        <v>0.998724260572406</v>
      </c>
      <c r="P38" s="141" t="n">
        <v>3.21</v>
      </c>
      <c r="Q38" s="142" t="n">
        <v>3.129</v>
      </c>
      <c r="R38" s="143" t="n">
        <v>143.4</v>
      </c>
      <c r="S38" s="143" t="n">
        <v>139.7</v>
      </c>
      <c r="T38" s="34" t="n">
        <v>0</v>
      </c>
      <c r="U38" s="144" t="n">
        <v>0</v>
      </c>
      <c r="V38" s="145" t="n">
        <v>14.8</v>
      </c>
      <c r="W38" s="146" t="n">
        <v>14.4</v>
      </c>
      <c r="X38" s="145" t="n">
        <v>14.8</v>
      </c>
      <c r="Y38" s="146" t="n">
        <v>14.4</v>
      </c>
      <c r="Z38" s="34" t="n">
        <v>1.16</v>
      </c>
      <c r="AA38" s="144" t="n">
        <v>1.13</v>
      </c>
      <c r="AB38" s="145" t="n">
        <v>5.1</v>
      </c>
      <c r="AC38" s="146" t="n">
        <v>5</v>
      </c>
      <c r="AD38" s="36" t="n">
        <v>0.0255</v>
      </c>
      <c r="AE38" s="36" t="n">
        <v>0.0125</v>
      </c>
      <c r="AF38" s="36" t="n">
        <v>-99999</v>
      </c>
      <c r="AG38" s="36" t="n">
        <v>0.0386</v>
      </c>
      <c r="AH38" s="36" t="n">
        <v>0.0128</v>
      </c>
      <c r="AI38" s="36" t="n">
        <v>-99999</v>
      </c>
      <c r="AJ38" s="36" t="n">
        <v>-99999</v>
      </c>
      <c r="AK38" s="36" t="n">
        <v>-99999</v>
      </c>
      <c r="AL38" s="36" t="n">
        <v>0.0386</v>
      </c>
      <c r="AM38" s="36" t="n">
        <v>0.0029</v>
      </c>
      <c r="AN38" s="36" t="n">
        <v>-99999</v>
      </c>
      <c r="AO38" s="36" t="n">
        <v>-99999</v>
      </c>
      <c r="AP38" s="36" t="n">
        <v>0.0105</v>
      </c>
      <c r="AQ38" s="36"/>
      <c r="AR38" s="36" t="n">
        <v>0.0696</v>
      </c>
      <c r="AS38" s="36" t="n">
        <v>0.0185</v>
      </c>
      <c r="AT38" s="36"/>
      <c r="AU38" s="36" t="n">
        <v>0.0236</v>
      </c>
      <c r="AV38" s="36" t="n">
        <v>-99999</v>
      </c>
      <c r="AW38" s="36"/>
      <c r="AX38" s="36" t="n">
        <v>0.0453</v>
      </c>
      <c r="AY38" s="36" t="n">
        <v>0.1028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3160</v>
      </c>
      <c r="E39" s="135" t="n">
        <v>17.9</v>
      </c>
      <c r="F39" s="136" t="n">
        <v>3.287</v>
      </c>
      <c r="G39" s="137" t="n">
        <v>35.7485</v>
      </c>
      <c r="H39" s="135" t="n">
        <v>80</v>
      </c>
      <c r="I39" s="135" t="n">
        <v>81</v>
      </c>
      <c r="J39" s="138" t="n">
        <v>116.77</v>
      </c>
      <c r="K39" s="139" t="n">
        <f aca="false">IF(ISBLANK(E39),"",(0.000824493-(0.0000040899*E39)+(0.000000076438*E39^2)-(0.00000000082467*E39^3)+(0.0000000000053875*E39^4)))</f>
        <v>0.000771598622152509</v>
      </c>
      <c r="L39" s="139" t="n">
        <f aca="false">IF(ISBLANK(E39),"",(-0.00000572466+(0.00000010227*E39)-(0.0000000016546*E39^2)))</f>
        <v>-4.424177386E-006</v>
      </c>
      <c r="M39" s="139" t="n">
        <f aca="false">IF(ISBLANK(E39),"",IF(ISBLANK(G39),(O39+(K39*35)+(L39*35^1.5)+(0.00000048314*35^2)),(O39+(K39*G39)+(L39*G39^1.5)+(0.00000048314*G39^2))))</f>
        <v>1.02587130974648</v>
      </c>
      <c r="N39" s="140" t="n">
        <f aca="false">IF(ISBLANK(D39),"",IF(ISBLANK(G39),J39*(1+0.00001*(35-20)),J39*(1+0.00001*(G39-20))))</f>
        <v>116.78838952345</v>
      </c>
      <c r="O39" s="139" t="n">
        <f aca="false">IF(ISBLANK(E39),"",(0.999842594+(0.00006793952*E39)-(0.00000909529*E39^2)+(0.0000001001685*E39^3)-(0.000000001120083*E39^4)+(0.000000000006536332*E39^5)))</f>
        <v>0.998616010802117</v>
      </c>
      <c r="P39" s="141" t="n">
        <v>3.216</v>
      </c>
      <c r="Q39" s="142" t="n">
        <v>3.135</v>
      </c>
      <c r="R39" s="143" t="n">
        <v>143.6</v>
      </c>
      <c r="S39" s="143" t="n">
        <v>140</v>
      </c>
      <c r="T39" s="34" t="n">
        <v>0</v>
      </c>
      <c r="U39" s="144" t="n">
        <v>0</v>
      </c>
      <c r="V39" s="145" t="n">
        <v>14.3</v>
      </c>
      <c r="W39" s="146" t="n">
        <v>13.9</v>
      </c>
      <c r="X39" s="145" t="n">
        <v>14.3</v>
      </c>
      <c r="Y39" s="146" t="n">
        <v>13.9</v>
      </c>
      <c r="Z39" s="34" t="n">
        <v>1.12</v>
      </c>
      <c r="AA39" s="144" t="n">
        <v>1.09</v>
      </c>
      <c r="AB39" s="145" t="n">
        <v>4.9</v>
      </c>
      <c r="AC39" s="146" t="n">
        <v>4.8</v>
      </c>
      <c r="AD39" s="36" t="n">
        <v>0.0378</v>
      </c>
      <c r="AE39" s="36" t="n">
        <v>0.0176</v>
      </c>
      <c r="AF39" s="36" t="n">
        <v>0.0029</v>
      </c>
      <c r="AG39" s="36" t="n">
        <v>0.0458</v>
      </c>
      <c r="AH39" s="36" t="n">
        <v>0.0186</v>
      </c>
      <c r="AI39" s="36" t="n">
        <v>-99999</v>
      </c>
      <c r="AJ39" s="36" t="n">
        <v>0.0006</v>
      </c>
      <c r="AK39" s="36" t="n">
        <v>-99999</v>
      </c>
      <c r="AL39" s="36" t="n">
        <v>0.0688</v>
      </c>
      <c r="AM39" s="36" t="n">
        <v>0.0051</v>
      </c>
      <c r="AN39" s="36" t="n">
        <v>-99999</v>
      </c>
      <c r="AO39" s="36" t="n">
        <v>-99999</v>
      </c>
      <c r="AP39" s="36" t="n">
        <v>0.0042</v>
      </c>
      <c r="AQ39" s="36"/>
      <c r="AR39" s="36" t="n">
        <v>0.064</v>
      </c>
      <c r="AS39" s="36" t="n">
        <v>0.0205</v>
      </c>
      <c r="AT39" s="36"/>
      <c r="AU39" s="36" t="n">
        <v>0.024</v>
      </c>
      <c r="AV39" s="36" t="n">
        <v>-99999</v>
      </c>
      <c r="AW39" s="36"/>
      <c r="AX39" s="36" t="n">
        <v>0.0464</v>
      </c>
      <c r="AY39" s="36" t="n">
        <v>0.143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3161</v>
      </c>
      <c r="E40" s="135" t="n">
        <v>18.8</v>
      </c>
      <c r="F40" s="136" t="n">
        <v>3.535</v>
      </c>
      <c r="G40" s="137" t="n">
        <v>35.8554</v>
      </c>
      <c r="H40" s="135" t="n">
        <v>60</v>
      </c>
      <c r="I40" s="135" t="n">
        <v>60</v>
      </c>
      <c r="J40" s="138" t="n">
        <v>119.09</v>
      </c>
      <c r="K40" s="139" t="n">
        <f aca="false">IF(ISBLANK(E40),"",(0.000824493-(0.0000040899*E40)+(0.000000076438*E40^2)-(0.00000000082467*E40^3)+(0.0000000000053875*E40^4)))</f>
        <v>0.00076981247066528</v>
      </c>
      <c r="L40" s="139" t="n">
        <f aca="false">IF(ISBLANK(E40),"",(-0.00000572466+(0.00000010227*E40)-(0.0000000016546*E40^2)))</f>
        <v>-4.386785824E-006</v>
      </c>
      <c r="M40" s="139" t="n">
        <f aca="false">IF(ISBLANK(E40),"",IF(ISBLANK(G40),(O40+(K40*35)+(L40*35^1.5)+(0.00000048314*35^2)),(O40+(K40*G40)+(L40*G40^1.5)+(0.00000048314*G40^2))))</f>
        <v>1.02572745547683</v>
      </c>
      <c r="N40" s="140" t="n">
        <f aca="false">IF(ISBLANK(D40),"",IF(ISBLANK(G40),J40*(1+0.00001*(35-20)),J40*(1+0.00001*(G40-20))))</f>
        <v>119.10888219586</v>
      </c>
      <c r="O40" s="139" t="n">
        <f aca="false">IF(ISBLANK(E40),"",(0.999842594+(0.00006793952*E40)-(0.00000909529*E40^2)+(0.0000001001685*E40^3)-(0.000000001120083*E40^4)+(0.000000000006536332*E40^5)))</f>
        <v>0.998446234452763</v>
      </c>
      <c r="P40" s="141" t="n">
        <v>3.391</v>
      </c>
      <c r="Q40" s="142" t="n">
        <v>3.306</v>
      </c>
      <c r="R40" s="143" t="n">
        <v>151.4</v>
      </c>
      <c r="S40" s="143" t="n">
        <v>147.6</v>
      </c>
      <c r="T40" s="34" t="n">
        <v>0.1</v>
      </c>
      <c r="U40" s="144" t="n">
        <v>0.1</v>
      </c>
      <c r="V40" s="145" t="n">
        <v>12.6</v>
      </c>
      <c r="W40" s="146" t="n">
        <v>12.3</v>
      </c>
      <c r="X40" s="145" t="n">
        <v>12.5</v>
      </c>
      <c r="Y40" s="146" t="n">
        <v>12.2</v>
      </c>
      <c r="Z40" s="34" t="n">
        <v>0.99</v>
      </c>
      <c r="AA40" s="144" t="n">
        <v>0.97</v>
      </c>
      <c r="AB40" s="145" t="n">
        <v>4.1</v>
      </c>
      <c r="AC40" s="146" t="n">
        <v>4</v>
      </c>
      <c r="AD40" s="36" t="n">
        <v>0.0694</v>
      </c>
      <c r="AE40" s="36" t="n">
        <v>0.0451</v>
      </c>
      <c r="AF40" s="36" t="n">
        <v>0.0131</v>
      </c>
      <c r="AG40" s="36" t="n">
        <v>0.0828</v>
      </c>
      <c r="AH40" s="36" t="n">
        <v>0.0445</v>
      </c>
      <c r="AI40" s="36" t="n">
        <v>0.0035</v>
      </c>
      <c r="AJ40" s="36" t="n">
        <v>0.0064</v>
      </c>
      <c r="AK40" s="36" t="n">
        <v>0.0019</v>
      </c>
      <c r="AL40" s="36" t="n">
        <v>0.1139</v>
      </c>
      <c r="AM40" s="36" t="n">
        <v>0.0106</v>
      </c>
      <c r="AN40" s="36" t="n">
        <v>0.007</v>
      </c>
      <c r="AO40" s="36" t="n">
        <v>-99999</v>
      </c>
      <c r="AP40" s="36" t="n">
        <v>0.064</v>
      </c>
      <c r="AQ40" s="36"/>
      <c r="AR40" s="36" t="n">
        <v>0.1027</v>
      </c>
      <c r="AS40" s="36" t="n">
        <v>0.0995</v>
      </c>
      <c r="AT40" s="36"/>
      <c r="AU40" s="36" t="n">
        <v>0.0531</v>
      </c>
      <c r="AV40" s="36" t="n">
        <v>-99999</v>
      </c>
      <c r="AW40" s="36"/>
      <c r="AX40" s="36" t="n">
        <v>0.1196</v>
      </c>
      <c r="AY40" s="36" t="n">
        <v>0.3349</v>
      </c>
      <c r="AZ40" s="36"/>
      <c r="BA40" s="36" t="n">
        <v>0.0045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3163</v>
      </c>
      <c r="E41" s="135" t="n">
        <v>20.7</v>
      </c>
      <c r="F41" s="136" t="n">
        <v>3.479</v>
      </c>
      <c r="G41" s="137" t="n">
        <v>35.9773</v>
      </c>
      <c r="H41" s="135" t="n">
        <v>40</v>
      </c>
      <c r="I41" s="135" t="n">
        <v>41</v>
      </c>
      <c r="J41" s="138" t="n">
        <v>117.68</v>
      </c>
      <c r="K41" s="139" t="n">
        <f aca="false">IF(ISBLANK(E41),"",(0.000824493-(0.0000040899*E41)+(0.000000076438*E41^2)-(0.00000000082467*E41^3)+(0.0000000000053875*E41^4)))</f>
        <v>0.000766259542486729</v>
      </c>
      <c r="L41" s="139" t="n">
        <f aca="false">IF(ISBLANK(E41),"",(-0.00000572466+(0.00000010227*E41)-(0.0000000016546*E41^2)))</f>
        <v>-4.316650554E-006</v>
      </c>
      <c r="M41" s="139" t="n">
        <f aca="false">IF(ISBLANK(E41),"",IF(ISBLANK(G41),(O41+(K41*35)+(L41*35^1.5)+(0.00000048314*35^2)),(O41+(K41*G41)+(L41*G41^1.5)+(0.00000048314*G41^2))))</f>
        <v>1.02532115541705</v>
      </c>
      <c r="N41" s="140" t="n">
        <f aca="false">IF(ISBLANK(D41),"",IF(ISBLANK(G41),J41*(1+0.00001*(35-20)),J41*(1+0.00001*(G41-20))))</f>
        <v>117.69880208664</v>
      </c>
      <c r="O41" s="139" t="n">
        <f aca="false">IF(ISBLANK(E41),"",(0.999842594+(0.00006793952*E41)-(0.00000909529*E41^2)+(0.0000001001685*E41^3)-(0.000000001120083*E41^4)+(0.000000000006536332*E41^5)))</f>
        <v>0.998059360701196</v>
      </c>
      <c r="P41" s="141" t="n">
        <v>3.378</v>
      </c>
      <c r="Q41" s="142" t="n">
        <v>3.294</v>
      </c>
      <c r="R41" s="143" t="n">
        <v>150.9</v>
      </c>
      <c r="S41" s="143" t="n">
        <v>147.1</v>
      </c>
      <c r="T41" s="34"/>
      <c r="U41" s="144"/>
      <c r="V41" s="145"/>
      <c r="W41" s="146"/>
      <c r="X41" s="145"/>
      <c r="Y41" s="146"/>
      <c r="Z41" s="34"/>
      <c r="AA41" s="144"/>
      <c r="AB41" s="145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3166</v>
      </c>
      <c r="E42" s="135" t="n">
        <v>20.8</v>
      </c>
      <c r="F42" s="136" t="n">
        <v>3.424</v>
      </c>
      <c r="G42" s="137" t="n">
        <v>35.9766</v>
      </c>
      <c r="H42" s="135" t="n">
        <v>40</v>
      </c>
      <c r="I42" s="135" t="n">
        <v>41</v>
      </c>
      <c r="J42" s="138" t="n">
        <v>115.58</v>
      </c>
      <c r="K42" s="139" t="n">
        <f aca="false">IF(ISBLANK(E42),"",(0.000824493-(0.0000040899*E42)+(0.000000076438*E42^2)-(0.00000000082467*E42^3)+(0.0000000000053875*E42^4)))</f>
        <v>0.00076608050163968</v>
      </c>
      <c r="L42" s="139" t="n">
        <f aca="false">IF(ISBLANK(E42),"",(-0.00000572466+(0.00000010227*E42)-(0.0000000016546*E42^2)))</f>
        <v>-4.313290144E-006</v>
      </c>
      <c r="M42" s="139" t="n">
        <f aca="false">IF(ISBLANK(E42),"",IF(ISBLANK(G42),(O42+(K42*35)+(L42*35^1.5)+(0.00000048314*35^2)),(O42+(K42*G42)+(L42*G42^1.5)+(0.00000048314*G42^2))))</f>
        <v>1.02529349595449</v>
      </c>
      <c r="N42" s="140" t="n">
        <f aca="false">IF(ISBLANK(D42),"",IF(ISBLANK(G42),J42*(1+0.00001*(35-20)),J42*(1+0.00001*(G42-20))))</f>
        <v>115.59846575428</v>
      </c>
      <c r="O42" s="139" t="n">
        <f aca="false">IF(ISBLANK(E42),"",(0.999842594+(0.00006793952*E42)-(0.00000909529*E42^2)+(0.0000001001685*E42^3)-(0.000000001120083*E42^4)+(0.000000000006536332*E42^5)))</f>
        <v>0.998037950908755</v>
      </c>
      <c r="P42" s="141" t="n">
        <v>3.386</v>
      </c>
      <c r="Q42" s="142" t="n">
        <v>3.302</v>
      </c>
      <c r="R42" s="143" t="n">
        <v>151.2</v>
      </c>
      <c r="S42" s="143" t="n">
        <v>147.5</v>
      </c>
      <c r="T42" s="34" t="n">
        <v>0.21</v>
      </c>
      <c r="U42" s="144" t="n">
        <v>0.2</v>
      </c>
      <c r="V42" s="145" t="n">
        <v>10.3</v>
      </c>
      <c r="W42" s="146" t="n">
        <v>10</v>
      </c>
      <c r="X42" s="145" t="n">
        <v>10.1</v>
      </c>
      <c r="Y42" s="146" t="n">
        <v>9.9</v>
      </c>
      <c r="Z42" s="34" t="n">
        <v>0.84</v>
      </c>
      <c r="AA42" s="144" t="n">
        <v>0.82</v>
      </c>
      <c r="AB42" s="145" t="n">
        <v>3</v>
      </c>
      <c r="AC42" s="146" t="n">
        <v>2.9</v>
      </c>
      <c r="AD42" s="36" t="n">
        <v>0.0691</v>
      </c>
      <c r="AE42" s="36" t="n">
        <v>0.054</v>
      </c>
      <c r="AF42" s="36" t="n">
        <v>0.016</v>
      </c>
      <c r="AG42" s="36" t="n">
        <v>0.0777</v>
      </c>
      <c r="AH42" s="36" t="n">
        <v>0.0467</v>
      </c>
      <c r="AI42" s="36" t="n">
        <v>0.0205</v>
      </c>
      <c r="AJ42" s="36" t="n">
        <v>0.0377</v>
      </c>
      <c r="AK42" s="36" t="n">
        <v>0.0115</v>
      </c>
      <c r="AL42" s="36" t="n">
        <v>0.1273</v>
      </c>
      <c r="AM42" s="36" t="n">
        <v>0.0128</v>
      </c>
      <c r="AN42" s="36" t="n">
        <v>0.007</v>
      </c>
      <c r="AO42" s="36" t="n">
        <v>-99999</v>
      </c>
      <c r="AP42" s="36" t="n">
        <v>0.1139</v>
      </c>
      <c r="AQ42" s="36"/>
      <c r="AR42" s="36" t="n">
        <v>0.0745</v>
      </c>
      <c r="AS42" s="36" t="n">
        <v>0.2357</v>
      </c>
      <c r="AT42" s="36"/>
      <c r="AU42" s="36" t="n">
        <v>0.0652</v>
      </c>
      <c r="AV42" s="36" t="n">
        <v>-99999</v>
      </c>
      <c r="AW42" s="36"/>
      <c r="AX42" s="36" t="n">
        <v>0.1538</v>
      </c>
      <c r="AY42" s="36" t="n">
        <v>0.5155</v>
      </c>
      <c r="AZ42" s="36"/>
      <c r="BA42" s="36" t="n">
        <v>0.0086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3167</v>
      </c>
      <c r="E43" s="135" t="n">
        <v>28.3</v>
      </c>
      <c r="F43" s="136" t="n">
        <v>4.64</v>
      </c>
      <c r="G43" s="137" t="n">
        <v>35.159</v>
      </c>
      <c r="H43" s="135" t="n">
        <v>20</v>
      </c>
      <c r="I43" s="135" t="n">
        <v>20</v>
      </c>
      <c r="J43" s="138" t="n">
        <v>117.58</v>
      </c>
      <c r="K43" s="139" t="n">
        <f aca="false">IF(ISBLANK(E43),"",(0.000824493-(0.0000040899*E43)+(0.000000076438*E43^2)-(0.00000000082467*E43^3)+(0.0000000000053875*E43^4)))</f>
        <v>0.000754731636124149</v>
      </c>
      <c r="L43" s="139" t="n">
        <f aca="false">IF(ISBLANK(E43),"",(-0.00000572466+(0.00000010227*E43)-(0.0000000016546*E43^2)))</f>
        <v>-4.155571594E-006</v>
      </c>
      <c r="M43" s="139" t="n">
        <f aca="false">IF(ISBLANK(E43),"",IF(ISBLANK(G43),(O43+(K43*35)+(L43*35^1.5)+(0.00000048314*35^2)),(O43+(K43*G43)+(L43*G43^1.5)+(0.00000048314*G43^2))))</f>
        <v>1.02241800528233</v>
      </c>
      <c r="N43" s="140" t="n">
        <f aca="false">IF(ISBLANK(D43),"",IF(ISBLANK(G43),J43*(1+0.00001*(35-20)),J43*(1+0.00001*(G43-20))))</f>
        <v>117.5978239522</v>
      </c>
      <c r="O43" s="139" t="n">
        <f aca="false">IF(ISBLANK(E43),"",(0.999842594+(0.00006793952*E43)-(0.00000909529*E43^2)+(0.0000001001685*E43^3)-(0.000000001120083*E43^4)+(0.000000000006536332*E43^5)))</f>
        <v>0.996151493987156</v>
      </c>
      <c r="P43" s="141" t="n">
        <v>4.514</v>
      </c>
      <c r="Q43" s="142" t="n">
        <v>4.415</v>
      </c>
      <c r="R43" s="143" t="n">
        <v>201.6</v>
      </c>
      <c r="S43" s="143" t="n">
        <v>197.2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0.04</v>
      </c>
      <c r="AA43" s="144" t="n">
        <v>0.04</v>
      </c>
      <c r="AB43" s="145" t="n">
        <v>0.4</v>
      </c>
      <c r="AC43" s="146" t="n">
        <v>0.4</v>
      </c>
      <c r="AD43" s="36" t="n">
        <v>0.0051</v>
      </c>
      <c r="AE43" s="36" t="n">
        <v>0.0079</v>
      </c>
      <c r="AF43" s="36" t="n">
        <v>0.0057</v>
      </c>
      <c r="AG43" s="36" t="n">
        <v>0.0047</v>
      </c>
      <c r="AH43" s="36" t="n">
        <v>0.0054</v>
      </c>
      <c r="AI43" s="36" t="n">
        <v>-99999</v>
      </c>
      <c r="AJ43" s="36" t="n">
        <v>-99999</v>
      </c>
      <c r="AK43" s="36" t="n">
        <v>-99999</v>
      </c>
      <c r="AL43" s="36" t="n">
        <v>0.0196</v>
      </c>
      <c r="AM43" s="36" t="n">
        <v>0.0044</v>
      </c>
      <c r="AN43" s="36" t="n">
        <v>-99999</v>
      </c>
      <c r="AO43" s="36" t="n">
        <v>-99999</v>
      </c>
      <c r="AP43" s="36" t="n">
        <v>0.093</v>
      </c>
      <c r="AQ43" s="36"/>
      <c r="AR43" s="36" t="n">
        <v>0.0057</v>
      </c>
      <c r="AS43" s="36" t="n">
        <v>0.0051</v>
      </c>
      <c r="AT43" s="36"/>
      <c r="AU43" s="36" t="n">
        <v>0.0149</v>
      </c>
      <c r="AV43" s="36" t="n">
        <v>-99999</v>
      </c>
      <c r="AW43" s="36"/>
      <c r="AX43" s="36" t="n">
        <v>0.0607</v>
      </c>
      <c r="AY43" s="36" t="n">
        <v>0.0664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3169</v>
      </c>
      <c r="E44" s="135" t="n">
        <v>28.6</v>
      </c>
      <c r="F44" s="136" t="n">
        <v>4.556</v>
      </c>
      <c r="G44" s="137" t="n">
        <v>35.0522</v>
      </c>
      <c r="H44" s="135" t="n">
        <v>10</v>
      </c>
      <c r="I44" s="135" t="n">
        <v>10</v>
      </c>
      <c r="J44" s="138" t="n">
        <v>116.45</v>
      </c>
      <c r="K44" s="139" t="n">
        <f aca="false">IF(ISBLANK(E44),"",(0.000824493-(0.0000040899*E44)+(0.000000076438*E44^2)-(0.00000000082467*E44^3)+(0.0000000000053875*E44^4)))</f>
        <v>0.0007543575931871</v>
      </c>
      <c r="L44" s="139" t="n">
        <f aca="false">IF(ISBLANK(E44),"",(-0.00000572466+(0.00000010227*E44)-(0.0000000016546*E44^2)))</f>
        <v>-4.153134616E-006</v>
      </c>
      <c r="M44" s="139" t="n">
        <f aca="false">IF(ISBLANK(E44),"",IF(ISBLANK(G44),(O44+(K44*35)+(L44*35^1.5)+(0.00000048314*35^2)),(O44+(K44*G44)+(L44*G44^1.5)+(0.00000048314*G44^2))))</f>
        <v>1.02223868259331</v>
      </c>
      <c r="N44" s="140" t="n">
        <f aca="false">IF(ISBLANK(D44),"",IF(ISBLANK(G44),J44*(1+0.00001*(35-20)),J44*(1+0.00001*(G44-20))))</f>
        <v>116.4675282869</v>
      </c>
      <c r="O44" s="139" t="n">
        <f aca="false">IF(ISBLANK(E44),"",(0.999842594+(0.00006793952*E44)-(0.00000909529*E44^2)+(0.0000001001685*E44^3)-(0.000000001120083*E44^4)+(0.000000000006536332*E44^5)))</f>
        <v>0.996065060375924</v>
      </c>
      <c r="P44" s="141" t="n">
        <v>4.476</v>
      </c>
      <c r="Q44" s="142" t="n">
        <v>4.378</v>
      </c>
      <c r="R44" s="143" t="n">
        <v>199.9</v>
      </c>
      <c r="S44" s="143" t="n">
        <v>195.5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3171</v>
      </c>
      <c r="E45" s="135" t="n">
        <v>28.6</v>
      </c>
      <c r="F45" s="136" t="n">
        <v>4.603</v>
      </c>
      <c r="G45" s="137" t="n">
        <v>35.0561</v>
      </c>
      <c r="H45" s="135" t="n">
        <v>0</v>
      </c>
      <c r="I45" s="135" t="n">
        <v>2.5</v>
      </c>
      <c r="J45" s="138" t="n">
        <v>117.64</v>
      </c>
      <c r="K45" s="139" t="n">
        <f aca="false">IF(ISBLANK(E45),"",(0.000824493-(0.0000040899*E45)+(0.000000076438*E45^2)-(0.00000000082467*E45^3)+(0.0000000000053875*E45^4)))</f>
        <v>0.0007543575931871</v>
      </c>
      <c r="L45" s="139" t="n">
        <f aca="false">IF(ISBLANK(E45),"",(-0.00000572466+(0.00000010227*E45)-(0.0000000016546*E45^2)))</f>
        <v>-4.153134616E-006</v>
      </c>
      <c r="M45" s="139" t="n">
        <f aca="false">IF(ISBLANK(E45),"",IF(ISBLANK(G45),(O45+(K45*35)+(L45*35^1.5)+(0.00000048314*35^2)),(O45+(K45*G45)+(L45*G45^1.5)+(0.00000048314*G45^2))))</f>
        <v>1.02224161284194</v>
      </c>
      <c r="N45" s="140" t="n">
        <f aca="false">IF(ISBLANK(D45),"",IF(ISBLANK(G45),J45*(1+0.00001*(35-20)),J45*(1+0.00001*(G45-20))))</f>
        <v>117.65771199604</v>
      </c>
      <c r="O45" s="139" t="n">
        <f aca="false">IF(ISBLANK(E45),"",(0.999842594+(0.00006793952*E45)-(0.00000909529*E45^2)+(0.0000001001685*E45^3)-(0.000000001120083*E45^4)+(0.000000000006536332*E45^5)))</f>
        <v>0.996065060375924</v>
      </c>
      <c r="P45" s="141" t="n">
        <v>4.475</v>
      </c>
      <c r="Q45" s="142" t="n">
        <v>4.378</v>
      </c>
      <c r="R45" s="143" t="n">
        <v>199.9</v>
      </c>
      <c r="S45" s="143" t="n">
        <v>195.5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0.02</v>
      </c>
      <c r="AA45" s="144" t="n">
        <v>0.02</v>
      </c>
      <c r="AB45" s="145" t="n">
        <v>0.4</v>
      </c>
      <c r="AC45" s="146" t="n">
        <v>0.4</v>
      </c>
      <c r="AD45" s="36" t="n">
        <v>0.0045</v>
      </c>
      <c r="AE45" s="36" t="n">
        <v>0.007</v>
      </c>
      <c r="AF45" s="36" t="n">
        <v>0.0048</v>
      </c>
      <c r="AG45" s="36" t="n">
        <v>0.0045</v>
      </c>
      <c r="AH45" s="36" t="n">
        <v>0.0051</v>
      </c>
      <c r="AI45" s="36" t="n">
        <v>-99999</v>
      </c>
      <c r="AJ45" s="36" t="n">
        <v>-99999</v>
      </c>
      <c r="AK45" s="36" t="n">
        <v>-99999</v>
      </c>
      <c r="AL45" s="36" t="n">
        <v>0.0131</v>
      </c>
      <c r="AM45" s="36" t="n">
        <v>0.0045</v>
      </c>
      <c r="AN45" s="36" t="n">
        <v>-99999</v>
      </c>
      <c r="AO45" s="36" t="n">
        <v>-99999</v>
      </c>
      <c r="AP45" s="36" t="n">
        <v>0.0871</v>
      </c>
      <c r="AQ45" s="36"/>
      <c r="AR45" s="36" t="n">
        <v>0.0045</v>
      </c>
      <c r="AS45" s="36" t="n">
        <v>0.0051</v>
      </c>
      <c r="AT45" s="36"/>
      <c r="AU45" s="36" t="n">
        <v>0.0137</v>
      </c>
      <c r="AV45" s="36" t="n">
        <v>-99999</v>
      </c>
      <c r="AW45" s="36"/>
      <c r="AX45" s="36" t="n">
        <v>0.0555</v>
      </c>
      <c r="AY45" s="36" t="n">
        <v>0.0612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5.1052631578947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</v>
      </c>
      <c r="P10" s="31" t="s">
        <v>14</v>
      </c>
      <c r="Q10" s="35" t="n">
        <f aca="false">IF(ISBLANK(I10),"",IF(ISBLANK(J10),"",IF(J10&gt;60,"ERREUR !!",O12*(I10+(J10/60)))))</f>
        <v>6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40998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2016-03-31T02:20:00z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0.0972222222222222</v>
      </c>
      <c r="K12" s="48"/>
      <c r="L12" s="48"/>
      <c r="M12" s="48"/>
      <c r="N12" s="49" t="str">
        <f aca="false">I10&amp;"°"&amp;J10</f>
        <v>6°0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0.997862971984057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0.0199893090673248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5.0031700369998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4.973920416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0.00401565181957614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3174</v>
      </c>
      <c r="E35" s="119" t="n">
        <v>7.9</v>
      </c>
      <c r="F35" s="120" t="n">
        <v>5.593</v>
      </c>
      <c r="G35" s="121" t="n">
        <v>34.9457</v>
      </c>
      <c r="H35" s="119" t="n">
        <v>2000</v>
      </c>
      <c r="I35" s="119" t="n">
        <v>2020</v>
      </c>
      <c r="J35" s="122" t="n">
        <v>117.44</v>
      </c>
      <c r="K35" s="123" t="n">
        <f aca="false">IF(ISBLANK(E35),"",(0.000824493-(0.0000040899*E35)+(0.000000076438*E35^2)-(0.00000000082467*E35^3)+(0.0000000000053875*E35^4)))</f>
        <v>0.000796567675464009</v>
      </c>
      <c r="L35" s="123" t="n">
        <f aca="false">IF(ISBLANK(E35),"",(-0.00000572466+(0.00000010227*E35)-(0.0000000016546*E35^2)))</f>
        <v>-5.019990586E-006</v>
      </c>
      <c r="M35" s="123" t="n">
        <f aca="false">IF(ISBLANK(E35),"",IF(ISBLANK(G35),(O35+(K35*35)+(L35*35^1.5)+(0.00000048314*35^2)),(O35+(K35*G35)+(L35*G35^1.5)+(0.00000048314*G35^2))))</f>
        <v>1.02724649580549</v>
      </c>
      <c r="N35" s="124" t="n">
        <f aca="false">IF(ISBLANK(D35),"",IF(ISBLANK(G35),J35*(1+0.00001*(35-20)),J35*(1+0.00001*(G35-20))))</f>
        <v>117.45755223008</v>
      </c>
      <c r="O35" s="123" t="n">
        <f aca="false">IF(ISBLANK(E35),"",(0.999842594+(0.00006793952*E35)-(0.00000909529*E35^2)+(0.0000001001685*E35^3)-(0.000000001120083*E35^4)+(0.000000000006536332*E35^5)))</f>
        <v>0.999856904530436</v>
      </c>
      <c r="P35" s="125" t="n">
        <v>5.444</v>
      </c>
      <c r="Q35" s="126" t="n">
        <v>5.299</v>
      </c>
      <c r="R35" s="127" t="n">
        <v>243.1</v>
      </c>
      <c r="S35" s="127" t="n">
        <v>236.7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3177</v>
      </c>
      <c r="E36" s="135" t="n">
        <v>8</v>
      </c>
      <c r="F36" s="136" t="n">
        <v>5.521</v>
      </c>
      <c r="G36" s="137" t="n">
        <v>34.9461</v>
      </c>
      <c r="H36" s="135" t="n">
        <v>2000</v>
      </c>
      <c r="I36" s="135" t="n">
        <v>2020</v>
      </c>
      <c r="J36" s="138" t="n">
        <v>116.16</v>
      </c>
      <c r="K36" s="139" t="n">
        <f aca="false">IF(ISBLANK(E36),"",(0.000824493-(0.0000040899*E36)+(0.000000076438*E36^2)-(0.00000000082467*E36^3)+(0.0000000000053875*E36^4)))</f>
        <v>0.00079626566816</v>
      </c>
      <c r="L36" s="139" t="n">
        <f aca="false">IF(ISBLANK(E36),"",(-0.00000572466+(0.00000010227*E36)-(0.0000000016546*E36^2)))</f>
        <v>-5.0123944E-006</v>
      </c>
      <c r="M36" s="139" t="n">
        <f aca="false">IF(ISBLANK(E36),"",IF(ISBLANK(G36),(O36+(K36*35)+(L36*35^1.5)+(0.00000048314*35^2)),(O36+(K36*G36)+(L36*G36^1.5)+(0.00000048314*G36^2))))</f>
        <v>1.02723184507634</v>
      </c>
      <c r="N36" s="140" t="n">
        <f aca="false">IF(ISBLANK(D36),"",IF(ISBLANK(G36),J36*(1+0.00001*(35-20)),J36*(1+0.00001*(G36-20))))</f>
        <v>116.17736138976</v>
      </c>
      <c r="O36" s="139" t="n">
        <f aca="false">IF(ISBLANK(E36),"",(0.999842594+(0.00006793952*E36)-(0.00000909529*E36^2)+(0.0000001001685*E36^3)-(0.000000001120083*E36^4)+(0.000000000006536332*E36^5)))</f>
        <v>0.999850924194559</v>
      </c>
      <c r="P36" s="141" t="n">
        <v>5.434</v>
      </c>
      <c r="Q36" s="142" t="n">
        <v>5.29</v>
      </c>
      <c r="R36" s="143" t="n">
        <v>242.7</v>
      </c>
      <c r="S36" s="143" t="n">
        <v>236.2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3181</v>
      </c>
      <c r="E37" s="135" t="n">
        <v>8.9</v>
      </c>
      <c r="F37" s="136" t="n">
        <v>3.416</v>
      </c>
      <c r="G37" s="137" t="n">
        <v>34.5986</v>
      </c>
      <c r="H37" s="135" t="n">
        <v>1000</v>
      </c>
      <c r="I37" s="135" t="n">
        <v>1008</v>
      </c>
      <c r="J37" s="138" t="n">
        <v>117.51</v>
      </c>
      <c r="K37" s="139" t="n">
        <f aca="false">IF(ISBLANK(E37),"",(0.000824493-(0.0000040899*E37)+(0.000000076438*E37^2)-(0.00000000082467*E37^3)+(0.0000000000053875*E37^4)))</f>
        <v>0.000793599979577109</v>
      </c>
      <c r="L37" s="139" t="n">
        <f aca="false">IF(ISBLANK(E37),"",(-0.00000572466+(0.00000010227*E37)-(0.0000000016546*E37^2)))</f>
        <v>-4.945517866E-006</v>
      </c>
      <c r="M37" s="139" t="n">
        <f aca="false">IF(ISBLANK(E37),"",IF(ISBLANK(G37),(O37+(K37*35)+(L37*35^1.5)+(0.00000048314*35^2)),(O37+(K37*G37)+(L37*G37^1.5)+(0.00000048314*G37^2))))</f>
        <v>1.02682010110973</v>
      </c>
      <c r="N37" s="140" t="n">
        <f aca="false">IF(ISBLANK(D37),"",IF(ISBLANK(G37),J37*(1+0.00001*(35-20)),J37*(1+0.00001*(G37-20))))</f>
        <v>117.52715481486</v>
      </c>
      <c r="O37" s="139" t="n">
        <f aca="false">IF(ISBLANK(E37),"",(0.999842594+(0.00006793952*E37)-(0.00000909529*E37^2)+(0.0000001001685*E37^3)-(0.000000001120083*E37^4)+(0.000000000006536332*E37^5)))</f>
        <v>0.999790770835288</v>
      </c>
      <c r="P37" s="141" t="n">
        <v>3.317</v>
      </c>
      <c r="Q37" s="142" t="n">
        <v>3.23</v>
      </c>
      <c r="R37" s="143" t="n">
        <v>148.1</v>
      </c>
      <c r="S37" s="143" t="n">
        <v>144.3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3182</v>
      </c>
      <c r="E38" s="135" t="n">
        <v>11.6</v>
      </c>
      <c r="F38" s="136" t="n">
        <v>1.528</v>
      </c>
      <c r="G38" s="137" t="n">
        <v>34.6789</v>
      </c>
      <c r="H38" s="135" t="n">
        <v>500</v>
      </c>
      <c r="I38" s="135" t="n">
        <v>504</v>
      </c>
      <c r="J38" s="138" t="n">
        <v>115.86</v>
      </c>
      <c r="K38" s="139" t="n">
        <f aca="false">IF(ISBLANK(E38),"",(0.000824493-(0.0000040899*E38)+(0.000000076438*E38^2)-(0.00000000082467*E38^3)+(0.0000000000053875*E38^4)))</f>
        <v>0.0007861459813712</v>
      </c>
      <c r="L38" s="139" t="n">
        <f aca="false">IF(ISBLANK(E38),"",(-0.00000572466+(0.00000010227*E38)-(0.0000000016546*E38^2)))</f>
        <v>-4.760970976E-006</v>
      </c>
      <c r="M38" s="139" t="n">
        <f aca="false">IF(ISBLANK(E38),"",IF(ISBLANK(G38),(O38+(K38*35)+(L38*35^1.5)+(0.00000048314*35^2)),(O38+(K38*G38)+(L38*G38^1.5)+(0.00000048314*G38^2))))</f>
        <v>1.02641570484269</v>
      </c>
      <c r="N38" s="140" t="n">
        <f aca="false">IF(ISBLANK(D38),"",IF(ISBLANK(G38),J38*(1+0.00001*(35-20)),J38*(1+0.00001*(G38-20))))</f>
        <v>115.87700697354</v>
      </c>
      <c r="O38" s="139" t="n">
        <f aca="false">IF(ISBLANK(E38),"",(0.999842594+(0.00006793952*E38)-(0.00000909529*E38^2)+(0.0000001001685*E38^3)-(0.000000001120083*E38^4)+(0.000000000006536332*E38^5)))</f>
        <v>0.999544275009952</v>
      </c>
      <c r="P38" s="141" t="n">
        <v>1.497</v>
      </c>
      <c r="Q38" s="142" t="n">
        <v>1.458</v>
      </c>
      <c r="R38" s="143" t="n">
        <v>66.9</v>
      </c>
      <c r="S38" s="143" t="n">
        <v>65.1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3183</v>
      </c>
      <c r="E39" s="135" t="n">
        <v>17.5</v>
      </c>
      <c r="F39" s="136" t="n">
        <v>2.225</v>
      </c>
      <c r="G39" s="137" t="n">
        <v>35.6014</v>
      </c>
      <c r="H39" s="135" t="n">
        <v>100</v>
      </c>
      <c r="I39" s="135" t="n">
        <v>101</v>
      </c>
      <c r="J39" s="138" t="n">
        <v>116.33</v>
      </c>
      <c r="K39" s="139" t="n">
        <f aca="false">IF(ISBLANK(E39),"",(0.000824493-(0.0000040899*E39)+(0.000000076438*E39^2)-(0.00000000082467*E39^3)+(0.0000000000053875*E39^4)))</f>
        <v>0.000772414460292969</v>
      </c>
      <c r="L39" s="139" t="n">
        <f aca="false">IF(ISBLANK(E39),"",(-0.00000572466+(0.00000010227*E39)-(0.0000000016546*E39^2)))</f>
        <v>-4.44165625E-006</v>
      </c>
      <c r="M39" s="139" t="n">
        <f aca="false">IF(ISBLANK(E39),"",IF(ISBLANK(G39),(O39+(K39*35)+(L39*35^1.5)+(0.00000048314*35^2)),(O39+(K39*G39)+(L39*G39^1.5)+(0.00000048314*G39^2))))</f>
        <v>1.0258565088927</v>
      </c>
      <c r="N39" s="140" t="n">
        <f aca="false">IF(ISBLANK(D39),"",IF(ISBLANK(G39),J39*(1+0.00001*(35-20)),J39*(1+0.00001*(G39-20))))</f>
        <v>116.34814910862</v>
      </c>
      <c r="O39" s="139" t="n">
        <f aca="false">IF(ISBLANK(E39),"",(0.999842594+(0.00006793952*E39)-(0.00000909529*E39^2)+(0.0000001001685*E39^3)-(0.000000001120083*E39^4)+(0.000000000006536332*E39^5)))</f>
        <v>0.998688620195579</v>
      </c>
      <c r="P39" s="141" t="n">
        <v>2.178</v>
      </c>
      <c r="Q39" s="142" t="n">
        <v>2.123</v>
      </c>
      <c r="R39" s="143" t="n">
        <v>97.3</v>
      </c>
      <c r="S39" s="143" t="n">
        <v>94.8</v>
      </c>
      <c r="T39" s="34" t="n">
        <v>0.02</v>
      </c>
      <c r="U39" s="144" t="n">
        <v>0.02</v>
      </c>
      <c r="V39" s="145" t="n">
        <v>20.6</v>
      </c>
      <c r="W39" s="146" t="n">
        <v>20.1</v>
      </c>
      <c r="X39" s="145" t="n">
        <v>20.6</v>
      </c>
      <c r="Y39" s="146" t="n">
        <v>20.1</v>
      </c>
      <c r="Z39" s="34" t="n">
        <v>1.42</v>
      </c>
      <c r="AA39" s="144" t="n">
        <v>1.38</v>
      </c>
      <c r="AB39" s="145" t="n">
        <v>6.6</v>
      </c>
      <c r="AC39" s="146" t="n">
        <v>6.4</v>
      </c>
      <c r="AD39" s="36" t="n">
        <v>0.0118</v>
      </c>
      <c r="AE39" s="36" t="n">
        <v>0.0076</v>
      </c>
      <c r="AF39" s="36" t="n">
        <v>0.0073</v>
      </c>
      <c r="AG39" s="36" t="n">
        <v>0.0153</v>
      </c>
      <c r="AH39" s="36" t="n">
        <v>0.0086</v>
      </c>
      <c r="AI39" s="36" t="n">
        <v>-99999</v>
      </c>
      <c r="AJ39" s="36" t="n">
        <v>-99999</v>
      </c>
      <c r="AK39" s="36" t="n">
        <v>-99999</v>
      </c>
      <c r="AL39" s="36" t="n">
        <v>0.0153</v>
      </c>
      <c r="AM39" s="36" t="n">
        <v>0.0019</v>
      </c>
      <c r="AN39" s="36" t="n">
        <v>0.001</v>
      </c>
      <c r="AO39" s="36" t="n">
        <v>-99999</v>
      </c>
      <c r="AP39" s="36" t="n">
        <v>0.0029</v>
      </c>
      <c r="AQ39" s="36"/>
      <c r="AR39" s="36" t="n">
        <v>0.0185</v>
      </c>
      <c r="AS39" s="36" t="n">
        <v>0.0156</v>
      </c>
      <c r="AT39" s="36"/>
      <c r="AU39" s="36" t="n">
        <v>0.0067</v>
      </c>
      <c r="AV39" s="36" t="n">
        <v>-99999</v>
      </c>
      <c r="AW39" s="36"/>
      <c r="AX39" s="36" t="n">
        <v>0.0092</v>
      </c>
      <c r="AY39" s="36" t="n">
        <v>0.0488</v>
      </c>
      <c r="AZ39" s="36"/>
      <c r="BA39" s="36" t="n">
        <v>0.0025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3187</v>
      </c>
      <c r="E40" s="135" t="n">
        <v>18.1</v>
      </c>
      <c r="F40" s="136" t="n">
        <v>2.489</v>
      </c>
      <c r="G40" s="137" t="n">
        <v>35.6601</v>
      </c>
      <c r="H40" s="135" t="n">
        <v>80</v>
      </c>
      <c r="I40" s="135" t="n">
        <v>80.8</v>
      </c>
      <c r="J40" s="138" t="n">
        <v>115.62</v>
      </c>
      <c r="K40" s="139" t="n">
        <f aca="false">IF(ISBLANK(E40),"",(0.000824493-(0.0000040899*E40)+(0.000000076438*E40^2)-(0.00000000082467*E40^3)+(0.0000000000053875*E40^4)))</f>
        <v>0.000771195814950969</v>
      </c>
      <c r="L40" s="139" t="n">
        <f aca="false">IF(ISBLANK(E40),"",(-0.00000572466+(0.00000010227*E40)-(0.0000000016546*E40^2)))</f>
        <v>-4.415636506E-006</v>
      </c>
      <c r="M40" s="139" t="n">
        <f aca="false">IF(ISBLANK(E40),"",IF(ISBLANK(G40),(O40+(K40*35)+(L40*35^1.5)+(0.00000048314*35^2)),(O40+(K40*G40)+(L40*G40^1.5)+(0.00000048314*G40^2))))</f>
        <v>1.02575404555871</v>
      </c>
      <c r="N40" s="140" t="n">
        <f aca="false">IF(ISBLANK(D40),"",IF(ISBLANK(G40),J40*(1+0.00001*(35-20)),J40*(1+0.00001*(G40-20))))</f>
        <v>115.63810620762</v>
      </c>
      <c r="O40" s="139" t="n">
        <f aca="false">IF(ISBLANK(E40),"",(0.999842594+(0.00006793952*E40)-(0.00000909529*E40^2)+(0.0000001001685*E40^3)-(0.000000001120083*E40^4)+(0.000000000006536332*E40^5)))</f>
        <v>0.998579045754661</v>
      </c>
      <c r="P40" s="141" t="n">
        <v>2.453</v>
      </c>
      <c r="Q40" s="142" t="n">
        <v>2.391</v>
      </c>
      <c r="R40" s="143" t="n">
        <v>109.6</v>
      </c>
      <c r="S40" s="143" t="n">
        <v>106.8</v>
      </c>
      <c r="T40" s="34" t="n">
        <v>0.05</v>
      </c>
      <c r="U40" s="144" t="n">
        <v>0.05</v>
      </c>
      <c r="V40" s="145" t="n">
        <v>18.8</v>
      </c>
      <c r="W40" s="146" t="n">
        <v>18.3</v>
      </c>
      <c r="X40" s="145" t="n">
        <v>18.7</v>
      </c>
      <c r="Y40" s="146" t="n">
        <v>18.2</v>
      </c>
      <c r="Z40" s="34" t="n">
        <v>1.32</v>
      </c>
      <c r="AA40" s="144" t="n">
        <v>1.29</v>
      </c>
      <c r="AB40" s="145" t="n">
        <v>5.7</v>
      </c>
      <c r="AC40" s="146" t="n">
        <v>5.6</v>
      </c>
      <c r="AD40" s="36" t="n">
        <v>0.026</v>
      </c>
      <c r="AE40" s="36" t="n">
        <v>0.0183</v>
      </c>
      <c r="AF40" s="36" t="n">
        <v>0.0099</v>
      </c>
      <c r="AG40" s="36" t="n">
        <v>0.0337</v>
      </c>
      <c r="AH40" s="36" t="n">
        <v>0.0279</v>
      </c>
      <c r="AI40" s="36" t="n">
        <v>0.0035</v>
      </c>
      <c r="AJ40" s="36" t="n">
        <v>0.0032</v>
      </c>
      <c r="AK40" s="36" t="n">
        <v>0.0016</v>
      </c>
      <c r="AL40" s="36" t="n">
        <v>0.0369</v>
      </c>
      <c r="AM40" s="36" t="n">
        <v>0.0039</v>
      </c>
      <c r="AN40" s="36" t="n">
        <v>0.0022</v>
      </c>
      <c r="AO40" s="36" t="n">
        <v>-99999</v>
      </c>
      <c r="AP40" s="36" t="n">
        <v>0.0128</v>
      </c>
      <c r="AQ40" s="36"/>
      <c r="AR40" s="36" t="n">
        <v>0.0574</v>
      </c>
      <c r="AS40" s="36" t="n">
        <v>0.0411</v>
      </c>
      <c r="AT40" s="36"/>
      <c r="AU40" s="36" t="n">
        <v>0.0247</v>
      </c>
      <c r="AV40" s="36" t="n">
        <v>-99999</v>
      </c>
      <c r="AW40" s="36"/>
      <c r="AX40" s="36" t="n">
        <v>0.0417</v>
      </c>
      <c r="AY40" s="36" t="n">
        <v>0.1283</v>
      </c>
      <c r="AZ40" s="36"/>
      <c r="BA40" s="36" t="n">
        <v>0.0042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3188</v>
      </c>
      <c r="E41" s="135" t="n">
        <v>18.6</v>
      </c>
      <c r="F41" s="136" t="n">
        <v>2.723</v>
      </c>
      <c r="G41" s="137" t="n">
        <v>35.7028</v>
      </c>
      <c r="H41" s="135" t="n">
        <v>60</v>
      </c>
      <c r="I41" s="135" t="n">
        <v>60.8</v>
      </c>
      <c r="J41" s="138" t="n">
        <v>119.19</v>
      </c>
      <c r="K41" s="139" t="n">
        <f aca="false">IF(ISBLANK(E41),"",(0.000824493-(0.0000040899*E41)+(0.000000076438*E41^2)-(0.00000000082467*E41^3)+(0.0000000000053875*E41^4)))</f>
        <v>0.0007702035386151</v>
      </c>
      <c r="L41" s="139" t="n">
        <f aca="false">IF(ISBLANK(E41),"",(-0.00000572466+(0.00000010227*E41)-(0.0000000016546*E41^2)))</f>
        <v>-4.394863416E-006</v>
      </c>
      <c r="M41" s="139" t="n">
        <f aca="false">IF(ISBLANK(E41),"",IF(ISBLANK(G41),(O41+(K41*35)+(L41*35^1.5)+(0.00000048314*35^2)),(O41+(K41*G41)+(L41*G41^1.5)+(0.00000048314*G41^2))))</f>
        <v>1.02566143994072</v>
      </c>
      <c r="N41" s="140" t="n">
        <f aca="false">IF(ISBLANK(D41),"",IF(ISBLANK(G41),J41*(1+0.00001*(35-20)),J41*(1+0.00001*(G41-20))))</f>
        <v>119.20871616732</v>
      </c>
      <c r="O41" s="139" t="n">
        <f aca="false">IF(ISBLANK(E41),"",(0.999842594+(0.00006793952*E41)-(0.00000909529*E41^2)+(0.0000001001685*E41^3)-(0.000000001120083*E41^4)+(0.000000000006536332*E41^5)))</f>
        <v>0.998484722762994</v>
      </c>
      <c r="P41" s="141" t="n">
        <v>2.603</v>
      </c>
      <c r="Q41" s="142" t="n">
        <v>2.538</v>
      </c>
      <c r="R41" s="143" t="n">
        <v>116.3</v>
      </c>
      <c r="S41" s="143" t="n">
        <v>113.4</v>
      </c>
      <c r="T41" s="34" t="n">
        <v>0.74</v>
      </c>
      <c r="U41" s="144" t="n">
        <v>0.72</v>
      </c>
      <c r="V41" s="145" t="n">
        <v>17.4</v>
      </c>
      <c r="W41" s="146" t="n">
        <v>17</v>
      </c>
      <c r="X41" s="145" t="n">
        <v>16.7</v>
      </c>
      <c r="Y41" s="146" t="n">
        <v>16.3</v>
      </c>
      <c r="Z41" s="34" t="n">
        <v>1.24</v>
      </c>
      <c r="AA41" s="144" t="n">
        <v>1.21</v>
      </c>
      <c r="AB41" s="145" t="n">
        <v>4.9</v>
      </c>
      <c r="AC41" s="146" t="n">
        <v>4.8</v>
      </c>
      <c r="AD41" s="36" t="n">
        <v>0.0407</v>
      </c>
      <c r="AE41" s="36" t="n">
        <v>0.0286</v>
      </c>
      <c r="AF41" s="36" t="n">
        <v>0.0137</v>
      </c>
      <c r="AG41" s="36" t="n">
        <v>0.0449</v>
      </c>
      <c r="AH41" s="36" t="n">
        <v>0.0458</v>
      </c>
      <c r="AI41" s="36" t="n">
        <v>0.0134</v>
      </c>
      <c r="AJ41" s="36" t="n">
        <v>0.0089</v>
      </c>
      <c r="AK41" s="36" t="n">
        <v>0.0038</v>
      </c>
      <c r="AL41" s="36" t="n">
        <v>0.0592</v>
      </c>
      <c r="AM41" s="36" t="n">
        <v>0.0092</v>
      </c>
      <c r="AN41" s="36" t="n">
        <v>0.0016</v>
      </c>
      <c r="AO41" s="36" t="n">
        <v>-99999</v>
      </c>
      <c r="AP41" s="36" t="n">
        <v>0.0347</v>
      </c>
      <c r="AQ41" s="36"/>
      <c r="AR41" s="36" t="n">
        <v>0.0671</v>
      </c>
      <c r="AS41" s="36" t="n">
        <v>0.0942</v>
      </c>
      <c r="AT41" s="36"/>
      <c r="AU41" s="36" t="n">
        <v>0.0334</v>
      </c>
      <c r="AV41" s="36" t="n">
        <v>-99999</v>
      </c>
      <c r="AW41" s="36"/>
      <c r="AX41" s="36" t="n">
        <v>0.0713</v>
      </c>
      <c r="AY41" s="36" t="n">
        <v>0.2243</v>
      </c>
      <c r="AZ41" s="36"/>
      <c r="BA41" s="36" t="n">
        <v>0.0054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3189</v>
      </c>
      <c r="E42" s="135" t="n">
        <v>20</v>
      </c>
      <c r="F42" s="136" t="n">
        <v>3.707</v>
      </c>
      <c r="G42" s="137" t="n">
        <v>35.6953</v>
      </c>
      <c r="H42" s="135" t="n">
        <v>40</v>
      </c>
      <c r="I42" s="135" t="n">
        <v>40.4</v>
      </c>
      <c r="J42" s="138" t="n">
        <v>115.7</v>
      </c>
      <c r="K42" s="139" t="n">
        <f aca="false">IF(ISBLANK(E42),"",(0.000824493-(0.0000040899*E42)+(0.000000076438*E42^2)-(0.00000000082467*E42^3)+(0.0000000000053875*E42^4)))</f>
        <v>0.00076753484</v>
      </c>
      <c r="L42" s="139" t="n">
        <f aca="false">IF(ISBLANK(E42),"",(-0.00000572466+(0.00000010227*E42)-(0.0000000016546*E42^2)))</f>
        <v>-4.3411E-006</v>
      </c>
      <c r="M42" s="139" t="n">
        <f aca="false">IF(ISBLANK(E42),"",IF(ISBLANK(G42),(O42+(K42*35)+(L42*35^1.5)+(0.00000048314*35^2)),(O42+(K42*G42)+(L42*G42^1.5)+(0.00000048314*G42^2))))</f>
        <v>1.02529350250689</v>
      </c>
      <c r="N42" s="140" t="n">
        <f aca="false">IF(ISBLANK(D42),"",IF(ISBLANK(G42),J42*(1+0.00001*(35-20)),J42*(1+0.00001*(G42-20))))</f>
        <v>115.7181594621</v>
      </c>
      <c r="O42" s="139" t="n">
        <f aca="false">IF(ISBLANK(E42),"",(0.999842594+(0.00006793952*E42)-(0.00000909529*E42^2)+(0.0000001001685*E42^3)-(0.000000001120083*E42^4)+(0.000000000006536332*E42^5)))</f>
        <v>0.9982063193824</v>
      </c>
      <c r="P42" s="141" t="n">
        <v>3.658</v>
      </c>
      <c r="Q42" s="142" t="n">
        <v>3.568</v>
      </c>
      <c r="R42" s="143" t="n">
        <v>163.4</v>
      </c>
      <c r="S42" s="143" t="n">
        <v>159.3</v>
      </c>
      <c r="T42" s="34" t="n">
        <v>0.21</v>
      </c>
      <c r="U42" s="144" t="n">
        <v>0.2</v>
      </c>
      <c r="V42" s="145" t="n">
        <v>10.9</v>
      </c>
      <c r="W42" s="146" t="n">
        <v>10.6</v>
      </c>
      <c r="X42" s="145" t="n">
        <v>10.7</v>
      </c>
      <c r="Y42" s="146" t="n">
        <v>10.4</v>
      </c>
      <c r="Z42" s="34" t="n">
        <v>0.87</v>
      </c>
      <c r="AA42" s="144" t="n">
        <v>0.85</v>
      </c>
      <c r="AB42" s="145" t="n">
        <v>3.6</v>
      </c>
      <c r="AC42" s="146" t="n">
        <v>3.5</v>
      </c>
      <c r="AD42" s="36" t="n">
        <v>0.0587</v>
      </c>
      <c r="AE42" s="36" t="n">
        <v>0.0559</v>
      </c>
      <c r="AF42" s="36" t="n">
        <v>0.0502</v>
      </c>
      <c r="AG42" s="36" t="n">
        <v>0.074</v>
      </c>
      <c r="AH42" s="36" t="n">
        <v>0.0454</v>
      </c>
      <c r="AI42" s="36" t="n">
        <v>0.0333</v>
      </c>
      <c r="AJ42" s="36" t="n">
        <v>0.0057</v>
      </c>
      <c r="AK42" s="36" t="n">
        <v>0.0105</v>
      </c>
      <c r="AL42" s="36" t="n">
        <v>0.1543</v>
      </c>
      <c r="AM42" s="36" t="n">
        <v>0.0175</v>
      </c>
      <c r="AN42" s="36" t="n">
        <v>0.0022</v>
      </c>
      <c r="AO42" s="36" t="n">
        <v>-99999</v>
      </c>
      <c r="AP42" s="36" t="n">
        <v>0.0883</v>
      </c>
      <c r="AQ42" s="36"/>
      <c r="AR42" s="36" t="n">
        <v>0.0467</v>
      </c>
      <c r="AS42" s="36" t="n">
        <v>0.1699</v>
      </c>
      <c r="AT42" s="36"/>
      <c r="AU42" s="36" t="n">
        <v>0.0445</v>
      </c>
      <c r="AV42" s="36" t="n">
        <v>-99999</v>
      </c>
      <c r="AW42" s="36"/>
      <c r="AX42" s="36" t="n">
        <v>0.093</v>
      </c>
      <c r="AY42" s="36" t="n">
        <v>0.462</v>
      </c>
      <c r="AZ42" s="36"/>
      <c r="BA42" s="36" t="n">
        <v>0.0098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3191</v>
      </c>
      <c r="E43" s="135" t="n">
        <v>27.7</v>
      </c>
      <c r="F43" s="136" t="n">
        <v>4.894</v>
      </c>
      <c r="G43" s="137" t="n">
        <v>35.2563</v>
      </c>
      <c r="H43" s="135" t="n">
        <v>20</v>
      </c>
      <c r="I43" s="135" t="n">
        <v>20.2</v>
      </c>
      <c r="J43" s="138" t="n">
        <v>118.23</v>
      </c>
      <c r="K43" s="139" t="n">
        <f aca="false">IF(ISBLANK(E43),"",(0.000824493-(0.0000040899*E43)+(0.000000076438*E43^2)-(0.00000000082467*E43^3)+(0.0000000000053875*E43^4)))</f>
        <v>0.000755497206216729</v>
      </c>
      <c r="L43" s="139" t="n">
        <f aca="false">IF(ISBLANK(E43),"",(-0.00000572466+(0.00000010227*E43)-(0.0000000016546*E43^2)))</f>
        <v>-4.161339034E-006</v>
      </c>
      <c r="M43" s="139" t="n">
        <f aca="false">IF(ISBLANK(E43),"",IF(ISBLANK(G43),(O43+(K43*35)+(L43*35^1.5)+(0.00000048314*35^2)),(O43+(K43*G43)+(L43*G43^1.5)+(0.00000048314*G43^2))))</f>
        <v>1.0226873733057</v>
      </c>
      <c r="N43" s="140" t="n">
        <f aca="false">IF(ISBLANK(D43),"",IF(ISBLANK(G43),J43*(1+0.00001*(35-20)),J43*(1+0.00001*(G43-20))))</f>
        <v>118.24803752349</v>
      </c>
      <c r="O43" s="139" t="n">
        <f aca="false">IF(ISBLANK(E43),"",(0.999842594+(0.00006793952*E43)-(0.00000909529*E43^2)+(0.0000001001685*E43^3)-(0.000000001120083*E43^4)+(0.000000000006536332*E43^5)))</f>
        <v>0.996321931391658</v>
      </c>
      <c r="P43" s="141" t="n">
        <v>4.729</v>
      </c>
      <c r="Q43" s="142" t="n">
        <v>4.624</v>
      </c>
      <c r="R43" s="143" t="n">
        <v>211.2</v>
      </c>
      <c r="S43" s="143" t="n">
        <v>206.5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0.01</v>
      </c>
      <c r="AA43" s="144" t="n">
        <v>0.01</v>
      </c>
      <c r="AB43" s="145" t="n">
        <v>0.5</v>
      </c>
      <c r="AC43" s="146" t="n">
        <v>0.5</v>
      </c>
      <c r="AD43" s="36" t="n">
        <v>0.0153</v>
      </c>
      <c r="AE43" s="36" t="n">
        <v>0.0816</v>
      </c>
      <c r="AF43" s="36" t="n">
        <v>0.0067</v>
      </c>
      <c r="AG43" s="36" t="n">
        <v>0.0124</v>
      </c>
      <c r="AH43" s="36" t="n">
        <v>0.1316</v>
      </c>
      <c r="AI43" s="36" t="n">
        <v>-99999</v>
      </c>
      <c r="AJ43" s="36" t="n">
        <v>-99999</v>
      </c>
      <c r="AK43" s="36" t="n">
        <v>0.0025</v>
      </c>
      <c r="AL43" s="36" t="n">
        <v>0.058</v>
      </c>
      <c r="AM43" s="36" t="n">
        <v>0.0418</v>
      </c>
      <c r="AN43" s="36" t="n">
        <v>-99999</v>
      </c>
      <c r="AO43" s="36" t="n">
        <v>-99999</v>
      </c>
      <c r="AP43" s="36" t="n">
        <v>0.1275</v>
      </c>
      <c r="AQ43" s="36"/>
      <c r="AR43" s="36" t="n">
        <v>0.014</v>
      </c>
      <c r="AS43" s="36" t="n">
        <v>0.0115</v>
      </c>
      <c r="AT43" s="36"/>
      <c r="AU43" s="36" t="n">
        <v>-99999</v>
      </c>
      <c r="AV43" s="36" t="n">
        <v>0.065</v>
      </c>
      <c r="AW43" s="36"/>
      <c r="AX43" s="36" t="n">
        <v>0.1355</v>
      </c>
      <c r="AY43" s="36" t="n">
        <v>0.4007</v>
      </c>
      <c r="AZ43" s="36"/>
      <c r="BA43" s="36" t="n">
        <v>0.0067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3193</v>
      </c>
      <c r="E44" s="135" t="n">
        <v>28.1</v>
      </c>
      <c r="F44" s="136" t="n">
        <v>4.819</v>
      </c>
      <c r="G44" s="137" t="n">
        <v>34.8747</v>
      </c>
      <c r="H44" s="135" t="n">
        <v>10</v>
      </c>
      <c r="I44" s="135" t="n">
        <v>10</v>
      </c>
      <c r="J44" s="138" t="n">
        <v>117.79</v>
      </c>
      <c r="K44" s="139" t="n">
        <f aca="false">IF(ISBLANK(E44),"",(0.000824493-(0.0000040899*E44)+(0.000000076438*E44^2)-(0.00000000082467*E44^3)+(0.0000000000053875*E44^4)))</f>
        <v>0.000754984227200469</v>
      </c>
      <c r="L44" s="139" t="n">
        <f aca="false">IF(ISBLANK(E44),"",(-0.00000572466+(0.00000010227*E44)-(0.0000000016546*E44^2)))</f>
        <v>-4.157361706E-006</v>
      </c>
      <c r="M44" s="139" t="n">
        <f aca="false">IF(ISBLANK(E44),"",IF(ISBLANK(G44),(O44+(K44*35)+(L44*35^1.5)+(0.00000048314*35^2)),(O44+(K44*G44)+(L44*G44^1.5)+(0.00000048314*G44^2))))</f>
        <v>1.02226991597393</v>
      </c>
      <c r="N44" s="140" t="n">
        <f aca="false">IF(ISBLANK(D44),"",IF(ISBLANK(G44),J44*(1+0.00001*(35-20)),J44*(1+0.00001*(G44-20))))</f>
        <v>117.80752090913</v>
      </c>
      <c r="O44" s="139" t="n">
        <f aca="false">IF(ISBLANK(E44),"",(0.999842594+(0.00006793952*E44)-(0.00000909529*E44^2)+(0.0000001001685*E44^3)-(0.000000001120083*E44^4)+(0.000000000006536332*E44^5)))</f>
        <v>0.996208667461312</v>
      </c>
      <c r="P44" s="141" t="n">
        <v>4.674</v>
      </c>
      <c r="Q44" s="142" t="n">
        <v>4.572</v>
      </c>
      <c r="R44" s="143" t="n">
        <v>208.8</v>
      </c>
      <c r="S44" s="143" t="n">
        <v>204.2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3194</v>
      </c>
      <c r="E45" s="135" t="n">
        <v>28.4</v>
      </c>
      <c r="F45" s="136" t="n">
        <v>4.561</v>
      </c>
      <c r="G45" s="137" t="n">
        <v>33.3788</v>
      </c>
      <c r="H45" s="135" t="n">
        <v>0</v>
      </c>
      <c r="I45" s="135" t="n">
        <v>2.7</v>
      </c>
      <c r="J45" s="138" t="n">
        <v>116.46</v>
      </c>
      <c r="K45" s="139" t="n">
        <f aca="false">IF(ISBLANK(E45),"",(0.000824493-(0.0000040899*E45)+(0.000000076438*E45^2)-(0.00000000082467*E45^3)+(0.0000000000053875*E45^4)))</f>
        <v>0.00075460631060384</v>
      </c>
      <c r="L45" s="139" t="n">
        <f aca="false">IF(ISBLANK(E45),"",(-0.00000572466+(0.00000010227*E45)-(0.0000000016546*E45^2)))</f>
        <v>-4.154726176E-006</v>
      </c>
      <c r="M45" s="139" t="n">
        <f aca="false">IF(ISBLANK(E45),"",IF(ISBLANK(G45),(O45+(K45*35)+(L45*35^1.5)+(0.00000048314*35^2)),(O45+(K45*G45)+(L45*G45^1.5)+(0.00000048314*G45^2))))</f>
        <v>1.02104769928984</v>
      </c>
      <c r="N45" s="140" t="n">
        <f aca="false">IF(ISBLANK(D45),"",IF(ISBLANK(G45),J45*(1+0.00001*(35-20)),J45*(1+0.00001*(G45-20))))</f>
        <v>116.47558095048</v>
      </c>
      <c r="O45" s="139" t="n">
        <f aca="false">IF(ISBLANK(E45),"",(0.999842594+(0.00006793952*E45)-(0.00000909529*E45^2)+(0.0000001001685*E45^3)-(0.000000001120083*E45^4)+(0.000000000006536332*E45^5)))</f>
        <v>0.996122772415965</v>
      </c>
      <c r="P45" s="141" t="n">
        <v>4.475</v>
      </c>
      <c r="Q45" s="142" t="n">
        <v>4.382</v>
      </c>
      <c r="R45" s="143" t="n">
        <v>199.8</v>
      </c>
      <c r="S45" s="143" t="n">
        <v>195.7</v>
      </c>
      <c r="T45" s="34" t="n">
        <v>0.01</v>
      </c>
      <c r="U45" s="144" t="n">
        <v>0.01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3.2</v>
      </c>
      <c r="AC45" s="146" t="n">
        <v>3.1</v>
      </c>
      <c r="AD45" s="36" t="n">
        <v>0.0073</v>
      </c>
      <c r="AE45" s="36" t="n">
        <v>0.0102</v>
      </c>
      <c r="AF45" s="36" t="n">
        <v>0.0035</v>
      </c>
      <c r="AG45" s="36" t="n">
        <v>0.0093</v>
      </c>
      <c r="AH45" s="36" t="n">
        <v>0.0195</v>
      </c>
      <c r="AI45" s="36" t="n">
        <v>-99999</v>
      </c>
      <c r="AJ45" s="36" t="n">
        <v>-99999</v>
      </c>
      <c r="AK45" s="36" t="n">
        <v>-99999</v>
      </c>
      <c r="AL45" s="36" t="n">
        <v>0.0223</v>
      </c>
      <c r="AM45" s="36" t="n">
        <v>0.0086</v>
      </c>
      <c r="AN45" s="36" t="n">
        <v>-99999</v>
      </c>
      <c r="AO45" s="36" t="n">
        <v>-99999</v>
      </c>
      <c r="AP45" s="36" t="n">
        <v>0.1194</v>
      </c>
      <c r="AQ45" s="36"/>
      <c r="AR45" s="36" t="n">
        <v>0.0067</v>
      </c>
      <c r="AS45" s="36" t="n">
        <v>0.0057</v>
      </c>
      <c r="AT45" s="36"/>
      <c r="AU45" s="36" t="n">
        <v>-99999</v>
      </c>
      <c r="AV45" s="36" t="n">
        <v>0.0322</v>
      </c>
      <c r="AW45" s="36"/>
      <c r="AX45" s="36" t="n">
        <v>0.0562</v>
      </c>
      <c r="AY45" s="36" t="n">
        <v>0.1542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147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I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5.1052631578947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7°0</v>
      </c>
      <c r="P10" s="31" t="s">
        <v>14</v>
      </c>
      <c r="Q10" s="35" t="n">
        <f aca="false">IF(ISBLANK(I10),"",IF(ISBLANK(J10),"",IF(J10&gt;60,"ERREUR !!",O12*(I10+(J10/60)))))</f>
        <v>7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40998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2016-03-31T09:00:00z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0.375</v>
      </c>
      <c r="K12" s="48"/>
      <c r="L12" s="48"/>
      <c r="M12" s="48"/>
      <c r="N12" s="49" t="str">
        <f aca="false">I10&amp;"°"&amp;J10</f>
        <v>7°0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21.6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4.974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0.997862971984057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0.0199893090673248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5.0031700369998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4.973920416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0.00499992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0.00401565181957614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2099</v>
      </c>
      <c r="E35" s="119" t="n">
        <v>5.9</v>
      </c>
      <c r="F35" s="120" t="n">
        <v>5.249</v>
      </c>
      <c r="G35" s="121" t="n">
        <v>34.9462</v>
      </c>
      <c r="H35" s="119" t="n">
        <v>2000</v>
      </c>
      <c r="I35" s="119" t="n">
        <v>2021</v>
      </c>
      <c r="J35" s="122" t="n">
        <v>111.151</v>
      </c>
      <c r="K35" s="123" t="n">
        <f aca="false">IF(ISBLANK(E35),"",(0.000824493-(0.0000040899*E35)+(0.000000076438*E35^2)-(0.00000000082467*E35^3)+(0.0000000000053875*E35^4)))</f>
        <v>0.000802860555108309</v>
      </c>
      <c r="L35" s="123" t="n">
        <f aca="false">IF(ISBLANK(E35),"",(-0.00000572466+(0.00000010227*E35)-(0.0000000016546*E35^2)))</f>
        <v>-5.178863626E-006</v>
      </c>
      <c r="M35" s="123" t="n">
        <f aca="false">IF(ISBLANK(E35),"",IF(ISBLANK(G35),(O35+(K35*35)+(L35*35^1.5)+(0.00000048314*35^2)),(O35+(K35*G35)+(L35*G35^1.5)+(0.00000048314*G35^2))))</f>
        <v>1.02752316765671</v>
      </c>
      <c r="N35" s="124" t="n">
        <f aca="false">IF(ISBLANK(D35),"",IF(ISBLANK(G35),J35*(1+0.00001*(35-20)),J35*(1+0.00001*(G35-20))))</f>
        <v>111.167612850762</v>
      </c>
      <c r="O35" s="123" t="n">
        <f aca="false">IF(ISBLANK(E35),"",(0.999842594+(0.00006793952*E35)-(0.00000909529*E35^2)+(0.0000001001685*E35^3)-(0.000000001120083*E35^4)+(0.000000000006536332*E35^5)))</f>
        <v>0.999946092114281</v>
      </c>
      <c r="P35" s="125" t="n">
        <v>5.402</v>
      </c>
      <c r="Q35" s="126" t="n">
        <v>5.258</v>
      </c>
      <c r="R35" s="127" t="n">
        <v>241.3</v>
      </c>
      <c r="S35" s="127" t="n">
        <v>234.8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6.9</v>
      </c>
      <c r="F36" s="136" t="n">
        <v>3.216</v>
      </c>
      <c r="G36" s="137" t="n">
        <v>34.6068</v>
      </c>
      <c r="H36" s="135" t="n">
        <v>1000</v>
      </c>
      <c r="I36" s="135" t="n">
        <v>1009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0.000799653203574409</v>
      </c>
      <c r="L36" s="139" t="n">
        <f aca="false">IF(ISBLANK(E36),"",(-0.00000572466+(0.00000010227*E36)-(0.0000000016546*E36^2)))</f>
        <v>-5.097772506E-006</v>
      </c>
      <c r="M36" s="139" t="n">
        <f aca="false">IF(ISBLANK(E36),"",IF(ISBLANK(G36),(O36+(K36*35)+(L36*35^1.5)+(0.00000048314*35^2)),(O36+(K36*G36)+(L36*G36^1.5)+(0.00000048314*G36^2))))</f>
        <v>1.02712305986122</v>
      </c>
      <c r="N36" s="140" t="n">
        <f aca="false">IF(ISBLANK(D36),"",IF(ISBLANK(G36),J36*(1+0.00001*(35-20)),J36*(1+0.00001*(G36-20))))</f>
        <v>110.762176446728</v>
      </c>
      <c r="O36" s="139" t="n">
        <f aca="false">IF(ISBLANK(E36),"",(0.999842594+(0.00006793952*E36)-(0.00000909529*E36^2)+(0.0000001001685*E36^3)-(0.000000001120083*E36^4)+(0.000000000006536332*E36^5)))</f>
        <v>0.999908819509459</v>
      </c>
      <c r="P36" s="141" t="n">
        <v>3.316</v>
      </c>
      <c r="Q36" s="142" t="n">
        <v>3.229</v>
      </c>
      <c r="R36" s="143" t="n">
        <v>148.1</v>
      </c>
      <c r="S36" s="143" t="n">
        <v>144.2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7.4</v>
      </c>
      <c r="F37" s="136" t="n">
        <v>3.097</v>
      </c>
      <c r="G37" s="137" t="n">
        <v>34.6082</v>
      </c>
      <c r="H37" s="135" t="n">
        <v>1000</v>
      </c>
      <c r="I37" s="135" t="n">
        <v>1009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0.00079809546407174</v>
      </c>
      <c r="L37" s="139" t="n">
        <f aca="false">IF(ISBLANK(E37),"",(-0.00000572466+(0.00000010227*E37)-(0.0000000016546*E37^2)))</f>
        <v>-5.058467896E-006</v>
      </c>
      <c r="M37" s="139" t="n">
        <f aca="false">IF(ISBLANK(E37),"",IF(ISBLANK(G37),(O37+(K37*35)+(L37*35^1.5)+(0.00000048314*35^2)),(O37+(K37*G37)+(L37*G37^1.5)+(0.00000048314*G37^2))))</f>
        <v>1.02705410073746</v>
      </c>
      <c r="N37" s="140" t="n">
        <f aca="false">IF(ISBLANK(D37),"",IF(ISBLANK(G37),J37*(1+0.00001*(35-20)),J37*(1+0.00001*(G37-20))))</f>
        <v>106.853607108716</v>
      </c>
      <c r="O37" s="139" t="n">
        <f aca="false">IF(ISBLANK(E37),"",(0.999842594+(0.00006793952*E37)-(0.00000909529*E37^2)+(0.0000001001685*E37^3)-(0.000000001120083*E37^4)+(0.000000000006536332*E37^5)))</f>
        <v>0.999884665344083</v>
      </c>
      <c r="P37" s="141" t="n">
        <v>3.312</v>
      </c>
      <c r="Q37" s="142" t="n">
        <v>3.225</v>
      </c>
      <c r="R37" s="143" t="n">
        <v>147.9</v>
      </c>
      <c r="S37" s="143" t="n">
        <v>144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10</v>
      </c>
      <c r="F38" s="136" t="n">
        <v>1.303</v>
      </c>
      <c r="G38" s="137" t="n">
        <v>34.6809</v>
      </c>
      <c r="H38" s="135" t="n">
        <v>500</v>
      </c>
      <c r="I38" s="135" t="n">
        <v>505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0.000790467005</v>
      </c>
      <c r="L38" s="139" t="n">
        <f aca="false">IF(ISBLANK(E38),"",(-0.00000572466+(0.00000010227*E38)-(0.0000000016546*E38^2)))</f>
        <v>-4.86742E-006</v>
      </c>
      <c r="M38" s="139" t="n">
        <f aca="false">IF(ISBLANK(E38),"",IF(ISBLANK(G38),(O38+(K38*35)+(L38*35^1.5)+(0.00000048314*35^2)),(O38+(K38*G38)+(L38*G38^1.5)+(0.00000048314*G38^2))))</f>
        <v>1.02670318264049</v>
      </c>
      <c r="N38" s="140" t="n">
        <f aca="false">IF(ISBLANK(D38),"",IF(ISBLANK(G38),J38*(1+0.00001*(35-20)),J38*(1+0.00001*(G38-20))))</f>
        <v>111.56637654395</v>
      </c>
      <c r="O38" s="139" t="n">
        <f aca="false">IF(ISBLANK(E38),"",(0.999842594+(0.00006793952*E38)-(0.00000909529*E38^2)+(0.0000001001685*E38^3)-(0.000000001120083*E38^4)+(0.000000000006536332*E38^5)))</f>
        <v>0.9997020815032</v>
      </c>
      <c r="P38" s="141" t="n">
        <v>1.324</v>
      </c>
      <c r="Q38" s="142" t="n">
        <v>1.29</v>
      </c>
      <c r="R38" s="143" t="n">
        <v>59.1</v>
      </c>
      <c r="S38" s="143" t="n">
        <v>57.6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16.7</v>
      </c>
      <c r="F39" s="136" t="n">
        <v>1.504</v>
      </c>
      <c r="G39" s="137" t="n">
        <v>35.5711</v>
      </c>
      <c r="H39" s="135" t="n">
        <v>100</v>
      </c>
      <c r="I39" s="135" t="n">
        <v>102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0.000774087631575729</v>
      </c>
      <c r="L39" s="139" t="n">
        <f aca="false">IF(ISBLANK(E39),"",(-0.00000572466+(0.00000010227*E39)-(0.0000000016546*E39^2)))</f>
        <v>-4.478202394E-006</v>
      </c>
      <c r="M39" s="139" t="n">
        <f aca="false">IF(ISBLANK(E39),"",IF(ISBLANK(G39),(O39+(K39*35)+(L39*35^1.5)+(0.00000048314*35^2)),(O39+(K39*G39)+(L39*G39^1.5)+(0.00000048314*G39^2))))</f>
        <v>1.0260249102866</v>
      </c>
      <c r="N39" s="140" t="n">
        <f aca="false">IF(ISBLANK(D39),"",IF(ISBLANK(G39),J39*(1+0.00001*(35-20)),J39*(1+0.00001*(G39-20))))</f>
        <v>107.351713240185</v>
      </c>
      <c r="O39" s="139" t="n">
        <f aca="false">IF(ISBLANK(E39),"",(0.999842594+(0.00006793952*E39)-(0.00000909529*E39^2)+(0.0000001001685*E39^3)-(0.000000001120083*E39^4)+(0.000000000006536332*E39^5)))</f>
        <v>0.998828500166175</v>
      </c>
      <c r="P39" s="141" t="n">
        <v>1.592</v>
      </c>
      <c r="Q39" s="142" t="n">
        <v>1.552</v>
      </c>
      <c r="R39" s="143" t="n">
        <v>71.1</v>
      </c>
      <c r="S39" s="143" t="n">
        <v>69.3</v>
      </c>
      <c r="T39" s="34" t="n">
        <v>0.02</v>
      </c>
      <c r="U39" s="144" t="n">
        <v>0.02</v>
      </c>
      <c r="V39" s="145" t="n">
        <v>23.3</v>
      </c>
      <c r="W39" s="146" t="n">
        <v>22.7</v>
      </c>
      <c r="X39" s="145" t="n">
        <v>23.3</v>
      </c>
      <c r="Y39" s="146" t="n">
        <v>22.7</v>
      </c>
      <c r="Z39" s="34" t="n">
        <v>1.53</v>
      </c>
      <c r="AA39" s="144" t="n">
        <v>1.49</v>
      </c>
      <c r="AB39" s="145" t="n">
        <v>6.8</v>
      </c>
      <c r="AC39" s="146" t="n">
        <v>6.6</v>
      </c>
      <c r="AD39" s="36" t="n">
        <v>0.0103</v>
      </c>
      <c r="AE39" s="36" t="n">
        <v>0.0064</v>
      </c>
      <c r="AF39" s="36" t="n">
        <v>0.0029</v>
      </c>
      <c r="AG39" s="36" t="n">
        <v>0.0141</v>
      </c>
      <c r="AH39" s="36" t="n">
        <v>0.0074</v>
      </c>
      <c r="AI39" s="36" t="n">
        <v>-99999</v>
      </c>
      <c r="AJ39" s="36" t="n">
        <v>-99999</v>
      </c>
      <c r="AK39" s="36" t="n">
        <v>-99999</v>
      </c>
      <c r="AL39" s="36" t="n">
        <v>0.0135</v>
      </c>
      <c r="AM39" s="36" t="n">
        <v>0.0013</v>
      </c>
      <c r="AN39" s="36" t="n">
        <v>0.0003</v>
      </c>
      <c r="AO39" s="36" t="n">
        <v>-99999</v>
      </c>
      <c r="AP39" s="36" t="n">
        <v>0.0035</v>
      </c>
      <c r="AQ39" s="36"/>
      <c r="AR39" s="36" t="n">
        <v>0.0257</v>
      </c>
      <c r="AS39" s="36" t="n">
        <v>0.0196</v>
      </c>
      <c r="AT39" s="36"/>
      <c r="AU39" s="36" t="n">
        <v>0.0077</v>
      </c>
      <c r="AV39" s="36" t="n">
        <v>-99999</v>
      </c>
      <c r="AW39" s="36"/>
      <c r="AX39" s="36" t="n">
        <v>0.0119</v>
      </c>
      <c r="AY39" s="36" t="n">
        <v>0.0407</v>
      </c>
      <c r="AZ39" s="36"/>
      <c r="BA39" s="36" t="n">
        <v>0.0022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17.4</v>
      </c>
      <c r="F40" s="136" t="n">
        <v>1.968</v>
      </c>
      <c r="G40" s="137" t="n">
        <v>35.5973</v>
      </c>
      <c r="H40" s="135" t="n">
        <v>80</v>
      </c>
      <c r="I40" s="135" t="n">
        <v>80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0.00077262056526774</v>
      </c>
      <c r="L40" s="139" t="n">
        <f aca="false">IF(ISBLANK(E40),"",(-0.00000572466+(0.00000010227*E40)-(0.0000000016546*E40^2)))</f>
        <v>-4.446108696E-006</v>
      </c>
      <c r="M40" s="139" t="n">
        <f aca="false">IF(ISBLANK(E40),"",IF(ISBLANK(G40),(O40+(K40*35)+(L40*35^1.5)+(0.00000048314*35^2)),(O40+(K40*G40)+(L40*G40^1.5)+(0.00000048314*G40^2))))</f>
        <v>1.02587763084141</v>
      </c>
      <c r="N40" s="140" t="n">
        <f aca="false">IF(ISBLANK(D40),"",IF(ISBLANK(G40),J40*(1+0.00001*(35-20)),J40*(1+0.00001*(G40-20))))</f>
        <v>109.086011819137</v>
      </c>
      <c r="O40" s="139" t="n">
        <f aca="false">IF(ISBLANK(E40),"",(0.999842594+(0.00006793952*E40)-(0.00000909529*E40^2)+(0.0000001001685*E40^3)-(0.000000001120083*E40^4)+(0.000000000006536332*E40^5)))</f>
        <v>0.998706495952615</v>
      </c>
      <c r="P40" s="141" t="n">
        <v>2.055</v>
      </c>
      <c r="Q40" s="142" t="n">
        <v>2.003</v>
      </c>
      <c r="R40" s="143" t="n">
        <v>91.8</v>
      </c>
      <c r="S40" s="143" t="n">
        <v>89.5</v>
      </c>
      <c r="T40" s="34" t="n">
        <v>0.04</v>
      </c>
      <c r="U40" s="144" t="n">
        <v>0.04</v>
      </c>
      <c r="V40" s="145" t="n">
        <v>20.9</v>
      </c>
      <c r="W40" s="146" t="n">
        <v>20.4</v>
      </c>
      <c r="X40" s="145" t="n">
        <v>20.8</v>
      </c>
      <c r="Y40" s="146" t="n">
        <v>20.3</v>
      </c>
      <c r="Z40" s="34" t="n">
        <v>1.41</v>
      </c>
      <c r="AA40" s="144" t="n">
        <v>1.37</v>
      </c>
      <c r="AB40" s="145" t="n">
        <v>5.7</v>
      </c>
      <c r="AC40" s="146" t="n">
        <v>5.6</v>
      </c>
      <c r="AD40" s="36" t="n">
        <v>0.0268</v>
      </c>
      <c r="AE40" s="36" t="n">
        <v>0.0148</v>
      </c>
      <c r="AF40" s="36" t="n">
        <v>0.0032</v>
      </c>
      <c r="AG40" s="36" t="n">
        <v>0.0277</v>
      </c>
      <c r="AH40" s="36" t="n">
        <v>0.0235</v>
      </c>
      <c r="AI40" s="36" t="n">
        <v>0.0032</v>
      </c>
      <c r="AJ40" s="36" t="n">
        <v>0.0029</v>
      </c>
      <c r="AK40" s="36" t="n">
        <v>-99999</v>
      </c>
      <c r="AL40" s="36" t="n">
        <v>0.028</v>
      </c>
      <c r="AM40" s="36" t="n">
        <v>0.0026</v>
      </c>
      <c r="AN40" s="36" t="n">
        <v>0.0006</v>
      </c>
      <c r="AO40" s="36" t="n">
        <v>-99999</v>
      </c>
      <c r="AP40" s="36" t="n">
        <v>0.0116</v>
      </c>
      <c r="AQ40" s="36"/>
      <c r="AR40" s="36" t="n">
        <v>0.0451</v>
      </c>
      <c r="AS40" s="36" t="n">
        <v>0.05</v>
      </c>
      <c r="AT40" s="36"/>
      <c r="AU40" s="36" t="n">
        <v>0.0145</v>
      </c>
      <c r="AV40" s="36" t="n">
        <v>-99999</v>
      </c>
      <c r="AW40" s="36"/>
      <c r="AX40" s="36" t="n">
        <v>0.0297</v>
      </c>
      <c r="AY40" s="36" t="n">
        <v>0.1054</v>
      </c>
      <c r="AZ40" s="36"/>
      <c r="BA40" s="36" t="n">
        <v>0.0032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18.8</v>
      </c>
      <c r="F41" s="136" t="n">
        <v>2.562</v>
      </c>
      <c r="G41" s="137" t="n">
        <v>35.6762</v>
      </c>
      <c r="H41" s="135" t="n">
        <v>60</v>
      </c>
      <c r="I41" s="135" t="n">
        <v>60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0.00076981247066528</v>
      </c>
      <c r="L41" s="139" t="n">
        <f aca="false">IF(ISBLANK(E41),"",(-0.00000572466+(0.00000010227*E41)-(0.0000000016546*E41^2)))</f>
        <v>-4.386785824E-006</v>
      </c>
      <c r="M41" s="139" t="n">
        <f aca="false">IF(ISBLANK(E41),"",IF(ISBLANK(G41),(O41+(K41*35)+(L41*35^1.5)+(0.00000048314*35^2)),(O41+(K41*G41)+(L41*G41^1.5)+(0.00000048314*G41^2))))</f>
        <v>1.02559036392536</v>
      </c>
      <c r="N41" s="140" t="n">
        <f aca="false">IF(ISBLANK(D41),"",IF(ISBLANK(G41),J41*(1+0.00001*(35-20)),J41*(1+0.00001*(G41-20))))</f>
        <v>110.510321103666</v>
      </c>
      <c r="O41" s="139" t="n">
        <f aca="false">IF(ISBLANK(E41),"",(0.999842594+(0.00006793952*E41)-(0.00000909529*E41^2)+(0.0000001001685*E41^3)-(0.000000001120083*E41^4)+(0.000000000006536332*E41^5)))</f>
        <v>0.998446234452763</v>
      </c>
      <c r="P41" s="141" t="n">
        <v>2.645</v>
      </c>
      <c r="Q41" s="142" t="n">
        <v>2.579</v>
      </c>
      <c r="R41" s="143" t="n">
        <v>118.1</v>
      </c>
      <c r="S41" s="143" t="n">
        <v>115.2</v>
      </c>
      <c r="T41" s="34" t="n">
        <v>1.16</v>
      </c>
      <c r="U41" s="144" t="n">
        <v>1.13</v>
      </c>
      <c r="V41" s="145" t="n">
        <v>16.5</v>
      </c>
      <c r="W41" s="146" t="n">
        <v>16.1</v>
      </c>
      <c r="X41" s="145" t="n">
        <v>15.3</v>
      </c>
      <c r="Y41" s="146" t="n">
        <v>14.9</v>
      </c>
      <c r="Z41" s="34" t="n">
        <v>1.19</v>
      </c>
      <c r="AA41" s="144" t="n">
        <v>1.16</v>
      </c>
      <c r="AB41" s="145" t="n">
        <v>4.3</v>
      </c>
      <c r="AC41" s="146" t="n">
        <v>4.2</v>
      </c>
      <c r="AD41" s="36" t="n">
        <v>0.0377</v>
      </c>
      <c r="AE41" s="36" t="n">
        <v>0.0265</v>
      </c>
      <c r="AF41" s="36" t="n">
        <v>0.0058</v>
      </c>
      <c r="AG41" s="36" t="n">
        <v>0.0294</v>
      </c>
      <c r="AH41" s="36" t="n">
        <v>0.0445</v>
      </c>
      <c r="AI41" s="36" t="n">
        <v>0.0074</v>
      </c>
      <c r="AJ41" s="36" t="n">
        <v>0.0061</v>
      </c>
      <c r="AK41" s="36" t="n">
        <v>0.0006</v>
      </c>
      <c r="AL41" s="36" t="n">
        <v>0.0515</v>
      </c>
      <c r="AM41" s="36" t="n">
        <v>0.0045</v>
      </c>
      <c r="AN41" s="36" t="n">
        <v>0.0006</v>
      </c>
      <c r="AO41" s="36" t="n">
        <v>-99999</v>
      </c>
      <c r="AP41" s="36" t="n">
        <v>0.0243</v>
      </c>
      <c r="AQ41" s="36"/>
      <c r="AR41" s="36" t="n">
        <v>0.0521</v>
      </c>
      <c r="AS41" s="36" t="n">
        <v>0.0886</v>
      </c>
      <c r="AT41" s="36"/>
      <c r="AU41" s="36" t="n">
        <v>0.0237</v>
      </c>
      <c r="AV41" s="36" t="n">
        <v>-99999</v>
      </c>
      <c r="AW41" s="36"/>
      <c r="AX41" s="36" t="n">
        <v>0.0553</v>
      </c>
      <c r="AY41" s="36" t="n">
        <v>0.1944</v>
      </c>
      <c r="AZ41" s="36"/>
      <c r="BA41" s="36" t="n">
        <v>0.0045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22.5</v>
      </c>
      <c r="F42" s="136" t="n">
        <v>4.831</v>
      </c>
      <c r="G42" s="137" t="n">
        <v>35.779</v>
      </c>
      <c r="H42" s="135" t="n">
        <v>40</v>
      </c>
      <c r="I42" s="135" t="n">
        <v>40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0.000763154238105469</v>
      </c>
      <c r="L42" s="139" t="n">
        <f aca="false">IF(ISBLANK(E42),"",(-0.00000572466+(0.00000010227*E42)-(0.0000000016546*E42^2)))</f>
        <v>-4.26122625E-006</v>
      </c>
      <c r="M42" s="139" t="n">
        <f aca="false">IF(ISBLANK(E42),"",IF(ISBLANK(G42),(O42+(K42*35)+(L42*35^1.5)+(0.00000048314*35^2)),(O42+(K42*G42)+(L42*G42^1.5)+(0.00000048314*G42^2))))</f>
        <v>1.02466976970638</v>
      </c>
      <c r="N42" s="140" t="n">
        <f aca="false">IF(ISBLANK(D42),"",IF(ISBLANK(G42),J42*(1+0.00001*(35-20)),J42*(1+0.00001*(G42-20))))</f>
        <v>109.02620053011</v>
      </c>
      <c r="O42" s="139" t="n">
        <f aca="false">IF(ISBLANK(E42),"",(0.999842594+(0.00006793952*E42)-(0.00000909529*E42^2)+(0.0000001001685*E42^3)-(0.000000001120083*E42^4)+(0.000000000006536332*E42^5)))</f>
        <v>0.997658351219831</v>
      </c>
      <c r="P42" s="141" t="n">
        <v>5.07</v>
      </c>
      <c r="Q42" s="142" t="n">
        <v>4.948</v>
      </c>
      <c r="R42" s="143" t="n">
        <v>226.4</v>
      </c>
      <c r="S42" s="143" t="n">
        <v>221</v>
      </c>
      <c r="T42" s="34" t="n">
        <v>0.01</v>
      </c>
      <c r="U42" s="144" t="n">
        <v>0.01</v>
      </c>
      <c r="V42" s="145" t="n">
        <v>0.2</v>
      </c>
      <c r="W42" s="146" t="n">
        <v>0.2</v>
      </c>
      <c r="X42" s="145" t="n">
        <v>0</v>
      </c>
      <c r="Y42" s="146" t="n">
        <v>0</v>
      </c>
      <c r="Z42" s="34" t="n">
        <v>0.3</v>
      </c>
      <c r="AA42" s="144" t="n">
        <v>0.29</v>
      </c>
      <c r="AB42" s="145" t="n">
        <v>1.9</v>
      </c>
      <c r="AC42" s="146" t="n">
        <v>1.9</v>
      </c>
      <c r="AD42" s="36" t="n">
        <v>0.0438</v>
      </c>
      <c r="AE42" s="36" t="n">
        <v>0.0403</v>
      </c>
      <c r="AF42" s="36" t="n">
        <v>0.0163</v>
      </c>
      <c r="AG42" s="36" t="n">
        <v>0.0579</v>
      </c>
      <c r="AH42" s="36" t="n">
        <v>0.032</v>
      </c>
      <c r="AI42" s="36" t="n">
        <v>0.0058</v>
      </c>
      <c r="AJ42" s="36" t="n">
        <v>0.0035</v>
      </c>
      <c r="AK42" s="36" t="n">
        <v>0.0019</v>
      </c>
      <c r="AL42" s="36" t="n">
        <v>0.1066</v>
      </c>
      <c r="AM42" s="36" t="n">
        <v>0.0086</v>
      </c>
      <c r="AN42" s="36" t="n">
        <v>0.0016</v>
      </c>
      <c r="AO42" s="36" t="n">
        <v>-99999</v>
      </c>
      <c r="AP42" s="36" t="n">
        <v>0.072</v>
      </c>
      <c r="AQ42" s="36"/>
      <c r="AR42" s="36" t="n">
        <v>0.0442</v>
      </c>
      <c r="AS42" s="36" t="n">
        <v>0.0874</v>
      </c>
      <c r="AT42" s="36"/>
      <c r="AU42" s="36" t="n">
        <v>0.0336</v>
      </c>
      <c r="AV42" s="36" t="n">
        <v>-99999</v>
      </c>
      <c r="AW42" s="36"/>
      <c r="AX42" s="36" t="n">
        <v>0.1098</v>
      </c>
      <c r="AY42" s="36" t="n">
        <v>0.3081</v>
      </c>
      <c r="AZ42" s="36"/>
      <c r="BA42" s="36" t="n">
        <v>0.0058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2107</v>
      </c>
      <c r="E43" s="135" t="n">
        <v>28.7</v>
      </c>
      <c r="F43" s="136" t="n">
        <v>4.353</v>
      </c>
      <c r="G43" s="137" t="n">
        <v>35.2771</v>
      </c>
      <c r="H43" s="135" t="n">
        <v>20</v>
      </c>
      <c r="I43" s="135" t="n">
        <v>20</v>
      </c>
      <c r="J43" s="138" t="n">
        <v>109.899</v>
      </c>
      <c r="K43" s="139" t="n">
        <f aca="false">IF(ISBLANK(E43),"",(0.000824493-(0.0000040899*E43)+(0.000000076438*E43^2)-(0.00000000082467*E43^3)+(0.0000000000053875*E43^4)))</f>
        <v>0.000754234198764729</v>
      </c>
      <c r="L43" s="139" t="n">
        <f aca="false">IF(ISBLANK(E43),"",(-0.00000572466+(0.00000010227*E43)-(0.0000000016546*E43^2)))</f>
        <v>-4.152388474E-006</v>
      </c>
      <c r="M43" s="139" t="n">
        <f aca="false">IF(ISBLANK(E43),"",IF(ISBLANK(G43),(O43+(K43*35)+(L43*35^1.5)+(0.00000048314*35^2)),(O43+(K43*G43)+(L43*G43^1.5)+(0.00000048314*G43^2))))</f>
        <v>1.02237448439494</v>
      </c>
      <c r="N43" s="140" t="n">
        <f aca="false">IF(ISBLANK(D43),"",IF(ISBLANK(G43),J43*(1+0.00001*(35-20)),J43*(1+0.00001*(G43-20))))</f>
        <v>109.915789380129</v>
      </c>
      <c r="O43" s="139" t="n">
        <f aca="false">IF(ISBLANK(E43),"",(0.999842594+(0.00006793952*E43)-(0.00000909529*E43^2)+(0.0000001001685*E43^3)-(0.000000001120083*E43^4)+(0.000000000006536332*E43^5)))</f>
        <v>0.996036070213923</v>
      </c>
      <c r="P43" s="141" t="n">
        <v>4.53</v>
      </c>
      <c r="Q43" s="142" t="n">
        <v>4.43</v>
      </c>
      <c r="R43" s="143" t="n">
        <v>202.3</v>
      </c>
      <c r="S43" s="143" t="n">
        <v>197.9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0.02</v>
      </c>
      <c r="AA43" s="144" t="n">
        <v>0.02</v>
      </c>
      <c r="AB43" s="145" t="n">
        <v>0.5</v>
      </c>
      <c r="AC43" s="146" t="n">
        <v>0.5</v>
      </c>
      <c r="AD43" s="36" t="n">
        <v>0.0166</v>
      </c>
      <c r="AE43" s="36" t="n">
        <v>0.0194</v>
      </c>
      <c r="AF43" s="36" t="n">
        <v>0.0108</v>
      </c>
      <c r="AG43" s="36" t="n">
        <v>0.0178</v>
      </c>
      <c r="AH43" s="36" t="n">
        <v>0.015</v>
      </c>
      <c r="AI43" s="36" t="n">
        <v>0.0019</v>
      </c>
      <c r="AJ43" s="36" t="n">
        <v>-99999</v>
      </c>
      <c r="AK43" s="36" t="n">
        <v>0.0016</v>
      </c>
      <c r="AL43" s="36" t="n">
        <v>0.0564</v>
      </c>
      <c r="AM43" s="36" t="n">
        <v>0.0076</v>
      </c>
      <c r="AN43" s="36" t="n">
        <v>-99999</v>
      </c>
      <c r="AO43" s="36" t="n">
        <v>-99999</v>
      </c>
      <c r="AP43" s="36" t="n">
        <v>0.1242</v>
      </c>
      <c r="AQ43" s="36"/>
      <c r="AR43" s="36" t="n">
        <v>0.0201</v>
      </c>
      <c r="AS43" s="36" t="n">
        <v>0.0306</v>
      </c>
      <c r="AT43" s="36"/>
      <c r="AU43" s="36" t="n">
        <v>0.0389</v>
      </c>
      <c r="AV43" s="36" t="n">
        <v>-99999</v>
      </c>
      <c r="AW43" s="36"/>
      <c r="AX43" s="36" t="n">
        <v>0.1599</v>
      </c>
      <c r="AY43" s="36" t="n">
        <v>0.2083</v>
      </c>
      <c r="AZ43" s="36"/>
      <c r="BA43" s="36" t="n">
        <v>0.0048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2108</v>
      </c>
      <c r="E44" s="135" t="n">
        <v>29.1</v>
      </c>
      <c r="F44" s="136" t="n">
        <v>4.302</v>
      </c>
      <c r="G44" s="137" t="n">
        <v>33.5904</v>
      </c>
      <c r="H44" s="135" t="n">
        <v>10</v>
      </c>
      <c r="I44" s="135" t="n">
        <v>9</v>
      </c>
      <c r="J44" s="138" t="n">
        <v>109.904</v>
      </c>
      <c r="K44" s="139" t="n">
        <f aca="false">IF(ISBLANK(E44),"",(0.000824493-(0.0000040899*E44)+(0.000000076438*E44^2)-(0.00000000082467*E44^3)+(0.0000000000053875*E44^4)))</f>
        <v>0.000753747020782669</v>
      </c>
      <c r="L44" s="139" t="n">
        <f aca="false">IF(ISBLANK(E44),"",(-0.00000572466+(0.00000010227*E44)-(0.0000000016546*E44^2)))</f>
        <v>-4.149734826E-006</v>
      </c>
      <c r="M44" s="139" t="n">
        <f aca="false">IF(ISBLANK(E44),"",IF(ISBLANK(G44),(O44+(K44*35)+(L44*35^1.5)+(0.00000048314*35^2)),(O44+(K44*G44)+(L44*G44^1.5)+(0.00000048314*G44^2))))</f>
        <v>1.02097514383978</v>
      </c>
      <c r="N44" s="140" t="n">
        <f aca="false">IF(ISBLANK(D44),"",IF(ISBLANK(G44),J44*(1+0.00001*(35-20)),J44*(1+0.00001*(G44-20))))</f>
        <v>109.918936393216</v>
      </c>
      <c r="O44" s="139" t="n">
        <f aca="false">IF(ISBLANK(E44),"",(0.999842594+(0.00006793952*E44)-(0.00000909529*E44^2)+(0.0000001001685*E44^3)-(0.000000001120083*E44^4)+(0.000000000006536332*E44^5)))</f>
        <v>0.995919218845254</v>
      </c>
      <c r="P44" s="141" t="n">
        <v>4.476</v>
      </c>
      <c r="Q44" s="142" t="n">
        <v>4.384</v>
      </c>
      <c r="R44" s="143" t="n">
        <v>199.9</v>
      </c>
      <c r="S44" s="143" t="n">
        <v>195.8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29.1</v>
      </c>
      <c r="F45" s="136" t="n">
        <v>4.178</v>
      </c>
      <c r="G45" s="137" t="n">
        <v>33.5903</v>
      </c>
      <c r="H45" s="135" t="n">
        <v>0</v>
      </c>
      <c r="I45" s="135" t="n">
        <v>3.4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0.000753747020782669</v>
      </c>
      <c r="L45" s="139" t="n">
        <f aca="false">IF(ISBLANK(E45),"",(-0.00000572466+(0.00000010227*E45)-(0.0000000016546*E45^2)))</f>
        <v>-4.149734826E-006</v>
      </c>
      <c r="M45" s="139" t="n">
        <f aca="false">IF(ISBLANK(E45),"",IF(ISBLANK(G45),(O45+(K45*35)+(L45*35^1.5)+(0.00000048314*35^2)),(O45+(K45*G45)+(L45*G45^1.5)+(0.00000048314*G45^2))))</f>
        <v>1.02097506882691</v>
      </c>
      <c r="N45" s="140" t="n">
        <f aca="false">IF(ISBLANK(D45),"",IF(ISBLANK(G45),J45*(1+0.00001*(35-20)),J45*(1+0.00001*(G45-20))))</f>
        <v>106.618487803412</v>
      </c>
      <c r="O45" s="139" t="n">
        <f aca="false">IF(ISBLANK(E45),"",(0.999842594+(0.00006793952*E45)-(0.00000909529*E45^2)+(0.0000001001685*E45^3)-(0.000000001120083*E45^4)+(0.000000000006536332*E45^5)))</f>
        <v>0.995919218845254</v>
      </c>
      <c r="P45" s="141" t="n">
        <v>4.484</v>
      </c>
      <c r="Q45" s="142" t="n">
        <v>4.392</v>
      </c>
      <c r="R45" s="143" t="n">
        <v>200.2</v>
      </c>
      <c r="S45" s="143" t="n">
        <v>196.1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0.03</v>
      </c>
      <c r="AA45" s="144" t="n">
        <v>0.03</v>
      </c>
      <c r="AB45" s="145" t="n">
        <v>2.1</v>
      </c>
      <c r="AC45" s="146" t="n">
        <v>2.1</v>
      </c>
      <c r="AD45" s="36" t="n">
        <v>0.0093</v>
      </c>
      <c r="AE45" s="36" t="n">
        <v>0.0134</v>
      </c>
      <c r="AF45" s="36" t="n">
        <v>0.0054</v>
      </c>
      <c r="AG45" s="36" t="n">
        <v>0.0074</v>
      </c>
      <c r="AH45" s="36" t="n">
        <v>0.0272</v>
      </c>
      <c r="AI45" s="36" t="n">
        <v>-99999</v>
      </c>
      <c r="AJ45" s="36" t="n">
        <v>-99999</v>
      </c>
      <c r="AK45" s="36" t="n">
        <v>-99999</v>
      </c>
      <c r="AL45" s="36" t="n">
        <v>0.0307</v>
      </c>
      <c r="AM45" s="36" t="n">
        <v>0.0131</v>
      </c>
      <c r="AN45" s="36" t="n">
        <v>-99999</v>
      </c>
      <c r="AO45" s="36" t="n">
        <v>0.0006</v>
      </c>
      <c r="AP45" s="36" t="n">
        <v>0.1031</v>
      </c>
      <c r="AQ45" s="36"/>
      <c r="AR45" s="36" t="n">
        <v>0.008</v>
      </c>
      <c r="AS45" s="36" t="n">
        <v>0.0128</v>
      </c>
      <c r="AT45" s="36"/>
      <c r="AU45" s="36" t="n">
        <v>-99999</v>
      </c>
      <c r="AV45" s="36" t="n">
        <v>0.0295</v>
      </c>
      <c r="AW45" s="36"/>
      <c r="AX45" s="36" t="n">
        <v>0.0724</v>
      </c>
      <c r="AY45" s="36" t="n">
        <v>0.1851</v>
      </c>
      <c r="AZ45" s="36"/>
      <c r="BA45" s="36" t="n">
        <v>0.0035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5.1052631578947"/>
    <col collapsed="false" hidden="false" max="31" min="31" style="0" width="16.7125506072875"/>
    <col collapsed="false" hidden="false" max="32" min="32" style="0" width="11.4615384615385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8°0</v>
      </c>
      <c r="P10" s="31" t="s">
        <v>14</v>
      </c>
      <c r="Q10" s="35" t="n">
        <f aca="false">IF(ISBLANK(I10),"",IF(ISBLANK(J10),"",IF(J10&gt;60,"ERREUR !!",O12*(I10+(J10/60)))))</f>
        <v>8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40999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2016-04-01T04:05:00z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0.170138888888889</v>
      </c>
      <c r="K12" s="48"/>
      <c r="L12" s="48"/>
      <c r="M12" s="48"/>
      <c r="N12" s="49" t="str">
        <f aca="false">I10&amp;"°"&amp;J10</f>
        <v>8°0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21.8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0.997818206907552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0.0199884123280181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5.00318004317978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4.975910432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0.00499991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0.00401386414258389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2075</v>
      </c>
      <c r="E35" s="119" t="n">
        <v>8.3</v>
      </c>
      <c r="F35" s="120" t="n">
        <v>5.202</v>
      </c>
      <c r="G35" s="121" t="n">
        <v>34.9407</v>
      </c>
      <c r="H35" s="119" t="n">
        <v>2000</v>
      </c>
      <c r="I35" s="119" t="n">
        <v>2021</v>
      </c>
      <c r="J35" s="122" t="n">
        <v>111.195</v>
      </c>
      <c r="K35" s="123" t="n">
        <f aca="false">IF(ISBLANK(E35),"",(0.000824493-(0.0000040899*E35)+(0.000000076438*E35^2)-(0.00000000082467*E35^3)+(0.0000000000053875*E35^4)))</f>
        <v>0.000795366676405149</v>
      </c>
      <c r="L35" s="123" t="n">
        <f aca="false">IF(ISBLANK(E35),"",(-0.00000572466+(0.00000010227*E35)-(0.0000000016546*E35^2)))</f>
        <v>-4.989804394E-006</v>
      </c>
      <c r="M35" s="123" t="n">
        <f aca="false">IF(ISBLANK(E35),"",IF(ISBLANK(G35),(O35+(K35*35)+(L35*35^1.5)+(0.00000048314*35^2)),(O35+(K35*G35)+(L35*G35^1.5)+(0.00000048314*G35^2))))</f>
        <v>1.02718206725928</v>
      </c>
      <c r="N35" s="124" t="n">
        <f aca="false">IF(ISBLANK(D35),"",IF(ISBLANK(G35),J35*(1+0.00001*(35-20)),J35*(1+0.00001*(G35-20))))</f>
        <v>111.211613311365</v>
      </c>
      <c r="O35" s="123" t="n">
        <f aca="false">IF(ISBLANK(E35),"",(0.999842594+(0.00006793952*E35)-(0.00000909529*E35^2)+(0.0000001001685*E35^3)-(0.000000001120083*E35^4)+(0.000000000006536332*E35^5)))</f>
        <v>0.999832134276928</v>
      </c>
      <c r="P35" s="125" t="n">
        <v>5.349</v>
      </c>
      <c r="Q35" s="126" t="n">
        <v>5.208</v>
      </c>
      <c r="R35" s="127" t="n">
        <v>238.9</v>
      </c>
      <c r="S35" s="127" t="n">
        <v>232.6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2076</v>
      </c>
      <c r="E36" s="135" t="n">
        <v>9.4</v>
      </c>
      <c r="F36" s="136" t="n">
        <v>3.182</v>
      </c>
      <c r="G36" s="137" t="n">
        <v>34.6262</v>
      </c>
      <c r="H36" s="135" t="n">
        <v>1000</v>
      </c>
      <c r="I36" s="135" t="n">
        <v>1009</v>
      </c>
      <c r="J36" s="138" t="n">
        <v>106.588</v>
      </c>
      <c r="K36" s="139" t="n">
        <f aca="false">IF(ISBLANK(E36),"",(0.000824493-(0.0000040899*E36)+(0.000000076438*E36^2)-(0.00000000082467*E36^3)+(0.0000000000053875*E36^4)))</f>
        <v>0.00079215910682294</v>
      </c>
      <c r="L36" s="139" t="n">
        <f aca="false">IF(ISBLANK(E36),"",(-0.00000572466+(0.00000010227*E36)-(0.0000000016546*E36^2)))</f>
        <v>-4.909522456E-006</v>
      </c>
      <c r="M36" s="139" t="n">
        <f aca="false">IF(ISBLANK(E36),"",IF(ISBLANK(G36),(O36+(K36*35)+(L36*35^1.5)+(0.00000048314*35^2)),(O36+(K36*G36)+(L36*G36^1.5)+(0.00000048314*G36^2))))</f>
        <v>1.02676089312858</v>
      </c>
      <c r="N36" s="140" t="n">
        <f aca="false">IF(ISBLANK(D36),"",IF(ISBLANK(G36),J36*(1+0.00001*(35-20)),J36*(1+0.00001*(G36-20))))</f>
        <v>106.603589774056</v>
      </c>
      <c r="O36" s="139" t="n">
        <f aca="false">IF(ISBLANK(E36),"",(0.999842594+(0.00006793952*E36)-(0.00000909529*E36^2)+(0.0000001001685*E36^3)-(0.000000001120083*E36^4)+(0.000000000006536332*E36^5)))</f>
        <v>0.999752498684665</v>
      </c>
      <c r="P36" s="141" t="n">
        <v>3.41</v>
      </c>
      <c r="Q36" s="142" t="n">
        <v>3.321</v>
      </c>
      <c r="R36" s="143" t="n">
        <v>152.3</v>
      </c>
      <c r="S36" s="143" t="n">
        <v>148.3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2077</v>
      </c>
      <c r="E37" s="135" t="n">
        <v>11.9</v>
      </c>
      <c r="F37" s="136" t="n">
        <v>1.341</v>
      </c>
      <c r="G37" s="137" t="n">
        <v>34.6672</v>
      </c>
      <c r="H37" s="135" t="n">
        <v>500</v>
      </c>
      <c r="I37" s="135" t="n">
        <v>504</v>
      </c>
      <c r="J37" s="138" t="n">
        <v>117.865</v>
      </c>
      <c r="K37" s="139" t="n">
        <f aca="false">IF(ISBLANK(E37),"",(0.000824493-(0.0000040899*E37)+(0.000000076438*E37^2)-(0.00000000082467*E37^3)+(0.0000000000053875*E37^4)))</f>
        <v>0.000785365912757409</v>
      </c>
      <c r="L37" s="139" t="n">
        <f aca="false">IF(ISBLANK(E37),"",(-0.00000572466+(0.00000010227*E37)-(0.0000000016546*E37^2)))</f>
        <v>-4.741954906E-006</v>
      </c>
      <c r="M37" s="139" t="n">
        <f aca="false">IF(ISBLANK(E37),"",IF(ISBLANK(G37),(O37+(K37*35)+(L37*35^1.5)+(0.00000048314*35^2)),(O37+(K37*G37)+(L37*G37^1.5)+(0.00000048314*G37^2))))</f>
        <v>1.02635015908958</v>
      </c>
      <c r="N37" s="140" t="n">
        <f aca="false">IF(ISBLANK(D37),"",IF(ISBLANK(G37),J37*(1+0.00001*(35-20)),J37*(1+0.00001*(G37-20))))</f>
        <v>117.88228749528</v>
      </c>
      <c r="O37" s="139" t="n">
        <f aca="false">IF(ISBLANK(E37),"",(0.999842594+(0.00006793952*E37)-(0.00000909529*E37^2)+(0.0000001001685*E37^3)-(0.000000001120083*E37^4)+(0.000000000006536332*E37^5)))</f>
        <v>0.999510988456787</v>
      </c>
      <c r="P37" s="141" t="n">
        <v>1.289</v>
      </c>
      <c r="Q37" s="142" t="n">
        <v>1.256</v>
      </c>
      <c r="R37" s="143" t="n">
        <v>57.5</v>
      </c>
      <c r="S37" s="143" t="n">
        <v>56.1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2078</v>
      </c>
      <c r="E38" s="135" t="n">
        <v>12.2</v>
      </c>
      <c r="F38" s="136" t="n">
        <v>1.25</v>
      </c>
      <c r="G38" s="137" t="n">
        <v>34.6681</v>
      </c>
      <c r="H38" s="135" t="n">
        <v>500</v>
      </c>
      <c r="I38" s="135" t="n">
        <v>503</v>
      </c>
      <c r="J38" s="138" t="n">
        <v>110.287</v>
      </c>
      <c r="K38" s="139" t="n">
        <f aca="false">IF(ISBLANK(E38),"",(0.000824493-(0.0000040899*E38)+(0.000000076438*E38^2)-(0.00000000082467*E38^3)+(0.0000000000053875*E38^4)))</f>
        <v>0.00078459512769926</v>
      </c>
      <c r="L38" s="139" t="n">
        <f aca="false">IF(ISBLANK(E38),"",(-0.00000572466+(0.00000010227*E38)-(0.0000000016546*E38^2)))</f>
        <v>-4.723236664E-006</v>
      </c>
      <c r="M38" s="139" t="n">
        <f aca="false">IF(ISBLANK(E38),"",IF(ISBLANK(G38),(O38+(K38*35)+(L38*35^1.5)+(0.00000048314*35^2)),(O38+(K38*G38)+(L38*G38^1.5)+(0.00000048314*G38^2))))</f>
        <v>1.02629352606099</v>
      </c>
      <c r="N38" s="140" t="n">
        <f aca="false">IF(ISBLANK(D38),"",IF(ISBLANK(G38),J38*(1+0.00001*(35-20)),J38*(1+0.00001*(G38-20))))</f>
        <v>110.303177007447</v>
      </c>
      <c r="O38" s="139" t="n">
        <f aca="false">IF(ISBLANK(E38),"",(0.999842594+(0.00006793952*E38)-(0.00000909529*E38^2)+(0.0000001001685*E38^3)-(0.000000001120083*E38^4)+(0.000000000006536332*E38^5)))</f>
        <v>0.999476556944774</v>
      </c>
      <c r="P38" s="141" t="n">
        <v>1.284</v>
      </c>
      <c r="Q38" s="142" t="n">
        <v>1.251</v>
      </c>
      <c r="R38" s="143" t="n">
        <v>57.4</v>
      </c>
      <c r="S38" s="143" t="n">
        <v>55.9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2079</v>
      </c>
      <c r="E39" s="135" t="n">
        <v>19.6</v>
      </c>
      <c r="F39" s="136" t="n">
        <v>2.212</v>
      </c>
      <c r="G39" s="137" t="n">
        <v>35.8277</v>
      </c>
      <c r="H39" s="135" t="n">
        <v>100</v>
      </c>
      <c r="I39" s="135" t="n">
        <v>100.8</v>
      </c>
      <c r="J39" s="138" t="n">
        <v>107.908</v>
      </c>
      <c r="K39" s="139" t="n">
        <f aca="false">IF(ISBLANK(E39),"",(0.000824493-(0.0000040899*E39)+(0.000000076438*E39^2)-(0.00000000082467*E39^3)+(0.0000000000053875*E39^4)))</f>
        <v>0.0007682810809808</v>
      </c>
      <c r="L39" s="139" t="n">
        <f aca="false">IF(ISBLANK(E39),"",(-0.00000572466+(0.00000010227*E39)-(0.0000000016546*E39^2)))</f>
        <v>-4.355799136E-006</v>
      </c>
      <c r="M39" s="139" t="n">
        <f aca="false">IF(ISBLANK(E39),"",IF(ISBLANK(G39),(O39+(K39*35)+(L39*35^1.5)+(0.00000048314*35^2)),(O39+(K39*G39)+(L39*G39^1.5)+(0.00000048314*G39^2))))</f>
        <v>1.02549979839615</v>
      </c>
      <c r="N39" s="140" t="n">
        <f aca="false">IF(ISBLANK(D39),"",IF(ISBLANK(G39),J39*(1+0.00001*(35-20)),J39*(1+0.00001*(G39-20))))</f>
        <v>107.925079354516</v>
      </c>
      <c r="O39" s="139" t="n">
        <f aca="false">IF(ISBLANK(E39),"",(0.999842594+(0.00006793952*E39)-(0.00000909529*E39^2)+(0.0000001001685*E39^3)-(0.000000001120083*E39^4)+(0.000000000006536332*E39^5)))</f>
        <v>0.99828799033367</v>
      </c>
      <c r="P39" s="141" t="n">
        <v>2.336</v>
      </c>
      <c r="Q39" s="142" t="n">
        <v>2.278</v>
      </c>
      <c r="R39" s="143" t="n">
        <v>104.3</v>
      </c>
      <c r="S39" s="143" t="n">
        <v>101.7</v>
      </c>
      <c r="T39" s="34" t="n">
        <v>0.01</v>
      </c>
      <c r="U39" s="144" t="n">
        <v>0.01</v>
      </c>
      <c r="V39" s="145" t="n">
        <v>17.1</v>
      </c>
      <c r="W39" s="146" t="n">
        <v>16.7</v>
      </c>
      <c r="X39" s="145" t="n">
        <v>17.1</v>
      </c>
      <c r="Y39" s="146" t="n">
        <v>16.7</v>
      </c>
      <c r="Z39" s="34" t="n">
        <v>1.25</v>
      </c>
      <c r="AA39" s="144" t="n">
        <v>1.22</v>
      </c>
      <c r="AB39" s="145" t="n">
        <v>5.6</v>
      </c>
      <c r="AC39" s="146" t="n">
        <v>5.5</v>
      </c>
      <c r="AD39" s="36" t="n">
        <v>0.0029</v>
      </c>
      <c r="AE39" s="36" t="n">
        <v>0.0019</v>
      </c>
      <c r="AF39" s="36" t="n">
        <v>-99999</v>
      </c>
      <c r="AG39" s="36" t="n">
        <v>0.0032</v>
      </c>
      <c r="AH39" s="36" t="n">
        <v>0.0038</v>
      </c>
      <c r="AI39" s="36" t="n">
        <v>-99999</v>
      </c>
      <c r="AJ39" s="36" t="n">
        <v>-99999</v>
      </c>
      <c r="AK39" s="36" t="n">
        <v>-99999</v>
      </c>
      <c r="AL39" s="36" t="n">
        <v>0.0022</v>
      </c>
      <c r="AM39" s="36" t="n">
        <v>-99999</v>
      </c>
      <c r="AN39" s="36" t="n">
        <v>-99999</v>
      </c>
      <c r="AO39" s="36" t="n">
        <v>-99999</v>
      </c>
      <c r="AP39" s="36" t="n">
        <v>0.0006</v>
      </c>
      <c r="AQ39" s="36"/>
      <c r="AR39" s="36" t="n">
        <v>-99999</v>
      </c>
      <c r="AS39" s="36" t="n">
        <v>-99999</v>
      </c>
      <c r="AT39" s="36"/>
      <c r="AU39" s="36" t="n">
        <v>0.001</v>
      </c>
      <c r="AV39" s="36" t="n">
        <v>-99999</v>
      </c>
      <c r="AW39" s="36"/>
      <c r="AX39" s="36" t="n">
        <v>-99999</v>
      </c>
      <c r="AY39" s="36" t="n">
        <v>0.0105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2080</v>
      </c>
      <c r="E40" s="135" t="n">
        <v>20.6</v>
      </c>
      <c r="F40" s="136" t="n">
        <v>2.72</v>
      </c>
      <c r="G40" s="137" t="n">
        <v>35.8761</v>
      </c>
      <c r="H40" s="135" t="n">
        <v>80</v>
      </c>
      <c r="I40" s="135" t="n">
        <v>81.8</v>
      </c>
      <c r="J40" s="138" t="n">
        <v>108.915</v>
      </c>
      <c r="K40" s="139" t="n">
        <f aca="false">IF(ISBLANK(E40),"",(0.000824493-(0.0000040899*E40)+(0.000000076438*E40^2)-(0.00000000082467*E40^3)+(0.0000000000053875*E40^4)))</f>
        <v>0.0007664393648735</v>
      </c>
      <c r="L40" s="139" t="n">
        <f aca="false">IF(ISBLANK(E40),"",(-0.00000572466+(0.00000010227*E40)-(0.0000000016546*E40^2)))</f>
        <v>-4.320044056E-006</v>
      </c>
      <c r="M40" s="139" t="n">
        <f aca="false">IF(ISBLANK(E40),"",IF(ISBLANK(G40),(O40+(K40*35)+(L40*35^1.5)+(0.00000048314*35^2)),(O40+(K40*G40)+(L40*G40^1.5)+(0.00000048314*G40^2))))</f>
        <v>1.02527105277621</v>
      </c>
      <c r="N40" s="140" t="n">
        <f aca="false">IF(ISBLANK(D40),"",IF(ISBLANK(G40),J40*(1+0.00001*(35-20)),J40*(1+0.00001*(G40-20))))</f>
        <v>108.932291454315</v>
      </c>
      <c r="O40" s="139" t="n">
        <f aca="false">IF(ISBLANK(E40),"",(0.999842594+(0.00006793952*E40)-(0.00000909529*E40^2)+(0.0000001001685*E40^3)-(0.000000001120083*E40^4)+(0.000000000006536332*E40^5)))</f>
        <v>0.998080666998819</v>
      </c>
      <c r="P40" s="141" t="n">
        <v>2.849</v>
      </c>
      <c r="Q40" s="142" t="n">
        <v>2.779</v>
      </c>
      <c r="R40" s="143" t="n">
        <v>127.2</v>
      </c>
      <c r="S40" s="143" t="n">
        <v>124.1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2081</v>
      </c>
      <c r="E41" s="135" t="n">
        <v>21.8</v>
      </c>
      <c r="F41" s="136" t="n">
        <v>3.311</v>
      </c>
      <c r="G41" s="137" t="n">
        <v>35.8482</v>
      </c>
      <c r="H41" s="135" t="n">
        <v>60</v>
      </c>
      <c r="I41" s="135" t="n">
        <v>60.2</v>
      </c>
      <c r="J41" s="138" t="n">
        <v>119.616</v>
      </c>
      <c r="K41" s="139" t="n">
        <f aca="false">IF(ISBLANK(E41),"",(0.000824493-(0.0000040899*E41)+(0.000000076438*E41^2)-(0.00000000082467*E41^3)+(0.0000000000053875*E41^4)))</f>
        <v>0.00076433258594438</v>
      </c>
      <c r="L41" s="139" t="n">
        <f aca="false">IF(ISBLANK(E41),"",(-0.00000572466+(0.00000010227*E41)-(0.0000000016546*E41^2)))</f>
        <v>-4.281506104E-006</v>
      </c>
      <c r="M41" s="139" t="n">
        <f aca="false">IF(ISBLANK(E41),"",IF(ISBLANK(G41),(O41+(K41*35)+(L41*35^1.5)+(0.00000048314*35^2)),(O41+(K41*G41)+(L41*G41^1.5)+(0.00000048314*G41^2))))</f>
        <v>1.02492007226577</v>
      </c>
      <c r="N41" s="140" t="n">
        <f aca="false">IF(ISBLANK(D41),"",IF(ISBLANK(G41),J41*(1+0.00001*(35-20)),J41*(1+0.00001*(G41-20))))</f>
        <v>119.634956982912</v>
      </c>
      <c r="O41" s="139" t="n">
        <f aca="false">IF(ISBLANK(E41),"",(0.999842594+(0.00006793952*E41)-(0.00000909529*E41^2)+(0.0000001001685*E41^3)-(0.000000001120083*E41^4)+(0.000000000006536332*E41^5)))</f>
        <v>0.997818206907552</v>
      </c>
      <c r="P41" s="141" t="n">
        <v>3.156</v>
      </c>
      <c r="Q41" s="142" t="n">
        <v>3.079</v>
      </c>
      <c r="R41" s="143" t="n">
        <v>140.9</v>
      </c>
      <c r="S41" s="143" t="n">
        <v>137.5</v>
      </c>
      <c r="T41" s="34" t="n">
        <v>0.04</v>
      </c>
      <c r="U41" s="144" t="n">
        <v>0.04</v>
      </c>
      <c r="V41" s="145" t="n">
        <v>10.9</v>
      </c>
      <c r="W41" s="146" t="n">
        <v>10.6</v>
      </c>
      <c r="X41" s="145" t="n">
        <v>10.9</v>
      </c>
      <c r="Y41" s="146" t="n">
        <v>10.6</v>
      </c>
      <c r="Z41" s="34" t="n">
        <v>0.86</v>
      </c>
      <c r="AA41" s="144" t="n">
        <v>0.84</v>
      </c>
      <c r="AB41" s="145" t="n">
        <v>3.7</v>
      </c>
      <c r="AC41" s="146" t="n">
        <v>3.6</v>
      </c>
      <c r="AD41" s="36" t="n">
        <v>0.0455</v>
      </c>
      <c r="AE41" s="36" t="n">
        <v>0.0267</v>
      </c>
      <c r="AF41" s="36" t="n">
        <v>0.0045</v>
      </c>
      <c r="AG41" s="36" t="n">
        <v>0.0372</v>
      </c>
      <c r="AH41" s="36" t="n">
        <v>0.0623</v>
      </c>
      <c r="AI41" s="36" t="n">
        <v>0.0019</v>
      </c>
      <c r="AJ41" s="36" t="n">
        <v>0.007</v>
      </c>
      <c r="AK41" s="36" t="n">
        <v>-99999</v>
      </c>
      <c r="AL41" s="36" t="n">
        <v>0.0748</v>
      </c>
      <c r="AM41" s="36" t="n">
        <v>0.0064</v>
      </c>
      <c r="AN41" s="36" t="n">
        <v>0.001</v>
      </c>
      <c r="AO41" s="36" t="n">
        <v>-99999</v>
      </c>
      <c r="AP41" s="36" t="n">
        <v>0.0251</v>
      </c>
      <c r="AQ41" s="36"/>
      <c r="AR41" s="36" t="n">
        <v>0.0821</v>
      </c>
      <c r="AS41" s="36" t="n">
        <v>0.0204</v>
      </c>
      <c r="AT41" s="36"/>
      <c r="AU41" s="36" t="n">
        <v>0.0302</v>
      </c>
      <c r="AV41" s="36" t="n">
        <v>-99999</v>
      </c>
      <c r="AW41" s="36"/>
      <c r="AX41" s="36" t="n">
        <v>0.0579</v>
      </c>
      <c r="AY41" s="36" t="n">
        <v>0.2004</v>
      </c>
      <c r="AZ41" s="36"/>
      <c r="BA41" s="36" t="n">
        <v>0.0029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2082</v>
      </c>
      <c r="E42" s="135" t="n">
        <v>23.4</v>
      </c>
      <c r="F42" s="136" t="n">
        <v>4.073</v>
      </c>
      <c r="G42" s="137" t="n">
        <v>35.7996</v>
      </c>
      <c r="H42" s="135" t="n">
        <v>40</v>
      </c>
      <c r="I42" s="135" t="n">
        <v>40.2</v>
      </c>
      <c r="J42" s="138" t="n">
        <v>111.381</v>
      </c>
      <c r="K42" s="139" t="n">
        <f aca="false">IF(ISBLANK(E42),"",(0.000824493-(0.0000040899*E42)+(0.000000076438*E42^2)-(0.00000000082467*E42^3)+(0.0000000000053875*E42^4)))</f>
        <v>0.00076169260451334</v>
      </c>
      <c r="L42" s="139" t="n">
        <f aca="false">IF(ISBLANK(E42),"",(-0.00000572466+(0.00000010227*E42)-(0.0000000016546*E42^2)))</f>
        <v>-4.237534776E-006</v>
      </c>
      <c r="M42" s="139" t="n">
        <f aca="false">IF(ISBLANK(E42),"",IF(ISBLANK(G42),(O42+(K42*35)+(L42*35^1.5)+(0.00000048314*35^2)),(O42+(K42*G42)+(L42*G42^1.5)+(0.00000048314*G42^2))))</f>
        <v>1.02442545643213</v>
      </c>
      <c r="N42" s="140" t="n">
        <f aca="false">IF(ISBLANK(D42),"",IF(ISBLANK(G42),J42*(1+0.00001*(35-20)),J42*(1+0.00001*(G42-20))))</f>
        <v>111.398597752476</v>
      </c>
      <c r="O42" s="139" t="n">
        <f aca="false">IF(ISBLANK(E42),"",(0.999842594+(0.00006793952*E42)-(0.00000909529*E42^2)+(0.0000001001685*E42^3)-(0.000000001120083*E42^4)+(0.000000000006536332*E42^5)))</f>
        <v>0.997445643495083</v>
      </c>
      <c r="P42" s="141" t="n">
        <v>4.178</v>
      </c>
      <c r="Q42" s="142" t="n">
        <v>4.078</v>
      </c>
      <c r="R42" s="143" t="n">
        <v>186.6</v>
      </c>
      <c r="S42" s="143" t="n">
        <v>182.1</v>
      </c>
      <c r="T42" s="34" t="n">
        <v>0.19</v>
      </c>
      <c r="U42" s="144" t="n">
        <v>0.19</v>
      </c>
      <c r="V42" s="145" t="n">
        <v>2.3</v>
      </c>
      <c r="W42" s="146" t="n">
        <v>2.2</v>
      </c>
      <c r="X42" s="145" t="n">
        <v>2.1</v>
      </c>
      <c r="Y42" s="146" t="n">
        <v>2</v>
      </c>
      <c r="Z42" s="34" t="n">
        <v>0.39</v>
      </c>
      <c r="AA42" s="144" t="n">
        <v>0.38</v>
      </c>
      <c r="AB42" s="145" t="n">
        <v>1.9</v>
      </c>
      <c r="AC42" s="146" t="n">
        <v>1.9</v>
      </c>
      <c r="AD42" s="36" t="n">
        <v>0.0557</v>
      </c>
      <c r="AE42" s="36" t="n">
        <v>0.0529</v>
      </c>
      <c r="AF42" s="36" t="n">
        <v>0.0162</v>
      </c>
      <c r="AG42" s="36" t="n">
        <v>0.0738</v>
      </c>
      <c r="AH42" s="36" t="n">
        <v>0.0814</v>
      </c>
      <c r="AI42" s="36" t="n">
        <v>0.0105</v>
      </c>
      <c r="AJ42" s="36" t="n">
        <v>0.0279</v>
      </c>
      <c r="AK42" s="36" t="n">
        <v>0.006</v>
      </c>
      <c r="AL42" s="36" t="n">
        <v>0.1615</v>
      </c>
      <c r="AM42" s="36" t="n">
        <v>0.0174</v>
      </c>
      <c r="AN42" s="36" t="n">
        <v>0.0063</v>
      </c>
      <c r="AO42" s="36" t="n">
        <v>-99999</v>
      </c>
      <c r="AP42" s="36" t="n">
        <v>0.0621</v>
      </c>
      <c r="AQ42" s="36"/>
      <c r="AR42" s="36" t="n">
        <v>0.0212</v>
      </c>
      <c r="AS42" s="36" t="n">
        <v>0.1004</v>
      </c>
      <c r="AT42" s="36"/>
      <c r="AU42" s="36" t="n">
        <v>0.0402</v>
      </c>
      <c r="AV42" s="36" t="n">
        <v>-99999</v>
      </c>
      <c r="AW42" s="36"/>
      <c r="AX42" s="36" t="n">
        <v>0.0659</v>
      </c>
      <c r="AY42" s="36" t="n">
        <v>0.4824</v>
      </c>
      <c r="AZ42" s="36"/>
      <c r="BA42" s="36" t="n">
        <v>0.0044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2083</v>
      </c>
      <c r="E43" s="135" t="n">
        <v>26.9</v>
      </c>
      <c r="F43" s="136" t="n">
        <v>4.665</v>
      </c>
      <c r="G43" s="137" t="n">
        <v>35.2183</v>
      </c>
      <c r="H43" s="135" t="n">
        <v>20</v>
      </c>
      <c r="I43" s="135" t="n">
        <v>20.8</v>
      </c>
      <c r="J43" s="138" t="n">
        <v>109.621</v>
      </c>
      <c r="K43" s="139" t="n">
        <f aca="false">IF(ISBLANK(E43),"",(0.000824493-(0.0000040899*E43)+(0.000000076438*E43^2)-(0.00000000082467*E43^3)+(0.0000000000053875*E43^4)))</f>
        <v>0.000756554656331409</v>
      </c>
      <c r="L43" s="139" t="n">
        <f aca="false">IF(ISBLANK(E43),"",(-0.00000572466+(0.00000010227*E43)-(0.0000000016546*E43^2)))</f>
        <v>-4.170882106E-006</v>
      </c>
      <c r="M43" s="139" t="n">
        <f aca="false">IF(ISBLANK(E43),"",IF(ISBLANK(G43),(O43+(K43*35)+(L43*35^1.5)+(0.00000048314*35^2)),(O43+(K43*G43)+(L43*G43^1.5)+(0.00000048314*G43^2))))</f>
        <v>1.02291618623905</v>
      </c>
      <c r="N43" s="140" t="n">
        <f aca="false">IF(ISBLANK(D43),"",IF(ISBLANK(G43),J43*(1+0.00001*(35-20)),J43*(1+0.00001*(G43-20))))</f>
        <v>109.637682452643</v>
      </c>
      <c r="O43" s="139" t="n">
        <f aca="false">IF(ISBLANK(E43),"",(0.999842594+(0.00006793952*E43)-(0.00000909529*E43^2)+(0.0000001001685*E43^3)-(0.000000001120083*E43^4)+(0.000000000006536332*E43^5)))</f>
        <v>0.996544091998748</v>
      </c>
      <c r="P43" s="141" t="n">
        <v>4.866</v>
      </c>
      <c r="Q43" s="142" t="n">
        <v>4.757</v>
      </c>
      <c r="R43" s="143" t="n">
        <v>217.3</v>
      </c>
      <c r="S43" s="143" t="n">
        <v>212.4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0.03</v>
      </c>
      <c r="AA43" s="144" t="n">
        <v>0.03</v>
      </c>
      <c r="AB43" s="145" t="n">
        <v>1.2</v>
      </c>
      <c r="AC43" s="146" t="n">
        <v>1.2</v>
      </c>
      <c r="AD43" s="36" t="n">
        <v>0.0089</v>
      </c>
      <c r="AE43" s="36" t="n">
        <v>0.0098</v>
      </c>
      <c r="AF43" s="36" t="n">
        <v>0.0066</v>
      </c>
      <c r="AG43" s="36" t="n">
        <v>0.0082</v>
      </c>
      <c r="AH43" s="36" t="n">
        <v>0.0101</v>
      </c>
      <c r="AI43" s="36" t="n">
        <v>-99999</v>
      </c>
      <c r="AJ43" s="36" t="n">
        <v>-99999</v>
      </c>
      <c r="AK43" s="36" t="n">
        <v>-99999</v>
      </c>
      <c r="AL43" s="36" t="n">
        <v>0.0316</v>
      </c>
      <c r="AM43" s="36" t="n">
        <v>0.007</v>
      </c>
      <c r="AN43" s="36" t="n">
        <v>-99999</v>
      </c>
      <c r="AO43" s="36" t="n">
        <v>-99999</v>
      </c>
      <c r="AP43" s="36" t="n">
        <v>0.0791</v>
      </c>
      <c r="AQ43" s="36"/>
      <c r="AR43" s="36" t="n">
        <v>0.007</v>
      </c>
      <c r="AS43" s="36" t="n">
        <v>0.0158</v>
      </c>
      <c r="AT43" s="36"/>
      <c r="AU43" s="36" t="n">
        <v>-99999</v>
      </c>
      <c r="AV43" s="36" t="n">
        <v>0.0247</v>
      </c>
      <c r="AW43" s="36"/>
      <c r="AX43" s="36" t="n">
        <v>0.0547</v>
      </c>
      <c r="AY43" s="36" t="n">
        <v>0.1414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2084</v>
      </c>
      <c r="E44" s="135" t="n">
        <v>28.4</v>
      </c>
      <c r="F44" s="136" t="n">
        <v>4.296</v>
      </c>
      <c r="G44" s="137" t="n">
        <v>33.9322</v>
      </c>
      <c r="H44" s="135" t="n">
        <v>10</v>
      </c>
      <c r="I44" s="135" t="n">
        <v>10.7</v>
      </c>
      <c r="J44" s="138" t="n">
        <v>109.474</v>
      </c>
      <c r="K44" s="139" t="n">
        <f aca="false">IF(ISBLANK(E44),"",(0.000824493-(0.0000040899*E44)+(0.000000076438*E44^2)-(0.00000000082467*E44^3)+(0.0000000000053875*E44^4)))</f>
        <v>0.00075460631060384</v>
      </c>
      <c r="L44" s="139" t="n">
        <f aca="false">IF(ISBLANK(E44),"",(-0.00000572466+(0.00000010227*E44)-(0.0000000016546*E44^2)))</f>
        <v>-4.154726176E-006</v>
      </c>
      <c r="M44" s="139" t="n">
        <f aca="false">IF(ISBLANK(E44),"",IF(ISBLANK(G44),(O44+(K44*35)+(L44*35^1.5)+(0.00000048314*35^2)),(O44+(K44*G44)+(L44*G44^1.5)+(0.00000048314*G44^2))))</f>
        <v>1.02146328752935</v>
      </c>
      <c r="N44" s="140" t="n">
        <f aca="false">IF(ISBLANK(D44),"",IF(ISBLANK(G44),J44*(1+0.00001*(35-20)),J44*(1+0.00001*(G44-20))))</f>
        <v>109.489252136628</v>
      </c>
      <c r="O44" s="139" t="n">
        <f aca="false">IF(ISBLANK(E44),"",(0.999842594+(0.00006793952*E44)-(0.00000909529*E44^2)+(0.0000001001685*E44^3)-(0.000000001120083*E44^4)+(0.000000000006536332*E44^5)))</f>
        <v>0.996122772415965</v>
      </c>
      <c r="P44" s="141" t="n">
        <v>4.486</v>
      </c>
      <c r="Q44" s="142" t="n">
        <v>4.391</v>
      </c>
      <c r="R44" s="143" t="n">
        <v>200.3</v>
      </c>
      <c r="S44" s="143" t="n">
        <v>196.1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2085</v>
      </c>
      <c r="E45" s="135" t="n">
        <v>28.4</v>
      </c>
      <c r="F45" s="136" t="n">
        <v>4.549</v>
      </c>
      <c r="G45" s="137" t="n">
        <v>33.8701</v>
      </c>
      <c r="H45" s="135" t="n">
        <v>0</v>
      </c>
      <c r="I45" s="135" t="n">
        <v>3.2</v>
      </c>
      <c r="J45" s="138" t="n">
        <v>116.369</v>
      </c>
      <c r="K45" s="139" t="n">
        <f aca="false">IF(ISBLANK(E45),"",(0.000824493-(0.0000040899*E45)+(0.000000076438*E45^2)-(0.00000000082467*E45^3)+(0.0000000000053875*E45^4)))</f>
        <v>0.00075460631060384</v>
      </c>
      <c r="L45" s="139" t="n">
        <f aca="false">IF(ISBLANK(E45),"",(-0.00000572466+(0.00000010227*E45)-(0.0000000016546*E45^2)))</f>
        <v>-4.154726176E-006</v>
      </c>
      <c r="M45" s="139" t="n">
        <f aca="false">IF(ISBLANK(E45),"",IF(ISBLANK(G45),(O45+(K45*35)+(L45*35^1.5)+(0.00000048314*35^2)),(O45+(K45*G45)+(L45*G45^1.5)+(0.00000048314*G45^2))))</f>
        <v>1.02141664557524</v>
      </c>
      <c r="N45" s="140" t="n">
        <f aca="false">IF(ISBLANK(D45),"",IF(ISBLANK(G45),J45*(1+0.00001*(35-20)),J45*(1+0.00001*(G45-20))))</f>
        <v>116.385140496669</v>
      </c>
      <c r="O45" s="139" t="n">
        <f aca="false">IF(ISBLANK(E45),"",(0.999842594+(0.00006793952*E45)-(0.00000909529*E45^2)+(0.0000001001685*E45^3)-(0.000000001120083*E45^4)+(0.000000000006536332*E45^5)))</f>
        <v>0.996122772415965</v>
      </c>
      <c r="P45" s="141" t="n">
        <v>4.464</v>
      </c>
      <c r="Q45" s="142" t="n">
        <v>4.371</v>
      </c>
      <c r="R45" s="143" t="n">
        <v>199.4</v>
      </c>
      <c r="S45" s="143" t="n">
        <v>195.2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1.9</v>
      </c>
      <c r="AC45" s="146" t="n">
        <v>1.9</v>
      </c>
      <c r="AD45" s="36" t="n">
        <v>0.0051</v>
      </c>
      <c r="AE45" s="36" t="n">
        <v>0.0067</v>
      </c>
      <c r="AF45" s="36" t="n">
        <v>0.0054</v>
      </c>
      <c r="AG45" s="36" t="n">
        <v>0.0038</v>
      </c>
      <c r="AH45" s="36" t="n">
        <v>0.0092</v>
      </c>
      <c r="AI45" s="36" t="n">
        <v>-99999</v>
      </c>
      <c r="AJ45" s="36" t="n">
        <v>-99999</v>
      </c>
      <c r="AK45" s="36" t="n">
        <v>-99999</v>
      </c>
      <c r="AL45" s="36" t="n">
        <v>0.0213</v>
      </c>
      <c r="AM45" s="36" t="n">
        <v>0.0064</v>
      </c>
      <c r="AN45" s="36" t="n">
        <v>-99999</v>
      </c>
      <c r="AO45" s="36" t="n">
        <v>-99999</v>
      </c>
      <c r="AP45" s="36" t="n">
        <v>0.0646</v>
      </c>
      <c r="AQ45" s="36"/>
      <c r="AR45" s="36" t="n">
        <v>0.0029</v>
      </c>
      <c r="AS45" s="36" t="n">
        <v>0.0064</v>
      </c>
      <c r="AT45" s="36"/>
      <c r="AU45" s="36" t="n">
        <v>-99999</v>
      </c>
      <c r="AV45" s="36" t="n">
        <v>0.0159</v>
      </c>
      <c r="AW45" s="36"/>
      <c r="AX45" s="36" t="n">
        <v>0.013</v>
      </c>
      <c r="AY45" s="36" t="n">
        <v>0.1094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15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-6°15</v>
      </c>
      <c r="P9" s="31" t="s">
        <v>16</v>
      </c>
      <c r="Q9" s="35" t="n">
        <f aca="false">IF(ISBLANK(I9),"",IF(ISBLANK(J9),"",IF(J9&gt;60,"ERREUR !!",O11*(I9+(J9/60)))))</f>
        <v>-6.25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8°30</v>
      </c>
      <c r="P10" s="31" t="s">
        <v>14</v>
      </c>
      <c r="Q10" s="35" t="n">
        <f aca="false">IF(ISBLANK(I10),"",IF(ISBLANK(J10),"",IF(J10&gt;60,"ERREUR !!",O12*(I10+(J10/60)))))</f>
        <v>8.5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40999</v>
      </c>
      <c r="K11" s="40"/>
      <c r="L11" s="40"/>
      <c r="M11" s="40"/>
      <c r="N11" s="41" t="str">
        <f aca="false">I9&amp;"°"&amp;J9</f>
        <v>6°15</v>
      </c>
      <c r="O11" s="42" t="n">
        <f aca="false">IF(P9=M10,-1,1)</f>
        <v>-1</v>
      </c>
      <c r="P11" s="43" t="str">
        <f aca="false">TEXT(J11,"aaaa-mm-jj")&amp;"T"&amp;TEXT(J12,"hh:mm:ss")&amp;"z"</f>
        <v>2016-04-01T08:30:00z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0.354166666666667</v>
      </c>
      <c r="K12" s="48"/>
      <c r="L12" s="48"/>
      <c r="M12" s="48"/>
      <c r="N12" s="49" t="str">
        <f aca="false">I10&amp;"°"&amp;J10</f>
        <v>8°30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21.8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0.997818206907552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0.0199884123280181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5.00318004317978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4.975910432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0.00499991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0.00401386414258389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2010</v>
      </c>
      <c r="E35" s="119" t="n">
        <v>5.8</v>
      </c>
      <c r="F35" s="120" t="n">
        <v>5.182</v>
      </c>
      <c r="G35" s="121" t="n">
        <v>34.9421</v>
      </c>
      <c r="H35" s="119" t="n">
        <v>2000</v>
      </c>
      <c r="I35" s="119" t="n">
        <v>2020</v>
      </c>
      <c r="J35" s="122" t="n">
        <v>109.42</v>
      </c>
      <c r="K35" s="123" t="n">
        <f aca="false">IF(ISBLANK(E35),"",(0.000824493-(0.0000040899*E35)+(0.000000076438*E35^2)-(0.00000000082467*E35^3)+(0.0000000000053875*E35^4)))</f>
        <v>0.00080318814806918</v>
      </c>
      <c r="L35" s="123" t="n">
        <f aca="false">IF(ISBLANK(E35),"",(-0.00000572466+(0.00000010227*E35)-(0.0000000016546*E35^2)))</f>
        <v>-5.187154744E-006</v>
      </c>
      <c r="M35" s="123" t="n">
        <f aca="false">IF(ISBLANK(E35),"",IF(ISBLANK(G35),(O35+(K35*35)+(L35*35^1.5)+(0.00000048314*35^2)),(O35+(K35*G35)+(L35*G35^1.5)+(0.00000048314*G35^2))))</f>
        <v>1.02753256501026</v>
      </c>
      <c r="N35" s="124" t="n">
        <f aca="false">IF(ISBLANK(D35),"",IF(ISBLANK(G35),J35*(1+0.00001*(35-20)),J35*(1+0.00001*(G35-20))))</f>
        <v>109.43634964582</v>
      </c>
      <c r="O35" s="123" t="n">
        <f aca="false">IF(ISBLANK(E35),"",(0.999842594+(0.00006793952*E35)-(0.00000909529*E35^2)+(0.0000001001685*E35^3)-(0.000000001120083*E35^4)+(0.000000000006536332*E35^5)))</f>
        <v>0.99994899709695</v>
      </c>
      <c r="P35" s="125" t="n">
        <v>5.417</v>
      </c>
      <c r="Q35" s="126" t="n">
        <v>5.272</v>
      </c>
      <c r="R35" s="127" t="n">
        <v>241.9</v>
      </c>
      <c r="S35" s="127" t="n">
        <v>235.4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2012</v>
      </c>
      <c r="E36" s="135" t="n">
        <v>6.9</v>
      </c>
      <c r="F36" s="136" t="n">
        <v>3.266</v>
      </c>
      <c r="G36" s="137" t="n">
        <v>34.6113</v>
      </c>
      <c r="H36" s="135" t="n">
        <v>1000</v>
      </c>
      <c r="I36" s="135" t="n">
        <v>1007</v>
      </c>
      <c r="J36" s="138" t="n">
        <v>110.46</v>
      </c>
      <c r="K36" s="139" t="n">
        <f aca="false">IF(ISBLANK(E36),"",(0.000824493-(0.0000040899*E36)+(0.000000076438*E36^2)-(0.00000000082467*E36^3)+(0.0000000000053875*E36^4)))</f>
        <v>0.000799653203574409</v>
      </c>
      <c r="L36" s="139" t="n">
        <f aca="false">IF(ISBLANK(E36),"",(-0.00000572466+(0.00000010227*E36)-(0.0000000016546*E36^2)))</f>
        <v>-5.097772506E-006</v>
      </c>
      <c r="M36" s="139" t="n">
        <f aca="false">IF(ISBLANK(E36),"",IF(ISBLANK(G36),(O36+(K36*35)+(L36*35^1.5)+(0.00000048314*35^2)),(O36+(K36*G36)+(L36*G36^1.5)+(0.00000048314*G36^2))))</f>
        <v>1.02712660635784</v>
      </c>
      <c r="N36" s="140" t="n">
        <f aca="false">IF(ISBLANK(D36),"",IF(ISBLANK(G36),J36*(1+0.00001*(35-20)),J36*(1+0.00001*(G36-20))))</f>
        <v>110.47613964198</v>
      </c>
      <c r="O36" s="139" t="n">
        <f aca="false">IF(ISBLANK(E36),"",(0.999842594+(0.00006793952*E36)-(0.00000909529*E36^2)+(0.0000001001685*E36^3)-(0.000000001120083*E36^4)+(0.000000000006536332*E36^5)))</f>
        <v>0.999908819509459</v>
      </c>
      <c r="P36" s="141" t="n">
        <v>3.375</v>
      </c>
      <c r="Q36" s="142" t="n">
        <v>3.286</v>
      </c>
      <c r="R36" s="143" t="n">
        <v>150.7</v>
      </c>
      <c r="S36" s="143" t="n">
        <v>146.8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2013</v>
      </c>
      <c r="E37" s="135" t="n">
        <v>9.9</v>
      </c>
      <c r="F37" s="136" t="n">
        <v>1.338</v>
      </c>
      <c r="G37" s="137" t="n">
        <v>34.6639</v>
      </c>
      <c r="H37" s="135" t="n">
        <v>500</v>
      </c>
      <c r="I37" s="135" t="n">
        <v>504</v>
      </c>
      <c r="J37" s="138" t="n">
        <v>109.83</v>
      </c>
      <c r="K37" s="139" t="n">
        <f aca="false">IF(ISBLANK(E37),"",(0.000824493-(0.0000040899*E37)+(0.000000076438*E37^2)-(0.00000000082467*E37^3)+(0.0000000000053875*E37^4)))</f>
        <v>0.000790746254013709</v>
      </c>
      <c r="L37" s="139" t="n">
        <f aca="false">IF(ISBLANK(E37),"",(-0.00000572466+(0.00000010227*E37)-(0.0000000016546*E37^2)))</f>
        <v>-4.874354346E-006</v>
      </c>
      <c r="M37" s="139" t="n">
        <f aca="false">IF(ISBLANK(E37),"",IF(ISBLANK(G37),(O37+(K37*35)+(L37*35^1.5)+(0.00000048314*35^2)),(O37+(K37*G37)+(L37*G37^1.5)+(0.00000048314*G37^2))))</f>
        <v>1.02670691054154</v>
      </c>
      <c r="N37" s="140" t="n">
        <f aca="false">IF(ISBLANK(D37),"",IF(ISBLANK(G37),J37*(1+0.00001*(35-20)),J37*(1+0.00001*(G37-20))))</f>
        <v>109.84610536137</v>
      </c>
      <c r="O37" s="139" t="n">
        <f aca="false">IF(ISBLANK(E37),"",(0.999842594+(0.00006793952*E37)-(0.00000909529*E37^2)+(0.0000001001685*E37^3)-(0.000000001120083*E37^4)+(0.000000000006536332*E37^5)))</f>
        <v>0.999710821396544</v>
      </c>
      <c r="P37" s="141" t="n">
        <v>1.382</v>
      </c>
      <c r="Q37" s="142" t="n">
        <v>1.346</v>
      </c>
      <c r="R37" s="143" t="n">
        <v>61.7</v>
      </c>
      <c r="S37" s="143" t="n">
        <v>60.1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2014</v>
      </c>
      <c r="E38" s="135" t="n">
        <v>18.1</v>
      </c>
      <c r="F38" s="136" t="n">
        <v>2.354</v>
      </c>
      <c r="G38" s="137" t="n">
        <v>35.8049</v>
      </c>
      <c r="H38" s="135" t="n">
        <v>100</v>
      </c>
      <c r="I38" s="135" t="n">
        <v>102</v>
      </c>
      <c r="J38" s="138" t="n">
        <v>112.03</v>
      </c>
      <c r="K38" s="139" t="n">
        <f aca="false">IF(ISBLANK(E38),"",(0.000824493-(0.0000040899*E38)+(0.000000076438*E38^2)-(0.00000000082467*E38^3)+(0.0000000000053875*E38^4)))</f>
        <v>0.000771195814950969</v>
      </c>
      <c r="L38" s="139" t="n">
        <f aca="false">IF(ISBLANK(E38),"",(-0.00000572466+(0.00000010227*E38)-(0.0000000016546*E38^2)))</f>
        <v>-4.415636506E-006</v>
      </c>
      <c r="M38" s="139" t="n">
        <f aca="false">IF(ISBLANK(E38),"",IF(ISBLANK(G38),(O38+(K38*35)+(L38*35^1.5)+(0.00000048314*35^2)),(O38+(K38*G38)+(L38*G38^1.5)+(0.00000048314*G38^2))))</f>
        <v>1.02586498127197</v>
      </c>
      <c r="N38" s="140" t="n">
        <f aca="false">IF(ISBLANK(D38),"",IF(ISBLANK(G38),J38*(1+0.00001*(35-20)),J38*(1+0.00001*(G38-20))))</f>
        <v>112.04770622947</v>
      </c>
      <c r="O38" s="139" t="n">
        <f aca="false">IF(ISBLANK(E38),"",(0.999842594+(0.00006793952*E38)-(0.00000909529*E38^2)+(0.0000001001685*E38^3)-(0.000000001120083*E38^4)+(0.000000000006536332*E38^5)))</f>
        <v>0.998579045754661</v>
      </c>
      <c r="P38" s="141" t="n">
        <v>2.394</v>
      </c>
      <c r="Q38" s="142" t="n">
        <v>2.333</v>
      </c>
      <c r="R38" s="143" t="n">
        <v>106.9</v>
      </c>
      <c r="S38" s="143" t="n">
        <v>104.2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2015</v>
      </c>
      <c r="E39" s="135" t="n">
        <v>18.3</v>
      </c>
      <c r="F39" s="136" t="n">
        <v>2.418</v>
      </c>
      <c r="G39" s="137" t="n">
        <v>35.8048</v>
      </c>
      <c r="H39" s="135" t="n">
        <v>100</v>
      </c>
      <c r="I39" s="135" t="n">
        <v>102</v>
      </c>
      <c r="J39" s="138" t="n">
        <v>110.12</v>
      </c>
      <c r="K39" s="139" t="n">
        <f aca="false">IF(ISBLANK(E39),"",(0.000824493-(0.0000040899*E39)+(0.000000076438*E39^2)-(0.00000000082467*E39^3)+(0.0000000000053875*E39^4)))</f>
        <v>0.000770796387639649</v>
      </c>
      <c r="L39" s="139" t="n">
        <f aca="false">IF(ISBLANK(E39),"",(-0.00000572466+(0.00000010227*E39)-(0.0000000016546*E39^2)))</f>
        <v>-4.407227994E-006</v>
      </c>
      <c r="M39" s="139" t="n">
        <f aca="false">IF(ISBLANK(E39),"",IF(ISBLANK(G39),(O39+(K39*35)+(L39*35^1.5)+(0.00000048314*35^2)),(O39+(K39*G39)+(L39*G39^1.5)+(0.00000048314*G39^2))))</f>
        <v>1.02581500205792</v>
      </c>
      <c r="N39" s="140" t="n">
        <f aca="false">IF(ISBLANK(D39),"",IF(ISBLANK(G39),J39*(1+0.00001*(35-20)),J39*(1+0.00001*(G39-20))))</f>
        <v>110.13740424576</v>
      </c>
      <c r="O39" s="139" t="n">
        <f aca="false">IF(ISBLANK(E39),"",(0.999842594+(0.00006793952*E39)-(0.00000909529*E39^2)+(0.0000001001685*E39^3)-(0.000000001120083*E39^4)+(0.000000000006536332*E39^5)))</f>
        <v>0.998541643085094</v>
      </c>
      <c r="P39" s="141" t="n">
        <v>2.503</v>
      </c>
      <c r="Q39" s="142" t="n">
        <v>2.44</v>
      </c>
      <c r="R39" s="143" t="n">
        <v>111.8</v>
      </c>
      <c r="S39" s="143" t="n">
        <v>109</v>
      </c>
      <c r="T39" s="144"/>
      <c r="U39" s="144"/>
      <c r="V39" s="146"/>
      <c r="W39" s="146"/>
      <c r="X39" s="146"/>
      <c r="Y39" s="146"/>
      <c r="Z39" s="144"/>
      <c r="AA39" s="146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2016</v>
      </c>
      <c r="E40" s="135" t="n">
        <v>19.5</v>
      </c>
      <c r="F40" s="136" t="n">
        <v>2.712</v>
      </c>
      <c r="G40" s="137" t="n">
        <v>35.8784</v>
      </c>
      <c r="H40" s="135" t="n">
        <v>80</v>
      </c>
      <c r="I40" s="135" t="n">
        <v>81</v>
      </c>
      <c r="J40" s="138" t="n">
        <v>107.63</v>
      </c>
      <c r="K40" s="139" t="n">
        <f aca="false">IF(ISBLANK(E40),"",(0.000824493-(0.0000040899*E40)+(0.000000076438*E40^2)-(0.00000000082467*E40^3)+(0.0000000000053875*E40^4)))</f>
        <v>0.000768469653495469</v>
      </c>
      <c r="L40" s="139" t="n">
        <f aca="false">IF(ISBLANK(E40),"",(-0.00000572466+(0.00000010227*E40)-(0.0000000016546*E40^2)))</f>
        <v>-4.35955665E-006</v>
      </c>
      <c r="M40" s="139" t="n">
        <f aca="false">IF(ISBLANK(E40),"",IF(ISBLANK(G40),(O40+(K40*35)+(L40*35^1.5)+(0.00000048314*35^2)),(O40+(K40*G40)+(L40*G40^1.5)+(0.00000048314*G40^2))))</f>
        <v>1.02556463492551</v>
      </c>
      <c r="N40" s="140" t="n">
        <f aca="false">IF(ISBLANK(D40),"",IF(ISBLANK(G40),J40*(1+0.00001*(35-20)),J40*(1+0.00001*(G40-20))))</f>
        <v>107.64708992192</v>
      </c>
      <c r="O40" s="139" t="n">
        <f aca="false">IF(ISBLANK(E40),"",(0.999842594+(0.00006793952*E40)-(0.00000909529*E40^2)+(0.0000001001685*E40^3)-(0.000000001120083*E40^4)+(0.000000000006536332*E40^5)))</f>
        <v>0.998308143881684</v>
      </c>
      <c r="P40" s="141" t="n">
        <v>2.875</v>
      </c>
      <c r="Q40" s="142" t="n">
        <v>2.804</v>
      </c>
      <c r="R40" s="143" t="n">
        <v>128.4</v>
      </c>
      <c r="S40" s="143" t="n">
        <v>125.2</v>
      </c>
      <c r="T40" s="34"/>
      <c r="U40" s="144"/>
      <c r="V40" s="145"/>
      <c r="W40" s="146"/>
      <c r="X40" s="145"/>
      <c r="Y40" s="146"/>
      <c r="Z40" s="34"/>
      <c r="AA40" s="146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2017</v>
      </c>
      <c r="E41" s="135" t="n">
        <v>20.9</v>
      </c>
      <c r="F41" s="136" t="n">
        <v>2.965</v>
      </c>
      <c r="G41" s="137" t="n">
        <v>35.8815</v>
      </c>
      <c r="H41" s="135" t="n">
        <v>60</v>
      </c>
      <c r="I41" s="135" t="n">
        <v>60</v>
      </c>
      <c r="J41" s="138" t="n">
        <v>109.96</v>
      </c>
      <c r="K41" s="139" t="n">
        <f aca="false">IF(ISBLANK(E41),"",(0.000824493-(0.0000040899*E41)+(0.000000076438*E41^2)-(0.00000000082467*E41^3)+(0.0000000000053875*E41^4)))</f>
        <v>0.000765902240067309</v>
      </c>
      <c r="L41" s="139" t="n">
        <f aca="false">IF(ISBLANK(E41),"",(-0.00000572466+(0.00000010227*E41)-(0.0000000016546*E41^2)))</f>
        <v>-4.309962826E-006</v>
      </c>
      <c r="M41" s="139" t="n">
        <f aca="false">IF(ISBLANK(E41),"",IF(ISBLANK(G41),(O41+(K41*35)+(L41*35^1.5)+(0.00000048314*35^2)),(O41+(K41*G41)+(L41*G41^1.5)+(0.00000048314*G41^2))))</f>
        <v>1.02519383395469</v>
      </c>
      <c r="N41" s="140" t="n">
        <f aca="false">IF(ISBLANK(D41),"",IF(ISBLANK(G41),J41*(1+0.00001*(35-20)),J41*(1+0.00001*(G41-20))))</f>
        <v>109.9774632974</v>
      </c>
      <c r="O41" s="139" t="n">
        <f aca="false">IF(ISBLANK(E41),"",(0.999842594+(0.00006793952*E41)-(0.00000909529*E41^2)+(0.0000001001685*E41^3)-(0.000000001120083*E41^4)+(0.000000000006536332*E41^5)))</f>
        <v>0.998016437833564</v>
      </c>
      <c r="P41" s="141" t="n">
        <v>3.077</v>
      </c>
      <c r="Q41" s="142" t="n">
        <v>3.001</v>
      </c>
      <c r="R41" s="143" t="n">
        <v>137.4</v>
      </c>
      <c r="S41" s="143" t="n">
        <v>134</v>
      </c>
      <c r="T41" s="144"/>
      <c r="U41" s="144"/>
      <c r="V41" s="146"/>
      <c r="W41" s="146"/>
      <c r="X41" s="146"/>
      <c r="Y41" s="146"/>
      <c r="Z41" s="144"/>
      <c r="AA41" s="146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2018</v>
      </c>
      <c r="E42" s="135" t="n">
        <v>22</v>
      </c>
      <c r="F42" s="136" t="n">
        <v>3.448</v>
      </c>
      <c r="G42" s="137" t="n">
        <v>35.7216</v>
      </c>
      <c r="H42" s="135" t="n">
        <v>40</v>
      </c>
      <c r="I42" s="135" t="n">
        <v>40</v>
      </c>
      <c r="J42" s="138" t="n">
        <v>109.32</v>
      </c>
      <c r="K42" s="139" t="n">
        <f aca="false">IF(ISBLANK(E42),"",(0.000824493-(0.0000040899*E42)+(0.000000076438*E42^2)-(0.00000000082467*E42^3)+(0.0000000000053875*E42^4)))</f>
        <v>0.00076399216004</v>
      </c>
      <c r="L42" s="139" t="n">
        <f aca="false">IF(ISBLANK(E42),"",(-0.00000572466+(0.00000010227*E42)-(0.0000000016546*E42^2)))</f>
        <v>-4.2755464E-006</v>
      </c>
      <c r="M42" s="139" t="n">
        <f aca="false">IF(ISBLANK(E42),"",IF(ISBLANK(G42),(O42+(K42*35)+(L42*35^1.5)+(0.00000048314*35^2)),(O42+(K42*G42)+(L42*G42^1.5)+(0.00000048314*G42^2))))</f>
        <v>1.0247677357889</v>
      </c>
      <c r="N42" s="140" t="n">
        <f aca="false">IF(ISBLANK(D42),"",IF(ISBLANK(G42),J42*(1+0.00001*(35-20)),J42*(1+0.00001*(G42-20))))</f>
        <v>109.33718685312</v>
      </c>
      <c r="O42" s="139" t="n">
        <f aca="false">IF(ISBLANK(E42),"",(0.999842594+(0.00006793952*E42)-(0.00000909529*E42^2)+(0.0000001001685*E42^3)-(0.000000001120083*E42^4)+(0.000000000006536332*E42^5)))</f>
        <v>0.99777303695451</v>
      </c>
      <c r="P42" s="141" t="n">
        <v>3.602</v>
      </c>
      <c r="Q42" s="142" t="n">
        <v>3.515</v>
      </c>
      <c r="R42" s="143" t="n">
        <v>160.9</v>
      </c>
      <c r="S42" s="143" t="n">
        <v>157</v>
      </c>
      <c r="T42" s="34"/>
      <c r="U42" s="144"/>
      <c r="V42" s="145"/>
      <c r="W42" s="146"/>
      <c r="X42" s="145"/>
      <c r="Y42" s="146"/>
      <c r="Z42" s="34"/>
      <c r="AA42" s="146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2019</v>
      </c>
      <c r="E43" s="135" t="n">
        <v>24.7</v>
      </c>
      <c r="F43" s="136" t="n">
        <v>4.723</v>
      </c>
      <c r="G43" s="137" t="n">
        <v>35.7952</v>
      </c>
      <c r="H43" s="135" t="n">
        <v>20</v>
      </c>
      <c r="I43" s="135" t="n">
        <v>20</v>
      </c>
      <c r="J43" s="138" t="n">
        <v>108.2</v>
      </c>
      <c r="K43" s="139" t="n">
        <f aca="false">IF(ISBLANK(E43),"",(0.000824493-(0.0000040899*E43)+(0.000000076438*E43^2)-(0.00000000082467*E43^3)+(0.0000000000053875*E43^4)))</f>
        <v>0.000759684673629729</v>
      </c>
      <c r="L43" s="139" t="n">
        <f aca="false">IF(ISBLANK(E43),"",(-0.00000572466+(0.00000010227*E43)-(0.0000000016546*E43^2)))</f>
        <v>-4.208045914E-006</v>
      </c>
      <c r="M43" s="139" t="n">
        <f aca="false">IF(ISBLANK(E43),"",IF(ISBLANK(G43),(O43+(K43*35)+(L43*35^1.5)+(0.00000048314*35^2)),(O43+(K43*G43)+(L43*G43^1.5)+(0.00000048314*G43^2))))</f>
        <v>1.02403532021528</v>
      </c>
      <c r="N43" s="140" t="n">
        <f aca="false">IF(ISBLANK(D43),"",IF(ISBLANK(G43),J43*(1+0.00001*(35-20)),J43*(1+0.00001*(G43-20))))</f>
        <v>108.2170904064</v>
      </c>
      <c r="O43" s="139" t="n">
        <f aca="false">IF(ISBLANK(E43),"",(0.999842594+(0.00006793952*E43)-(0.00000909529*E43^2)+(0.0000001001685*E43^3)-(0.000000001120083*E43^4)+(0.000000000006536332*E43^5)))</f>
        <v>0.997124402559411</v>
      </c>
      <c r="P43" s="141" t="n">
        <v>4.992</v>
      </c>
      <c r="Q43" s="142" t="n">
        <v>4.875</v>
      </c>
      <c r="R43" s="143" t="n">
        <v>223</v>
      </c>
      <c r="S43" s="143" t="n">
        <v>217.7</v>
      </c>
      <c r="T43" s="147"/>
      <c r="U43" s="144"/>
      <c r="V43" s="147"/>
      <c r="W43" s="146"/>
      <c r="X43" s="147"/>
      <c r="Y43" s="146"/>
      <c r="Z43" s="147"/>
      <c r="AA43" s="146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2098</v>
      </c>
      <c r="E44" s="135" t="n">
        <v>26.4</v>
      </c>
      <c r="F44" s="136" t="n">
        <v>4.582</v>
      </c>
      <c r="G44" s="137" t="n">
        <v>35.4722</v>
      </c>
      <c r="H44" s="135" t="n">
        <v>10</v>
      </c>
      <c r="I44" s="135" t="n">
        <v>9</v>
      </c>
      <c r="J44" s="138" t="n">
        <v>107.083</v>
      </c>
      <c r="K44" s="139" t="n">
        <f aca="false">IF(ISBLANK(E44),"",(0.000824493-(0.0000040899*E44)+(0.000000076438*E44^2)-(0.00000000082467*E44^3)+(0.0000000000053875*E44^4)))</f>
        <v>0.00075723714718464</v>
      </c>
      <c r="L44" s="139" t="n">
        <f aca="false">IF(ISBLANK(E44),"",(-0.00000572466+(0.00000010227*E44)-(0.0000000016546*E44^2)))</f>
        <v>-4.177922016E-006</v>
      </c>
      <c r="M44" s="139" t="n">
        <f aca="false">IF(ISBLANK(E44),"",IF(ISBLANK(G44),(O44+(K44*35)+(L44*35^1.5)+(0.00000048314*35^2)),(O44+(K44*G44)+(L44*G44^1.5)+(0.00000048314*G44^2))))</f>
        <v>1.02326608935104</v>
      </c>
      <c r="N44" s="140" t="n">
        <f aca="false">IF(ISBLANK(D44),"",IF(ISBLANK(G44),J44*(1+0.00001*(35-20)),J44*(1+0.00001*(G44-20))))</f>
        <v>107.099568095926</v>
      </c>
      <c r="O44" s="139" t="n">
        <f aca="false">IF(ISBLANK(E44),"",(0.999842594+(0.00006793952*E44)-(0.00000909529*E44^2)+(0.0000001001685*E44^3)-(0.000000001120083*E44^4)+(0.000000000006536332*E44^5)))</f>
        <v>0.996679955992022</v>
      </c>
      <c r="P44" s="141" t="n">
        <v>4.894</v>
      </c>
      <c r="Q44" s="142" t="n">
        <v>4.783</v>
      </c>
      <c r="R44" s="143" t="n">
        <v>218.6</v>
      </c>
      <c r="S44" s="143" t="n">
        <v>213.6</v>
      </c>
      <c r="T44" s="34"/>
      <c r="U44" s="144"/>
      <c r="V44" s="145"/>
      <c r="W44" s="146"/>
      <c r="X44" s="145"/>
      <c r="Y44" s="146"/>
      <c r="Z44" s="34"/>
      <c r="AA44" s="146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2122</v>
      </c>
      <c r="E45" s="135" t="n">
        <v>29</v>
      </c>
      <c r="F45" s="136" t="n">
        <v>4.241</v>
      </c>
      <c r="G45" s="137" t="n">
        <v>33.3125</v>
      </c>
      <c r="H45" s="135" t="n">
        <v>0</v>
      </c>
      <c r="I45" s="135" t="n">
        <v>3</v>
      </c>
      <c r="J45" s="138" t="n">
        <v>109.007</v>
      </c>
      <c r="K45" s="139" t="n">
        <f aca="false">IF(ISBLANK(E45),"",(0.000824493-(0.0000040899*E45)+(0.000000076438*E45^2)-(0.00000000082467*E45^3)+(0.0000000000053875*E45^4)))</f>
        <v>0.0007538678577575</v>
      </c>
      <c r="L45" s="139" t="n">
        <f aca="false">IF(ISBLANK(E45),"",(-0.00000572466+(0.00000010227*E45)-(0.0000000016546*E45^2)))</f>
        <v>-4.1503486E-006</v>
      </c>
      <c r="M45" s="139" t="n">
        <f aca="false">IF(ISBLANK(E45),"",IF(ISBLANK(G45),(O45+(K45*35)+(L45*35^1.5)+(0.00000048314*35^2)),(O45+(K45*G45)+(L45*G45^1.5)+(0.00000048314*G45^2))))</f>
        <v>1.02079995314396</v>
      </c>
      <c r="N45" s="140" t="n">
        <f aca="false">IF(ISBLANK(D45),"",IF(ISBLANK(G45),J45*(1+0.00001*(35-20)),J45*(1+0.00001*(G45-20))))</f>
        <v>109.021511556875</v>
      </c>
      <c r="O45" s="139" t="n">
        <f aca="false">IF(ISBLANK(E45),"",(0.999842594+(0.00006793952*E45)-(0.00000909529*E45^2)+(0.0000001001685*E45^3)-(0.000000001120083*E45^4)+(0.000000000006536332*E45^5)))</f>
        <v>0.995948564991743</v>
      </c>
      <c r="P45" s="141" t="n">
        <v>4.447</v>
      </c>
      <c r="Q45" s="142" t="n">
        <v>4.357</v>
      </c>
      <c r="R45" s="143" t="n">
        <v>198.6</v>
      </c>
      <c r="S45" s="143" t="n">
        <v>194.6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2.5</v>
      </c>
      <c r="AC45" s="146" t="n">
        <v>2.4</v>
      </c>
      <c r="AD45" s="36" t="n">
        <v>0.0091</v>
      </c>
      <c r="AE45" s="36" t="n">
        <v>0.01</v>
      </c>
      <c r="AF45" s="36" t="n">
        <v>0.0062</v>
      </c>
      <c r="AG45" s="36" t="n">
        <v>0.0049</v>
      </c>
      <c r="AH45" s="36" t="n">
        <v>0.013</v>
      </c>
      <c r="AI45" s="36" t="n">
        <v>-99999</v>
      </c>
      <c r="AJ45" s="36" t="n">
        <v>-99999</v>
      </c>
      <c r="AK45" s="36" t="n">
        <v>-99999</v>
      </c>
      <c r="AL45" s="36" t="n">
        <v>0.0334</v>
      </c>
      <c r="AM45" s="36" t="n">
        <v>0.0126</v>
      </c>
      <c r="AN45" s="36" t="n">
        <v>-99999</v>
      </c>
      <c r="AO45" s="36" t="n">
        <v>-99999</v>
      </c>
      <c r="AP45" s="36" t="n">
        <v>0.0768</v>
      </c>
      <c r="AQ45" s="36"/>
      <c r="AR45" s="36" t="n">
        <v>-99999</v>
      </c>
      <c r="AS45" s="36" t="n">
        <v>0.0058</v>
      </c>
      <c r="AT45" s="36"/>
      <c r="AU45" s="36" t="n">
        <v>-99999</v>
      </c>
      <c r="AV45" s="36" t="n">
        <v>0.0191</v>
      </c>
      <c r="AW45" s="36"/>
      <c r="AX45" s="36" t="n">
        <v>0.0113</v>
      </c>
      <c r="AY45" s="36" t="n">
        <v>0.1743</v>
      </c>
      <c r="AZ45" s="36"/>
      <c r="BA45" s="36" t="n">
        <v>0.0039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7.0323886639676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40999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9°0</v>
      </c>
      <c r="P10" s="31" t="s">
        <v>14</v>
      </c>
      <c r="Q10" s="35" t="n">
        <f aca="false">IF(ISBLANK(I10),"",IF(ISBLANK(J10),"",IF(J10&gt;60,"ERREUR !!",O12*(I10+(J10/60)))))</f>
        <v>9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40999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2016-04-01T13:02:00z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0.543055555555555</v>
      </c>
      <c r="K12" s="48"/>
      <c r="L12" s="48"/>
      <c r="M12" s="48"/>
      <c r="N12" s="49" t="str">
        <f aca="false">I10&amp;"°"&amp;J10</f>
        <v>9°0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21.8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4.976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0.997818206907552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0.0199884123280181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5.00318004317978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4.975910432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0.00499991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0.00401386414258389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2087</v>
      </c>
      <c r="E35" s="119" t="n">
        <v>5.6</v>
      </c>
      <c r="F35" s="120" t="n">
        <v>5.22</v>
      </c>
      <c r="G35" s="121" t="n">
        <v>34.9429</v>
      </c>
      <c r="H35" s="119" t="n">
        <v>2000</v>
      </c>
      <c r="I35" s="119" t="n">
        <v>2020</v>
      </c>
      <c r="J35" s="122" t="n">
        <v>111.599</v>
      </c>
      <c r="K35" s="123" t="n">
        <f aca="false">IF(ISBLANK(E35),"",(0.000824493-(0.0000040899*E35)+(0.000000076438*E35^2)-(0.00000000082467*E35^3)+(0.0000000000053875*E35^4)))</f>
        <v>0.000803847128768</v>
      </c>
      <c r="L35" s="123" t="n">
        <f aca="false">IF(ISBLANK(E35),"",(-0.00000572466+(0.00000010227*E35)-(0.0000000016546*E35^2)))</f>
        <v>-5.203836256E-006</v>
      </c>
      <c r="M35" s="123" t="n">
        <f aca="false">IF(ISBLANK(E35),"",IF(ISBLANK(G35),(O35+(K35*35)+(L35*35^1.5)+(0.00000048314*35^2)),(O35+(K35*G35)+(L35*G35^1.5)+(0.00000048314*G35^2))))</f>
        <v>1.02755813436719</v>
      </c>
      <c r="N35" s="124" t="n">
        <f aca="false">IF(ISBLANK(D35),"",IF(ISBLANK(G35),J35*(1+0.00001*(35-20)),J35*(1+0.00001*(G35-20))))</f>
        <v>111.615676126971</v>
      </c>
      <c r="O35" s="123" t="n">
        <f aca="false">IF(ISBLANK(E35),"",(0.999842594+(0.00006793952*E35)-(0.00000909529*E35^2)+(0.0000001001685*E35^3)-(0.000000001120083*E35^4)+(0.000000000006536332*E35^5)))</f>
        <v>0.999954352661375</v>
      </c>
      <c r="P35" s="125" t="n">
        <v>5.348</v>
      </c>
      <c r="Q35" s="126" t="n">
        <v>5.205</v>
      </c>
      <c r="R35" s="127" t="n">
        <v>238.8</v>
      </c>
      <c r="S35" s="127" t="n">
        <v>232.4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2088</v>
      </c>
      <c r="E36" s="135" t="n">
        <v>6.7</v>
      </c>
      <c r="F36" s="136" t="n">
        <v>3.239</v>
      </c>
      <c r="G36" s="137" t="n">
        <v>34.6202</v>
      </c>
      <c r="H36" s="135" t="n">
        <v>1000</v>
      </c>
      <c r="I36" s="135" t="n">
        <v>1009</v>
      </c>
      <c r="J36" s="138" t="n">
        <v>109.447</v>
      </c>
      <c r="K36" s="139" t="n">
        <f aca="false">IF(ISBLANK(E36),"",(0.000824493-(0.0000040899*E36)+(0.000000076438*E36^2)-(0.00000000082467*E36^3)+(0.0000000000053875*E36^4)))</f>
        <v>0.000800284798013229</v>
      </c>
      <c r="L36" s="139" t="n">
        <f aca="false">IF(ISBLANK(E36),"",(-0.00000572466+(0.00000010227*E36)-(0.0000000016546*E36^2)))</f>
        <v>-5.113725994E-006</v>
      </c>
      <c r="M36" s="139" t="n">
        <f aca="false">IF(ISBLANK(E36),"",IF(ISBLANK(G36),(O36+(K36*35)+(L36*35^1.5)+(0.00000048314*35^2)),(O36+(K36*G36)+(L36*G36^1.5)+(0.00000048314*G36^2))))</f>
        <v>1.02716087657512</v>
      </c>
      <c r="N36" s="140" t="n">
        <f aca="false">IF(ISBLANK(D36),"",IF(ISBLANK(G36),J36*(1+0.00001*(35-20)),J36*(1+0.00001*(G36-20))))</f>
        <v>109.463001370294</v>
      </c>
      <c r="O36" s="139" t="n">
        <f aca="false">IF(ISBLANK(E36),"",(0.999842594+(0.00006793952*E36)-(0.00000909529*E36^2)+(0.0000001001685*E36^3)-(0.000000001120083*E36^4)+(0.000000000006536332*E36^5)))</f>
        <v>0.999917459350319</v>
      </c>
      <c r="P36" s="141" t="n">
        <v>3.379</v>
      </c>
      <c r="Q36" s="142" t="n">
        <v>3.29</v>
      </c>
      <c r="R36" s="143" t="n">
        <v>150.9</v>
      </c>
      <c r="S36" s="143" t="n">
        <v>146.9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2089</v>
      </c>
      <c r="E37" s="135" t="n">
        <v>9.4</v>
      </c>
      <c r="F37" s="136" t="n">
        <v>1.337</v>
      </c>
      <c r="G37" s="137" t="n">
        <v>34.6694</v>
      </c>
      <c r="H37" s="135" t="n">
        <v>500</v>
      </c>
      <c r="I37" s="135" t="n">
        <v>504</v>
      </c>
      <c r="J37" s="138" t="n">
        <v>110.361</v>
      </c>
      <c r="K37" s="139" t="n">
        <f aca="false">IF(ISBLANK(E37),"",(0.000824493-(0.0000040899*E37)+(0.000000076438*E37^2)-(0.00000000082467*E37^3)+(0.0000000000053875*E37^4)))</f>
        <v>0.00079215910682294</v>
      </c>
      <c r="L37" s="139" t="n">
        <f aca="false">IF(ISBLANK(E37),"",(-0.00000572466+(0.00000010227*E37)-(0.0000000016546*E37^2)))</f>
        <v>-4.909522456E-006</v>
      </c>
      <c r="M37" s="139" t="n">
        <f aca="false">IF(ISBLANK(E37),"",IF(ISBLANK(G37),(O37+(K37*35)+(L37*35^1.5)+(0.00000048314*35^2)),(O37+(K37*G37)+(L37*G37^1.5)+(0.00000048314*G37^2))))</f>
        <v>1.02679468808492</v>
      </c>
      <c r="N37" s="140" t="n">
        <f aca="false">IF(ISBLANK(D37),"",IF(ISBLANK(G37),J37*(1+0.00001*(35-20)),J37*(1+0.00001*(G37-20))))</f>
        <v>110.377189296534</v>
      </c>
      <c r="O37" s="139" t="n">
        <f aca="false">IF(ISBLANK(E37),"",(0.999842594+(0.00006793952*E37)-(0.00000909529*E37^2)+(0.0000001001685*E37^3)-(0.000000001120083*E37^4)+(0.000000000006536332*E37^5)))</f>
        <v>0.999752498684665</v>
      </c>
      <c r="P37" s="141" t="n">
        <v>1.374</v>
      </c>
      <c r="Q37" s="142" t="n">
        <v>1.338</v>
      </c>
      <c r="R37" s="143" t="n">
        <v>61.3</v>
      </c>
      <c r="S37" s="143" t="n">
        <v>59.7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2090</v>
      </c>
      <c r="E38" s="135" t="n">
        <v>17.6</v>
      </c>
      <c r="F38" s="136" t="n">
        <v>2.24</v>
      </c>
      <c r="G38" s="137" t="n">
        <v>35.7535</v>
      </c>
      <c r="H38" s="135" t="n">
        <v>100</v>
      </c>
      <c r="I38" s="135" t="n">
        <v>100.1</v>
      </c>
      <c r="J38" s="138" t="n">
        <v>112.211</v>
      </c>
      <c r="K38" s="139" t="n">
        <f aca="false">IF(ISBLANK(E38),"",(0.000824493-(0.0000040899*E38)+(0.000000076438*E38^2)-(0.00000000082467*E38^3)+(0.0000000000053875*E38^4)))</f>
        <v>0.0007722092161664</v>
      </c>
      <c r="L38" s="139" t="n">
        <f aca="false">IF(ISBLANK(E38),"",(-0.00000572466+(0.00000010227*E38)-(0.0000000016546*E38^2)))</f>
        <v>-4.437236896E-006</v>
      </c>
      <c r="M38" s="139" t="n">
        <f aca="false">IF(ISBLANK(E38),"",IF(ISBLANK(G38),(O38+(K38*35)+(L38*35^1.5)+(0.00000048314*35^2)),(O38+(K38*G38)+(L38*G38^1.5)+(0.00000048314*G38^2))))</f>
        <v>1.025948803761</v>
      </c>
      <c r="N38" s="140" t="n">
        <f aca="false">IF(ISBLANK(D38),"",IF(ISBLANK(G38),J38*(1+0.00001*(35-20)),J38*(1+0.00001*(G38-20))))</f>
        <v>112.228677159885</v>
      </c>
      <c r="O38" s="139" t="n">
        <f aca="false">IF(ISBLANK(E38),"",(0.999842594+(0.00006793952*E38)-(0.00000909529*E38^2)+(0.0000001001685*E38^3)-(0.000000001120083*E38^4)+(0.000000000006536332*E38^5)))</f>
        <v>0.998670633552638</v>
      </c>
      <c r="P38" s="141" t="n">
        <v>2.273</v>
      </c>
      <c r="Q38" s="142" t="n">
        <v>2.216</v>
      </c>
      <c r="R38" s="143" t="n">
        <v>101.5</v>
      </c>
      <c r="S38" s="143" t="n">
        <v>99</v>
      </c>
      <c r="T38" s="34" t="n">
        <v>0</v>
      </c>
      <c r="U38" s="144" t="n">
        <v>0</v>
      </c>
      <c r="V38" s="145" t="n">
        <v>18.3</v>
      </c>
      <c r="W38" s="146" t="n">
        <v>17.8</v>
      </c>
      <c r="X38" s="145" t="n">
        <v>18.3</v>
      </c>
      <c r="Y38" s="146" t="n">
        <v>17.8</v>
      </c>
      <c r="Z38" s="34" t="n">
        <v>1.33</v>
      </c>
      <c r="AA38" s="144" t="n">
        <v>1.3</v>
      </c>
      <c r="AB38" s="145" t="n">
        <v>6.2</v>
      </c>
      <c r="AC38" s="146" t="n">
        <v>6</v>
      </c>
      <c r="AD38" s="36" t="n">
        <v>0.0084</v>
      </c>
      <c r="AE38" s="36" t="n">
        <v>0.0035</v>
      </c>
      <c r="AF38" s="36" t="n">
        <v>-99999</v>
      </c>
      <c r="AG38" s="36" t="n">
        <v>0.0074</v>
      </c>
      <c r="AH38" s="36" t="n">
        <v>0.0064</v>
      </c>
      <c r="AI38" s="36" t="n">
        <v>-99999</v>
      </c>
      <c r="AJ38" s="36" t="n">
        <v>0.0006</v>
      </c>
      <c r="AK38" s="36" t="n">
        <v>-99999</v>
      </c>
      <c r="AL38" s="36" t="n">
        <v>0.0129</v>
      </c>
      <c r="AM38" s="36" t="n">
        <v>0.0016</v>
      </c>
      <c r="AN38" s="36" t="n">
        <v>-99999</v>
      </c>
      <c r="AO38" s="36" t="n">
        <v>-99999</v>
      </c>
      <c r="AP38" s="36" t="n">
        <v>0.0019</v>
      </c>
      <c r="AQ38" s="36"/>
      <c r="AR38" s="36" t="n">
        <v>0.0035</v>
      </c>
      <c r="AS38" s="36" t="n">
        <v>0.0068</v>
      </c>
      <c r="AT38" s="36"/>
      <c r="AU38" s="36" t="n">
        <v>0.0026</v>
      </c>
      <c r="AV38" s="36" t="n">
        <v>-99999</v>
      </c>
      <c r="AW38" s="36"/>
      <c r="AX38" s="36" t="n">
        <v>-99999</v>
      </c>
      <c r="AY38" s="36" t="n">
        <v>0.0268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2091</v>
      </c>
      <c r="E39" s="135" t="n">
        <v>18.6</v>
      </c>
      <c r="F39" s="136" t="n">
        <v>2.054</v>
      </c>
      <c r="G39" s="137" t="n">
        <v>35.8199</v>
      </c>
      <c r="H39" s="135" t="n">
        <v>80</v>
      </c>
      <c r="I39" s="135" t="n">
        <v>81.7</v>
      </c>
      <c r="J39" s="138" t="n">
        <v>108.968</v>
      </c>
      <c r="K39" s="139" t="n">
        <f aca="false">IF(ISBLANK(E39),"",(0.000824493-(0.0000040899*E39)+(0.000000076438*E39^2)-(0.00000000082467*E39^3)+(0.0000000000053875*E39^4)))</f>
        <v>0.0007702035386151</v>
      </c>
      <c r="L39" s="139" t="n">
        <f aca="false">IF(ISBLANK(E39),"",(-0.00000572466+(0.00000010227*E39)-(0.0000000016546*E39^2)))</f>
        <v>-4.394863416E-006</v>
      </c>
      <c r="M39" s="139" t="n">
        <f aca="false">IF(ISBLANK(E39),"",IF(ISBLANK(G39),(O39+(K39*35)+(L39*35^1.5)+(0.00000048314*35^2)),(O39+(K39*G39)+(L39*G39^1.5)+(0.00000048314*G39^2))))</f>
        <v>1.02575106085328</v>
      </c>
      <c r="N39" s="140" t="n">
        <f aca="false">IF(ISBLANK(D39),"",IF(ISBLANK(G39),J39*(1+0.00001*(35-20)),J39*(1+0.00001*(G39-20))))</f>
        <v>108.985238628632</v>
      </c>
      <c r="O39" s="139" t="n">
        <f aca="false">IF(ISBLANK(E39),"",(0.999842594+(0.00006793952*E39)-(0.00000909529*E39^2)+(0.0000001001685*E39^3)-(0.000000001120083*E39^4)+(0.000000000006536332*E39^5)))</f>
        <v>0.998484722762994</v>
      </c>
      <c r="P39" s="141" t="n">
        <v>2.146</v>
      </c>
      <c r="Q39" s="142" t="n">
        <v>2.093</v>
      </c>
      <c r="R39" s="143" t="n">
        <v>95.9</v>
      </c>
      <c r="S39" s="143" t="n">
        <v>93.5</v>
      </c>
      <c r="T39" s="34" t="n">
        <v>0.02</v>
      </c>
      <c r="U39" s="144" t="n">
        <v>0.02</v>
      </c>
      <c r="V39" s="145" t="n">
        <v>17.9</v>
      </c>
      <c r="W39" s="146" t="n">
        <v>17.5</v>
      </c>
      <c r="X39" s="145" t="n">
        <v>17.8</v>
      </c>
      <c r="Y39" s="146" t="n">
        <v>17.4</v>
      </c>
      <c r="Z39" s="34" t="n">
        <v>1.29</v>
      </c>
      <c r="AA39" s="144" t="n">
        <v>1.26</v>
      </c>
      <c r="AB39" s="145" t="n">
        <v>5.6</v>
      </c>
      <c r="AC39" s="146" t="n">
        <v>5.5</v>
      </c>
      <c r="AD39" s="36" t="n">
        <v>0.0235</v>
      </c>
      <c r="AE39" s="36" t="n">
        <v>0.0103</v>
      </c>
      <c r="AF39" s="36" t="n">
        <v>-99999</v>
      </c>
      <c r="AG39" s="36" t="n">
        <v>0.0202</v>
      </c>
      <c r="AH39" s="36" t="n">
        <v>0.0167</v>
      </c>
      <c r="AI39" s="36" t="n">
        <v>-99999</v>
      </c>
      <c r="AJ39" s="36" t="n">
        <v>0.0019</v>
      </c>
      <c r="AK39" s="36" t="n">
        <v>-99999</v>
      </c>
      <c r="AL39" s="36" t="n">
        <v>0.0366</v>
      </c>
      <c r="AM39" s="36" t="n">
        <v>0.0039</v>
      </c>
      <c r="AN39" s="36" t="n">
        <v>-99999</v>
      </c>
      <c r="AO39" s="36" t="n">
        <v>-99999</v>
      </c>
      <c r="AP39" s="36" t="n">
        <v>0.0039</v>
      </c>
      <c r="AQ39" s="36"/>
      <c r="AR39" s="36" t="n">
        <v>0.0202</v>
      </c>
      <c r="AS39" s="36" t="n">
        <v>0.0183</v>
      </c>
      <c r="AT39" s="36"/>
      <c r="AU39" s="36" t="n">
        <v>0.0074</v>
      </c>
      <c r="AV39" s="36" t="n">
        <v>-99999</v>
      </c>
      <c r="AW39" s="36"/>
      <c r="AX39" s="36" t="n">
        <v>0.0129</v>
      </c>
      <c r="AY39" s="36" t="n">
        <v>0.08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2092</v>
      </c>
      <c r="E40" s="135" t="n">
        <v>18.8</v>
      </c>
      <c r="F40" s="136" t="n">
        <v>2.021</v>
      </c>
      <c r="G40" s="137" t="n">
        <v>35.8215</v>
      </c>
      <c r="H40" s="135" t="n">
        <v>80</v>
      </c>
      <c r="I40" s="135" t="n">
        <v>81.5</v>
      </c>
      <c r="J40" s="138" t="n">
        <v>107.409</v>
      </c>
      <c r="K40" s="139" t="n">
        <f aca="false">IF(ISBLANK(E40),"",(0.000824493-(0.0000040899*E40)+(0.000000076438*E40^2)-(0.00000000082467*E40^3)+(0.0000000000053875*E40^4)))</f>
        <v>0.00076981247066528</v>
      </c>
      <c r="L40" s="139" t="n">
        <f aca="false">IF(ISBLANK(E40),"",(-0.00000572466+(0.00000010227*E40)-(0.0000000016546*E40^2)))</f>
        <v>-4.386785824E-006</v>
      </c>
      <c r="M40" s="139" t="n">
        <f aca="false">IF(ISBLANK(E40),"",IF(ISBLANK(G40),(O40+(K40*35)+(L40*35^1.5)+(0.00000048314*35^2)),(O40+(K40*G40)+(L40*G40^1.5)+(0.00000048314*G40^2))))</f>
        <v>1.02570152027975</v>
      </c>
      <c r="N40" s="140" t="n">
        <f aca="false">IF(ISBLANK(D40),"",IF(ISBLANK(G40),J40*(1+0.00001*(35-20)),J40*(1+0.00001*(G40-20))))</f>
        <v>107.425993714935</v>
      </c>
      <c r="O40" s="139" t="n">
        <f aca="false">IF(ISBLANK(E40),"",(0.999842594+(0.00006793952*E40)-(0.00000909529*E40^2)+(0.0000001001685*E40^3)-(0.000000001120083*E40^4)+(0.000000000006536332*E40^5)))</f>
        <v>0.998446234452763</v>
      </c>
      <c r="P40" s="141" t="n">
        <v>2.143</v>
      </c>
      <c r="Q40" s="142" t="n">
        <v>2.089</v>
      </c>
      <c r="R40" s="143" t="n">
        <v>95.7</v>
      </c>
      <c r="S40" s="143" t="n">
        <v>93.3</v>
      </c>
      <c r="T40" s="34"/>
      <c r="U40" s="144"/>
      <c r="V40" s="145"/>
      <c r="W40" s="146"/>
      <c r="X40" s="145"/>
      <c r="Y40" s="146"/>
      <c r="Z40" s="34"/>
      <c r="AA40" s="144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2093</v>
      </c>
      <c r="E41" s="135" t="n">
        <v>20.2</v>
      </c>
      <c r="F41" s="136" t="n">
        <v>3.141</v>
      </c>
      <c r="G41" s="137" t="n">
        <v>35.7752</v>
      </c>
      <c r="H41" s="135" t="n">
        <v>60</v>
      </c>
      <c r="I41" s="135" t="n">
        <v>60.7</v>
      </c>
      <c r="J41" s="138" t="n">
        <v>109.319</v>
      </c>
      <c r="K41" s="139" t="n">
        <f aca="false">IF(ISBLANK(E41),"",(0.000824493-(0.0000040899*E41)+(0.000000076438*E41^2)-(0.00000000082467*E41^3)+(0.0000000000053875*E41^4)))</f>
        <v>0.00076716651557126</v>
      </c>
      <c r="L41" s="139" t="n">
        <f aca="false">IF(ISBLANK(E41),"",(-0.00000572466+(0.00000010227*E41)-(0.0000000016546*E41^2)))</f>
        <v>-4.333948984E-006</v>
      </c>
      <c r="M41" s="139" t="n">
        <f aca="false">IF(ISBLANK(E41),"",IF(ISBLANK(G41),(O41+(K41*35)+(L41*35^1.5)+(0.00000048314*35^2)),(O41+(K41*G41)+(L41*G41^1.5)+(0.00000048314*G41^2))))</f>
        <v>1.02530136419715</v>
      </c>
      <c r="N41" s="140" t="n">
        <f aca="false">IF(ISBLANK(D41),"",IF(ISBLANK(G41),J41*(1+0.00001*(35-20)),J41*(1+0.00001*(G41-20))))</f>
        <v>109.336245290888</v>
      </c>
      <c r="O41" s="139" t="n">
        <f aca="false">IF(ISBLANK(E41),"",(0.999842594+(0.00006793952*E41)-(0.00000909529*E41^2)+(0.0000001001685*E41^3)-(0.000000001120083*E41^4)+(0.000000000006536332*E41^5)))</f>
        <v>0.998164852962328</v>
      </c>
      <c r="P41" s="141" t="n">
        <v>3.28</v>
      </c>
      <c r="Q41" s="142" t="n">
        <v>3.199</v>
      </c>
      <c r="R41" s="143" t="n">
        <v>146.5</v>
      </c>
      <c r="S41" s="143" t="n">
        <v>142.9</v>
      </c>
      <c r="T41" s="34" t="n">
        <v>0.09</v>
      </c>
      <c r="U41" s="144" t="n">
        <v>0.09</v>
      </c>
      <c r="V41" s="145" t="n">
        <v>11.4</v>
      </c>
      <c r="W41" s="146" t="n">
        <v>11.1</v>
      </c>
      <c r="X41" s="145" t="n">
        <v>11.3</v>
      </c>
      <c r="Y41" s="146" t="n">
        <v>11</v>
      </c>
      <c r="Z41" s="34" t="n">
        <v>0.92</v>
      </c>
      <c r="AA41" s="144" t="n">
        <v>0.9</v>
      </c>
      <c r="AB41" s="145" t="n">
        <v>3.3</v>
      </c>
      <c r="AC41" s="146" t="n">
        <v>3.2</v>
      </c>
      <c r="AD41" s="36" t="n">
        <v>0.06</v>
      </c>
      <c r="AE41" s="36" t="n">
        <v>0.0319</v>
      </c>
      <c r="AF41" s="36" t="n">
        <v>0.0042</v>
      </c>
      <c r="AG41" s="36" t="n">
        <v>0.0368</v>
      </c>
      <c r="AH41" s="36" t="n">
        <v>0.0674</v>
      </c>
      <c r="AI41" s="36" t="n">
        <v>0.0019</v>
      </c>
      <c r="AJ41" s="36" t="n">
        <v>0.0058</v>
      </c>
      <c r="AK41" s="36" t="n">
        <v>-99999</v>
      </c>
      <c r="AL41" s="36" t="n">
        <v>0.0784</v>
      </c>
      <c r="AM41" s="36" t="n">
        <v>0.0077</v>
      </c>
      <c r="AN41" s="36" t="n">
        <v>0.001</v>
      </c>
      <c r="AO41" s="36" t="n">
        <v>-99999</v>
      </c>
      <c r="AP41" s="36" t="n">
        <v>0.0148</v>
      </c>
      <c r="AQ41" s="36"/>
      <c r="AR41" s="36" t="n">
        <v>0.0568</v>
      </c>
      <c r="AS41" s="36" t="n">
        <v>0.04</v>
      </c>
      <c r="AT41" s="36"/>
      <c r="AU41" s="36" t="n">
        <v>0.0216</v>
      </c>
      <c r="AV41" s="36" t="n">
        <v>-99999</v>
      </c>
      <c r="AW41" s="36"/>
      <c r="AX41" s="36" t="n">
        <v>0.0429</v>
      </c>
      <c r="AY41" s="36" t="n">
        <v>0.2123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2094</v>
      </c>
      <c r="E42" s="135" t="n">
        <v>22.5</v>
      </c>
      <c r="F42" s="136" t="n">
        <v>3.716</v>
      </c>
      <c r="G42" s="137" t="n">
        <v>35.8969</v>
      </c>
      <c r="H42" s="135" t="n">
        <v>40</v>
      </c>
      <c r="I42" s="135" t="n">
        <v>40.5</v>
      </c>
      <c r="J42" s="138" t="n">
        <v>110.441</v>
      </c>
      <c r="K42" s="139" t="n">
        <f aca="false">IF(ISBLANK(E42),"",(0.000824493-(0.0000040899*E42)+(0.000000076438*E42^2)-(0.00000000082467*E42^3)+(0.0000000000053875*E42^4)))</f>
        <v>0.000763154238105469</v>
      </c>
      <c r="L42" s="139" t="n">
        <f aca="false">IF(ISBLANK(E42),"",(-0.00000572466+(0.00000010227*E42)-(0.0000000016546*E42^2)))</f>
        <v>-4.26122625E-006</v>
      </c>
      <c r="M42" s="139" t="n">
        <f aca="false">IF(ISBLANK(E42),"",IF(ISBLANK(G42),(O42+(K42*35)+(L42*35^1.5)+(0.00000048314*35^2)),(O42+(K42*G42)+(L42*G42^1.5)+(0.00000048314*G42^2))))</f>
        <v>1.02475931700996</v>
      </c>
      <c r="N42" s="140" t="n">
        <f aca="false">IF(ISBLANK(D42),"",IF(ISBLANK(G42),J42*(1+0.00001*(35-20)),J42*(1+0.00001*(G42-20))))</f>
        <v>110.458556695329</v>
      </c>
      <c r="O42" s="139" t="n">
        <f aca="false">IF(ISBLANK(E42),"",(0.999842594+(0.00006793952*E42)-(0.00000909529*E42^2)+(0.0000001001685*E42^3)-(0.000000001120083*E42^4)+(0.000000000006536332*E42^5)))</f>
        <v>0.997658351219831</v>
      </c>
      <c r="P42" s="141" t="n">
        <v>3.843</v>
      </c>
      <c r="Q42" s="142" t="n">
        <v>3.75</v>
      </c>
      <c r="R42" s="143" t="n">
        <v>171.6</v>
      </c>
      <c r="S42" s="143" t="n">
        <v>167.5</v>
      </c>
      <c r="T42" s="34" t="n">
        <v>0.31</v>
      </c>
      <c r="U42" s="144" t="n">
        <v>0.3</v>
      </c>
      <c r="V42" s="145" t="n">
        <v>5</v>
      </c>
      <c r="W42" s="146" t="n">
        <v>4.9</v>
      </c>
      <c r="X42" s="145" t="n">
        <v>4.7</v>
      </c>
      <c r="Y42" s="146" t="n">
        <v>4.6</v>
      </c>
      <c r="Z42" s="34" t="n">
        <v>0.52</v>
      </c>
      <c r="AA42" s="144" t="n">
        <v>0.51</v>
      </c>
      <c r="AB42" s="145" t="n">
        <v>1.9</v>
      </c>
      <c r="AC42" s="146" t="n">
        <v>1.9</v>
      </c>
      <c r="AD42" s="36" t="n">
        <v>0.1122</v>
      </c>
      <c r="AE42" s="36" t="n">
        <v>0.0783</v>
      </c>
      <c r="AF42" s="36" t="n">
        <v>0.0141</v>
      </c>
      <c r="AG42" s="36" t="n">
        <v>0.0604</v>
      </c>
      <c r="AH42" s="36" t="n">
        <v>0.1355</v>
      </c>
      <c r="AI42" s="36" t="n">
        <v>0.0125</v>
      </c>
      <c r="AJ42" s="36" t="n">
        <v>0.0336</v>
      </c>
      <c r="AK42" s="36" t="n">
        <v>0.0054</v>
      </c>
      <c r="AL42" s="36" t="n">
        <v>0.1643</v>
      </c>
      <c r="AM42" s="36" t="n">
        <v>0.0153</v>
      </c>
      <c r="AN42" s="36" t="n">
        <v>0.0083</v>
      </c>
      <c r="AO42" s="36" t="n">
        <v>-99999</v>
      </c>
      <c r="AP42" s="36" t="n">
        <v>0.0604</v>
      </c>
      <c r="AQ42" s="36"/>
      <c r="AR42" s="36" t="n">
        <v>0.0853</v>
      </c>
      <c r="AS42" s="36" t="n">
        <v>0.1857</v>
      </c>
      <c r="AT42" s="36"/>
      <c r="AU42" s="36" t="n">
        <v>0.0489</v>
      </c>
      <c r="AV42" s="36" t="n">
        <v>-99999</v>
      </c>
      <c r="AW42" s="36"/>
      <c r="AX42" s="36" t="n">
        <v>0.102</v>
      </c>
      <c r="AY42" s="36" t="n">
        <v>0.6109</v>
      </c>
      <c r="AZ42" s="36"/>
      <c r="BA42" s="36" t="n">
        <v>-99999</v>
      </c>
      <c r="BB42" s="175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2095</v>
      </c>
      <c r="E43" s="135" t="n">
        <v>24.4</v>
      </c>
      <c r="F43" s="136" t="n">
        <v>4.714</v>
      </c>
      <c r="G43" s="137" t="n">
        <v>35.8864</v>
      </c>
      <c r="H43" s="135" t="n">
        <v>20</v>
      </c>
      <c r="I43" s="135" t="n">
        <v>20.3</v>
      </c>
      <c r="J43" s="138" t="n">
        <v>112.572</v>
      </c>
      <c r="K43" s="139" t="n">
        <f aca="false">IF(ISBLANK(E43),"",(0.000824493-(0.0000040899*E43)+(0.000000076438*E43^2)-(0.00000000082467*E43^3)+(0.0000000000053875*E43^4)))</f>
        <v>0.00076013738310944</v>
      </c>
      <c r="L43" s="139" t="n">
        <f aca="false">IF(ISBLANK(E43),"",(-0.00000572466+(0.00000010227*E43)-(0.0000000016546*E43^2)))</f>
        <v>-4.214354656E-006</v>
      </c>
      <c r="M43" s="139" t="n">
        <f aca="false">IF(ISBLANK(E43),"",IF(ISBLANK(G43),(O43+(K43*35)+(L43*35^1.5)+(0.00000048314*35^2)),(O43+(K43*G43)+(L43*G43^1.5)+(0.00000048314*G43^2))))</f>
        <v>1.02419478868806</v>
      </c>
      <c r="N43" s="140" t="n">
        <f aca="false">IF(ISBLANK(D43),"",IF(ISBLANK(G43),J43*(1+0.00001*(35-20)),J43*(1+0.00001*(G43-20))))</f>
        <v>112.589883638208</v>
      </c>
      <c r="O43" s="139" t="n">
        <f aca="false">IF(ISBLANK(E43),"",(0.999842594+(0.00006793952*E43)-(0.00000909529*E43^2)+(0.0000001001685*E43^3)-(0.000000001120083*E43^4)+(0.000000000006536332*E43^5)))</f>
        <v>0.997199985777041</v>
      </c>
      <c r="P43" s="141" t="n">
        <v>4.786</v>
      </c>
      <c r="Q43" s="142" t="n">
        <v>4.673</v>
      </c>
      <c r="R43" s="143" t="n">
        <v>213.7</v>
      </c>
      <c r="S43" s="143" t="n">
        <v>208.7</v>
      </c>
      <c r="T43" s="34" t="n">
        <v>0.01</v>
      </c>
      <c r="U43" s="144" t="n">
        <v>0.01</v>
      </c>
      <c r="V43" s="145" t="n">
        <v>0.2</v>
      </c>
      <c r="W43" s="146" t="n">
        <v>0.2</v>
      </c>
      <c r="X43" s="145" t="n">
        <v>0.2</v>
      </c>
      <c r="Y43" s="146" t="n">
        <v>0.2</v>
      </c>
      <c r="Z43" s="34" t="n">
        <v>0.16</v>
      </c>
      <c r="AA43" s="144" t="n">
        <v>0.16</v>
      </c>
      <c r="AB43" s="145" t="n">
        <v>1.3</v>
      </c>
      <c r="AC43" s="146" t="n">
        <v>1.3</v>
      </c>
      <c r="AD43" s="36" t="n">
        <v>0.0379</v>
      </c>
      <c r="AE43" s="36" t="n">
        <v>0.0331</v>
      </c>
      <c r="AF43" s="36" t="n">
        <v>0.0131</v>
      </c>
      <c r="AG43" s="36" t="n">
        <v>0.0271</v>
      </c>
      <c r="AH43" s="36" t="n">
        <v>0.028</v>
      </c>
      <c r="AI43" s="36" t="n">
        <v>0.0025</v>
      </c>
      <c r="AJ43" s="36" t="n">
        <v>0.0038</v>
      </c>
      <c r="AK43" s="36" t="n">
        <v>0.0029</v>
      </c>
      <c r="AL43" s="36" t="n">
        <v>0.1041</v>
      </c>
      <c r="AM43" s="36" t="n">
        <v>0.0115</v>
      </c>
      <c r="AN43" s="36" t="n">
        <v>0.0016</v>
      </c>
      <c r="AO43" s="36" t="n">
        <v>-99999</v>
      </c>
      <c r="AP43" s="36" t="n">
        <v>0.1057</v>
      </c>
      <c r="AQ43" s="36"/>
      <c r="AR43" s="36" t="n">
        <v>0.0268</v>
      </c>
      <c r="AS43" s="36" t="n">
        <v>0.0478</v>
      </c>
      <c r="AT43" s="36"/>
      <c r="AU43" s="36" t="n">
        <v>0.0389</v>
      </c>
      <c r="AV43" s="36" t="n">
        <v>-99999</v>
      </c>
      <c r="AW43" s="36"/>
      <c r="AX43" s="36" t="n">
        <v>0.1315</v>
      </c>
      <c r="AY43" s="36" t="n">
        <v>0.2835</v>
      </c>
      <c r="AZ43" s="36"/>
      <c r="BA43" s="36" t="n">
        <v>0.0073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2096</v>
      </c>
      <c r="E44" s="135" t="n">
        <v>28.2</v>
      </c>
      <c r="F44" s="136" t="n">
        <v>4.393</v>
      </c>
      <c r="G44" s="137" t="n">
        <v>34.2158</v>
      </c>
      <c r="H44" s="135" t="n">
        <v>10</v>
      </c>
      <c r="I44" s="135" t="n">
        <v>10</v>
      </c>
      <c r="J44" s="138" t="n">
        <v>107.493</v>
      </c>
      <c r="K44" s="139" t="n">
        <f aca="false">IF(ISBLANK(E44),"",(0.000824493-(0.0000040899*E44)+(0.000000076438*E44^2)-(0.00000000082467*E44^3)+(0.0000000000053875*E44^4)))</f>
        <v>0.00075485760789126</v>
      </c>
      <c r="L44" s="139" t="n">
        <f aca="false">IF(ISBLANK(E44),"",(-0.00000572466+(0.00000010227*E44)-(0.0000000016546*E44^2)))</f>
        <v>-4.156450104E-006</v>
      </c>
      <c r="M44" s="139" t="n">
        <f aca="false">IF(ISBLANK(E44),"",IF(ISBLANK(G44),(O44+(K44*35)+(L44*35^1.5)+(0.00000048314*35^2)),(O44+(K44*G44)+(L44*G44^1.5)+(0.00000048314*G44^2))))</f>
        <v>1.0217419210809</v>
      </c>
      <c r="N44" s="140" t="n">
        <f aca="false">IF(ISBLANK(D44),"",IF(ISBLANK(G44),J44*(1+0.00001*(35-20)),J44*(1+0.00001*(G44-20))))</f>
        <v>107.508280989894</v>
      </c>
      <c r="O44" s="139" t="n">
        <f aca="false">IF(ISBLANK(E44),"",(0.999842594+(0.00006793952*E44)-(0.00000909529*E44^2)+(0.0000001001685*E44^3)-(0.000000001120083*E44^4)+(0.000000000006536332*E44^5)))</f>
        <v>0.996180125720464</v>
      </c>
      <c r="P44" s="141" t="n">
        <v>4.674</v>
      </c>
      <c r="Q44" s="142" t="n">
        <v>4.574</v>
      </c>
      <c r="R44" s="143" t="n">
        <v>208.7</v>
      </c>
      <c r="S44" s="143" t="n">
        <v>204.3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2097</v>
      </c>
      <c r="E45" s="135" t="n">
        <v>29.5</v>
      </c>
      <c r="F45" s="136" t="n">
        <v>4.303</v>
      </c>
      <c r="G45" s="137" t="n">
        <v>32.9443</v>
      </c>
      <c r="H45" s="135" t="n">
        <v>0</v>
      </c>
      <c r="I45" s="135" t="n">
        <v>2.6</v>
      </c>
      <c r="J45" s="138" t="n">
        <v>110.563</v>
      </c>
      <c r="K45" s="139" t="n">
        <f aca="false">IF(ISBLANK(E45),"",(0.000824493-(0.0000040899*E45)+(0.000000076438*E45^2)-(0.00000000082467*E45^3)+(0.0000000000053875*E45^4)))</f>
        <v>0.000753270024657969</v>
      </c>
      <c r="L45" s="139" t="n">
        <f aca="false">IF(ISBLANK(E45),"",(-0.00000572466+(0.00000010227*E45)-(0.0000000016546*E45^2)))</f>
        <v>-4.14761065E-006</v>
      </c>
      <c r="M45" s="139" t="n">
        <f aca="false">IF(ISBLANK(E45),"",IF(ISBLANK(G45),(O45+(K45*35)+(L45*35^1.5)+(0.00000048314*35^2)),(O45+(K45*G45)+(L45*G45^1.5)+(0.00000048314*G45^2))))</f>
        <v>1.02035699303783</v>
      </c>
      <c r="N45" s="140" t="n">
        <f aca="false">IF(ISBLANK(D45),"",IF(ISBLANK(G45),J45*(1+0.00001*(35-20)),J45*(1+0.00001*(G45-20))))</f>
        <v>110.577311606409</v>
      </c>
      <c r="O45" s="139" t="n">
        <f aca="false">IF(ISBLANK(E45),"",(0.999842594+(0.00006793952*E45)-(0.00000909529*E45^2)+(0.0000001001685*E45^3)-(0.000000001120083*E45^4)+(0.000000000006536332*E45^5)))</f>
        <v>0.995800949589288</v>
      </c>
      <c r="P45" s="141" t="n">
        <v>4.448</v>
      </c>
      <c r="Q45" s="142" t="n">
        <v>4.359</v>
      </c>
      <c r="R45" s="143" t="n">
        <v>198.7</v>
      </c>
      <c r="S45" s="143" t="n">
        <v>194.7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</v>
      </c>
      <c r="AA45" s="144" t="n">
        <v>0</v>
      </c>
      <c r="AB45" s="145" t="n">
        <v>3</v>
      </c>
      <c r="AC45" s="146" t="n">
        <v>2.9</v>
      </c>
      <c r="AD45" s="36" t="n">
        <v>0.0093</v>
      </c>
      <c r="AE45" s="36" t="n">
        <v>0.0112</v>
      </c>
      <c r="AF45" s="36" t="n">
        <v>0.0073</v>
      </c>
      <c r="AG45" s="36" t="n">
        <v>0.0041</v>
      </c>
      <c r="AH45" s="36" t="n">
        <v>0.0124</v>
      </c>
      <c r="AI45" s="36" t="n">
        <v>-99999</v>
      </c>
      <c r="AJ45" s="36" t="n">
        <v>-99999</v>
      </c>
      <c r="AK45" s="36" t="n">
        <v>0.0026</v>
      </c>
      <c r="AL45" s="36" t="n">
        <v>0.0345</v>
      </c>
      <c r="AM45" s="36" t="n">
        <v>0.0134</v>
      </c>
      <c r="AN45" s="36" t="n">
        <v>-99999</v>
      </c>
      <c r="AO45" s="36" t="n">
        <v>0.0019</v>
      </c>
      <c r="AP45" s="36" t="n">
        <v>0.0794</v>
      </c>
      <c r="AQ45" s="36"/>
      <c r="AR45" s="36" t="n">
        <v>-99999</v>
      </c>
      <c r="AS45" s="36" t="n">
        <v>0.0051</v>
      </c>
      <c r="AT45" s="36"/>
      <c r="AU45" s="36" t="n">
        <v>0.0153</v>
      </c>
      <c r="AV45" s="36" t="n">
        <v>-99999</v>
      </c>
      <c r="AW45" s="36"/>
      <c r="AX45" s="36" t="n">
        <v>-99999</v>
      </c>
      <c r="AY45" s="36" t="n">
        <v>0.1423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J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41000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9°30</v>
      </c>
      <c r="P10" s="31" t="s">
        <v>14</v>
      </c>
      <c r="Q10" s="35" t="n">
        <f aca="false">IF(ISBLANK(I10),"",IF(ISBLANK(J10),"",IF(J10&gt;60,"ERREUR !!",O12*(I10+(J10/60)))))</f>
        <v>9.5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40999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2016-04-01T17:04:00z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0.711111111111111</v>
      </c>
      <c r="K12" s="48"/>
      <c r="L12" s="48"/>
      <c r="M12" s="48"/>
      <c r="N12" s="49" t="str">
        <f aca="false">I10&amp;"°"&amp;J10</f>
        <v>9°30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21.1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0.997973102677931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0.0199915152184092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5.00314502154986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4.974945275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0.004999945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0.00401526686915195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3008</v>
      </c>
      <c r="E35" s="119" t="n">
        <v>5.5</v>
      </c>
      <c r="F35" s="120" t="n">
        <v>5.399</v>
      </c>
      <c r="G35" s="121" t="n">
        <v>34.9415</v>
      </c>
      <c r="H35" s="119" t="n">
        <v>2000</v>
      </c>
      <c r="I35" s="119" t="n">
        <v>2022</v>
      </c>
      <c r="J35" s="122" t="n">
        <v>116</v>
      </c>
      <c r="K35" s="123" t="n">
        <f aca="false">IF(ISBLANK(E35),"",(0.000824493-(0.0000040899*E35)+(0.000000076438*E35^2)-(0.00000000082467*E35^3)+(0.0000000000053875*E35^4)))</f>
        <v>0.000804178524927969</v>
      </c>
      <c r="L35" s="123" t="n">
        <f aca="false">IF(ISBLANK(E35),"",(-0.00000572466+(0.00000010227*E35)-(0.0000000016546*E35^2)))</f>
        <v>-5.21222665E-006</v>
      </c>
      <c r="M35" s="123" t="n">
        <f aca="false">IF(ISBLANK(E35),"",IF(ISBLANK(G35),(O35+(K35*35)+(L35*35^1.5)+(0.00000048314*35^2)),(O35+(K35*G35)+(L35*G35^1.5)+(0.00000048314*G35^2))))</f>
        <v>1.02756932246468</v>
      </c>
      <c r="N35" s="124" t="n">
        <f aca="false">IF(ISBLANK(D35),"",IF(ISBLANK(G35),J35*(1+0.00001*(35-20)),J35*(1+0.00001*(G35-20))))</f>
        <v>116.01733214</v>
      </c>
      <c r="O35" s="123" t="n">
        <f aca="false">IF(ISBLANK(E35),"",(0.999842594+(0.00006793952*E35)-(0.00000909529*E35^2)+(0.0000001001685*E35^3)-(0.000000001120083*E35^4)+(0.000000000006536332*E35^5)))</f>
        <v>0.999956802322075</v>
      </c>
      <c r="P35" s="125" t="n">
        <v>5.32</v>
      </c>
      <c r="Q35" s="126" t="n">
        <v>5.178</v>
      </c>
      <c r="R35" s="127" t="n">
        <v>237.6</v>
      </c>
      <c r="S35" s="127" t="n">
        <v>231.2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3009</v>
      </c>
      <c r="E36" s="135" t="n">
        <v>6.5</v>
      </c>
      <c r="F36" s="136" t="n">
        <v>3.474</v>
      </c>
      <c r="G36" s="137" t="n">
        <v>34.6214</v>
      </c>
      <c r="H36" s="135" t="n">
        <v>1000</v>
      </c>
      <c r="I36" s="135" t="n">
        <v>1008</v>
      </c>
      <c r="J36" s="138" t="n">
        <v>117.65</v>
      </c>
      <c r="K36" s="139" t="n">
        <f aca="false">IF(ISBLANK(E36),"",(0.000824493-(0.0000040899*E36)+(0.000000076438*E36^2)-(0.00000000082467*E36^3)+(0.0000000000053875*E36^4)))</f>
        <v>0.000800921297525469</v>
      </c>
      <c r="L36" s="139" t="n">
        <f aca="false">IF(ISBLANK(E36),"",(-0.00000572466+(0.00000010227*E36)-(0.0000000016546*E36^2)))</f>
        <v>-5.12981185E-006</v>
      </c>
      <c r="M36" s="139" t="n">
        <f aca="false">IF(ISBLANK(E36),"",IF(ISBLANK(G36),(O36+(K36*35)+(L36*35^1.5)+(0.00000048314*35^2)),(O36+(K36*G36)+(L36*G36^1.5)+(0.00000048314*G36^2))))</f>
        <v>1.0271886332446</v>
      </c>
      <c r="N36" s="140" t="n">
        <f aca="false">IF(ISBLANK(D36),"",IF(ISBLANK(G36),J36*(1+0.00001*(35-20)),J36*(1+0.00001*(G36-20))))</f>
        <v>117.6672020771</v>
      </c>
      <c r="O36" s="139" t="n">
        <f aca="false">IF(ISBLANK(E36),"",(0.999842594+(0.00006793952*E36)-(0.00000909529*E36^2)+(0.0000001001685*E36^3)-(0.000000001120083*E36^4)+(0.000000000006536332*E36^5)))</f>
        <v>0.9999255100741</v>
      </c>
      <c r="P36" s="141" t="n">
        <v>3.369</v>
      </c>
      <c r="Q36" s="142" t="n">
        <v>3.28</v>
      </c>
      <c r="R36" s="143" t="n">
        <v>150.5</v>
      </c>
      <c r="S36" s="143" t="n">
        <v>146.5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3010</v>
      </c>
      <c r="E37" s="135" t="n">
        <v>9.6</v>
      </c>
      <c r="F37" s="136" t="n">
        <v>0.988</v>
      </c>
      <c r="G37" s="137" t="n">
        <v>34.6893</v>
      </c>
      <c r="H37" s="135" t="n">
        <v>500</v>
      </c>
      <c r="I37" s="135" t="n">
        <v>503</v>
      </c>
      <c r="J37" s="138" t="n">
        <v>117.32</v>
      </c>
      <c r="K37" s="139" t="n">
        <f aca="false">IF(ISBLANK(E37),"",(0.000824493-(0.0000040899*E37)+(0.000000076438*E37^2)-(0.00000000082467*E37^3)+(0.0000000000053875*E37^4)))</f>
        <v>0.0007915906293888</v>
      </c>
      <c r="L37" s="139" t="n">
        <f aca="false">IF(ISBLANK(E37),"",(-0.00000572466+(0.00000010227*E37)-(0.0000000016546*E37^2)))</f>
        <v>-4.895355936E-006</v>
      </c>
      <c r="M37" s="139" t="n">
        <f aca="false">IF(ISBLANK(E37),"",IF(ISBLANK(G37),(O37+(K37*35)+(L37*35^1.5)+(0.00000048314*35^2)),(O37+(K37*G37)+(L37*G37^1.5)+(0.00000048314*G37^2))))</f>
        <v>1.02677716521213</v>
      </c>
      <c r="N37" s="140" t="n">
        <f aca="false">IF(ISBLANK(D37),"",IF(ISBLANK(G37),J37*(1+0.00001*(35-20)),J37*(1+0.00001*(G37-20))))</f>
        <v>117.33723348676</v>
      </c>
      <c r="O37" s="139" t="n">
        <f aca="false">IF(ISBLANK(E37),"",(0.999842594+(0.00006793952*E37)-(0.00000909529*E37^2)+(0.0000001001685*E37^3)-(0.000000001120083*E37^4)+(0.000000000006536332*E37^5)))</f>
        <v>0.999736233711852</v>
      </c>
      <c r="P37" s="141" t="n">
        <v>0.95</v>
      </c>
      <c r="Q37" s="142" t="n">
        <v>0.926</v>
      </c>
      <c r="R37" s="143" t="n">
        <v>42.4</v>
      </c>
      <c r="S37" s="143" t="n">
        <v>41.3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35"/>
      <c r="E38" s="135"/>
      <c r="F38" s="136"/>
      <c r="G38" s="137"/>
      <c r="H38" s="135" t="n">
        <v>100</v>
      </c>
      <c r="I38" s="135"/>
      <c r="J38" s="138"/>
      <c r="K38" s="139" t="str">
        <f aca="false">IF(ISBLANK(E38),"",(0.000824493-(0.0000040899*E38)+(0.000000076438*E38^2)-(0.00000000082467*E38^3)+(0.0000000000053875*E38^4)))</f>
        <v/>
      </c>
      <c r="L38" s="139" t="str">
        <f aca="false">IF(ISBLANK(E38),"",(-0.00000572466+(0.00000010227*E38)-(0.0000000016546*E38^2)))</f>
        <v/>
      </c>
      <c r="M38" s="139" t="str">
        <f aca="false">IF(ISBLANK(E38),"",IF(ISBLANK(G38),(O38+(K38*35)+(L38*35^1.5)+(0.00000048314*35^2)),(O38+(K38*G38)+(L38*G38^1.5)+(0.00000048314*G38^2))))</f>
        <v/>
      </c>
      <c r="N38" s="140" t="str">
        <f aca="false">IF(ISBLANK(D38),"",IF(ISBLANK(G38),J38*(1+0.00001*(35-20)),J38*(1+0.00001*(G38-20))))</f>
        <v/>
      </c>
      <c r="O38" s="139" t="str">
        <f aca="false">IF(ISBLANK(E38),"",(0.999842594+(0.00006793952*E38)-(0.00000909529*E38^2)+(0.0000001001685*E38^3)-(0.000000001120083*E38^4)+(0.000000000006536332*E38^5)))</f>
        <v/>
      </c>
      <c r="P38" s="141"/>
      <c r="Q38" s="142"/>
      <c r="R38" s="143"/>
      <c r="S38" s="143"/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3011</v>
      </c>
      <c r="E39" s="135" t="n">
        <v>18.2</v>
      </c>
      <c r="F39" s="136" t="n">
        <v>2.854</v>
      </c>
      <c r="G39" s="137" t="n">
        <v>35.7437</v>
      </c>
      <c r="H39" s="135" t="n">
        <v>80</v>
      </c>
      <c r="I39" s="135" t="n">
        <v>80</v>
      </c>
      <c r="J39" s="138" t="n">
        <v>116.23</v>
      </c>
      <c r="K39" s="139" t="n">
        <f aca="false">IF(ISBLANK(E39),"",(0.000824493-(0.0000040899*E39)+(0.000000076438*E39^2)-(0.00000000082467*E39^3)+(0.0000000000053875*E39^4)))</f>
        <v>0.00077099568011126</v>
      </c>
      <c r="L39" s="139" t="n">
        <f aca="false">IF(ISBLANK(E39),"",(-0.00000572466+(0.00000010227*E39)-(0.0000000016546*E39^2)))</f>
        <v>-4.411415704E-006</v>
      </c>
      <c r="M39" s="139" t="n">
        <f aca="false">IF(ISBLANK(E39),"",IF(ISBLANK(G39),(O39+(K39*35)+(L39*35^1.5)+(0.00000048314*35^2)),(O39+(K39*G39)+(L39*G39^1.5)+(0.00000048314*G39^2))))</f>
        <v>1.025793194685</v>
      </c>
      <c r="N39" s="140" t="n">
        <f aca="false">IF(ISBLANK(D39),"",IF(ISBLANK(G39),J39*(1+0.00001*(35-20)),J39*(1+0.00001*(G39-20))))</f>
        <v>116.24829890251</v>
      </c>
      <c r="O39" s="139" t="n">
        <f aca="false">IF(ISBLANK(E39),"",(0.999842594+(0.00006793952*E39)-(0.00000909529*E39^2)+(0.0000001001685*E39^3)-(0.000000001120083*E39^4)+(0.000000000006536332*E39^5)))</f>
        <v>0.998560399001334</v>
      </c>
      <c r="P39" s="141" t="n">
        <v>2.8</v>
      </c>
      <c r="Q39" s="142" t="n">
        <v>2.729</v>
      </c>
      <c r="R39" s="143" t="n">
        <v>125</v>
      </c>
      <c r="S39" s="143" t="n">
        <v>121.9</v>
      </c>
      <c r="T39" s="144"/>
      <c r="U39" s="144"/>
      <c r="V39" s="146"/>
      <c r="W39" s="146"/>
      <c r="X39" s="146"/>
      <c r="Y39" s="146"/>
      <c r="Z39" s="144"/>
      <c r="AA39" s="146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3013</v>
      </c>
      <c r="E40" s="135" t="n">
        <v>19.7</v>
      </c>
      <c r="F40" s="136" t="n">
        <v>3.237</v>
      </c>
      <c r="G40" s="137" t="n">
        <v>35.8018</v>
      </c>
      <c r="H40" s="135" t="n">
        <v>60</v>
      </c>
      <c r="I40" s="135" t="n">
        <v>60</v>
      </c>
      <c r="J40" s="138" t="n">
        <v>117.17</v>
      </c>
      <c r="K40" s="139" t="n">
        <f aca="false">IF(ISBLANK(E40),"",(0.000824493-(0.0000040899*E40)+(0.000000076438*E40^2)-(0.00000000082467*E40^3)+(0.0000000000053875*E40^4)))</f>
        <v>0.000768093315774729</v>
      </c>
      <c r="L40" s="139" t="n">
        <f aca="false">IF(ISBLANK(E40),"",(-0.00000572466+(0.00000010227*E40)-(0.0000000016546*E40^2)))</f>
        <v>-4.352074714E-006</v>
      </c>
      <c r="M40" s="139" t="n">
        <f aca="false">IF(ISBLANK(E40),"",IF(ISBLANK(G40),(O40+(K40*35)+(L40*35^1.5)+(0.00000048314*35^2)),(O40+(K40*G40)+(L40*G40^1.5)+(0.00000048314*G40^2))))</f>
        <v>1.02545383237465</v>
      </c>
      <c r="N40" s="140" t="n">
        <f aca="false">IF(ISBLANK(D40),"",IF(ISBLANK(G40),J40*(1+0.00001*(35-20)),J40*(1+0.00001*(G40-20))))</f>
        <v>117.18851496906</v>
      </c>
      <c r="O40" s="139" t="n">
        <f aca="false">IF(ISBLANK(E40),"",(0.999842594+(0.00006793952*E40)-(0.00000909529*E40^2)+(0.0000001001685*E40^3)-(0.000000001120083*E40^4)+(0.000000000006536332*E40^5)))</f>
        <v>0.998267730886094</v>
      </c>
      <c r="P40" s="141" t="n">
        <v>3.151</v>
      </c>
      <c r="Q40" s="142" t="n">
        <v>3.073</v>
      </c>
      <c r="R40" s="143" t="n">
        <v>140.7</v>
      </c>
      <c r="S40" s="143" t="n">
        <v>137.3</v>
      </c>
      <c r="T40" s="34"/>
      <c r="U40" s="144"/>
      <c r="V40" s="145"/>
      <c r="W40" s="146"/>
      <c r="X40" s="145"/>
      <c r="Y40" s="146"/>
      <c r="Z40" s="34"/>
      <c r="AA40" s="146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3021</v>
      </c>
      <c r="E41" s="135" t="n">
        <v>19.8</v>
      </c>
      <c r="F41" s="136" t="n">
        <v>3.16</v>
      </c>
      <c r="G41" s="137" t="n">
        <v>35.8027</v>
      </c>
      <c r="H41" s="135" t="n">
        <v>60</v>
      </c>
      <c r="I41" s="135" t="n">
        <v>60</v>
      </c>
      <c r="J41" s="138" t="n">
        <v>112.649</v>
      </c>
      <c r="K41" s="139" t="n">
        <f aca="false">IF(ISBLANK(E41),"",(0.000824493-(0.0000040899*E41)+(0.000000076438*E41^2)-(0.00000000082467*E41^3)+(0.0000000000053875*E41^4)))</f>
        <v>0.00076790635546998</v>
      </c>
      <c r="L41" s="139" t="n">
        <f aca="false">IF(ISBLANK(E41),"",(-0.00000572466+(0.00000010227*E41)-(0.0000000016546*E41^2)))</f>
        <v>-4.348383384E-006</v>
      </c>
      <c r="M41" s="139" t="n">
        <f aca="false">IF(ISBLANK(E41),"",IF(ISBLANK(G41),(O41+(K41*35)+(L41*35^1.5)+(0.00000048314*35^2)),(O41+(K41*G41)+(L41*G41^1.5)+(0.00000048314*G41^2))))</f>
        <v>1.02542825161422</v>
      </c>
      <c r="N41" s="140" t="n">
        <f aca="false">IF(ISBLANK(D41),"",IF(ISBLANK(G41),J41*(1+0.00001*(35-20)),J41*(1+0.00001*(G41-20))))</f>
        <v>112.666801583523</v>
      </c>
      <c r="O41" s="139" t="n">
        <f aca="false">IF(ISBLANK(E41),"",(0.999842594+(0.00006793952*E41)-(0.00000909529*E41^2)+(0.0000001001685*E41^3)-(0.000000001120083*E41^4)+(0.000000000006536332*E41^5)))</f>
        <v>0.998247365763169</v>
      </c>
      <c r="P41" s="141" t="n">
        <v>3.202</v>
      </c>
      <c r="Q41" s="142" t="n">
        <v>3.122</v>
      </c>
      <c r="R41" s="143" t="n">
        <v>143</v>
      </c>
      <c r="S41" s="143" t="n">
        <v>139.4</v>
      </c>
      <c r="T41" s="144"/>
      <c r="U41" s="144"/>
      <c r="V41" s="146"/>
      <c r="W41" s="146"/>
      <c r="X41" s="146"/>
      <c r="Y41" s="146"/>
      <c r="Z41" s="144"/>
      <c r="AA41" s="146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3024</v>
      </c>
      <c r="E42" s="135" t="n">
        <v>21.9</v>
      </c>
      <c r="F42" s="136" t="n">
        <v>3.973</v>
      </c>
      <c r="G42" s="137" t="n">
        <v>35.9286</v>
      </c>
      <c r="H42" s="135" t="n">
        <v>40</v>
      </c>
      <c r="I42" s="135" t="n">
        <v>40</v>
      </c>
      <c r="J42" s="138" t="n">
        <v>114.028</v>
      </c>
      <c r="K42" s="139" t="n">
        <f aca="false">IF(ISBLANK(E42),"",(0.000824493-(0.0000040899*E42)+(0.000000076438*E42^2)-(0.00000000082467*E42^3)+(0.0000000000053875*E42^4)))</f>
        <v>0.000764161995385909</v>
      </c>
      <c r="L42" s="139" t="n">
        <f aca="false">IF(ISBLANK(E42),"",(-0.00000572466+(0.00000010227*E42)-(0.0000000016546*E42^2)))</f>
        <v>-4.278509706E-006</v>
      </c>
      <c r="M42" s="139" t="n">
        <f aca="false">IF(ISBLANK(E42),"",IF(ISBLANK(G42),(O42+(K42*35)+(L42*35^1.5)+(0.00000048314*35^2)),(O42+(K42*G42)+(L42*G42^1.5)+(0.00000048314*G42^2))))</f>
        <v>1.02495320119454</v>
      </c>
      <c r="N42" s="140" t="n">
        <f aca="false">IF(ISBLANK(D42),"",IF(ISBLANK(G42),J42*(1+0.00001*(35-20)),J42*(1+0.00001*(G42-20))))</f>
        <v>114.046163064008</v>
      </c>
      <c r="O42" s="139" t="n">
        <f aca="false">IF(ISBLANK(E42),"",(0.999842594+(0.00006793952*E42)-(0.00000909529*E42^2)+(0.0000001001685*E42^3)-(0.000000001120083*E42^4)+(0.000000000006536332*E42^5)))</f>
        <v>0.997795672440038</v>
      </c>
      <c r="P42" s="141" t="n">
        <v>3.98</v>
      </c>
      <c r="Q42" s="142" t="n">
        <v>3.883</v>
      </c>
      <c r="R42" s="143" t="n">
        <v>177.7</v>
      </c>
      <c r="S42" s="143" t="n">
        <v>173.4</v>
      </c>
      <c r="T42" s="34"/>
      <c r="U42" s="144"/>
      <c r="V42" s="145"/>
      <c r="W42" s="146"/>
      <c r="X42" s="145"/>
      <c r="Y42" s="146"/>
      <c r="Z42" s="34"/>
      <c r="AA42" s="146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3026</v>
      </c>
      <c r="E43" s="135" t="n">
        <v>25</v>
      </c>
      <c r="F43" s="136" t="n">
        <v>5.168</v>
      </c>
      <c r="G43" s="137" t="n">
        <v>35.9105</v>
      </c>
      <c r="H43" s="135" t="n">
        <v>20</v>
      </c>
      <c r="I43" s="135" t="n">
        <v>20</v>
      </c>
      <c r="J43" s="138" t="n">
        <v>117.7</v>
      </c>
      <c r="K43" s="139" t="n">
        <f aca="false">IF(ISBLANK(E43),"",(0.000824493-(0.0000040899*E43)+(0.000000076438*E43^2)-(0.00000000082467*E43^3)+(0.0000000000053875*E43^4)))</f>
        <v>0.0007592382734375</v>
      </c>
      <c r="L43" s="139" t="n">
        <f aca="false">IF(ISBLANK(E43),"",(-0.00000572466+(0.00000010227*E43)-(0.0000000016546*E43^2)))</f>
        <v>-4.202035E-006</v>
      </c>
      <c r="M43" s="139" t="n">
        <f aca="false">IF(ISBLANK(E43),"",IF(ISBLANK(G43),(O43+(K43*35)+(L43*35^1.5)+(0.00000048314*35^2)),(O43+(K43*G43)+(L43*G43^1.5)+(0.00000048314*G43^2))))</f>
        <v>1.02403136655661</v>
      </c>
      <c r="N43" s="140" t="n">
        <f aca="false">IF(ISBLANK(D43),"",IF(ISBLANK(G43),J43*(1+0.00001*(35-20)),J43*(1+0.00001*(G43-20))))</f>
        <v>117.7187266585</v>
      </c>
      <c r="O43" s="139" t="n">
        <f aca="false">IF(ISBLANK(E43),"",(0.999842594+(0.00006793952*E43)-(0.00000909529*E43^2)+(0.0000001001685*E43^3)-(0.000000001120083*E43^4)+(0.000000000006536332*E43^5)))</f>
        <v>0.997047957507813</v>
      </c>
      <c r="P43" s="141" t="n">
        <v>5.017</v>
      </c>
      <c r="Q43" s="142" t="n">
        <v>4.899</v>
      </c>
      <c r="R43" s="143" t="n">
        <v>224.1</v>
      </c>
      <c r="S43" s="143" t="n">
        <v>218.8</v>
      </c>
      <c r="T43" s="147"/>
      <c r="U43" s="144"/>
      <c r="V43" s="147"/>
      <c r="W43" s="146"/>
      <c r="X43" s="147"/>
      <c r="Y43" s="146"/>
      <c r="Z43" s="147"/>
      <c r="AA43" s="146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3027</v>
      </c>
      <c r="E44" s="135" t="n">
        <v>29.1</v>
      </c>
      <c r="F44" s="136" t="n">
        <v>4.538</v>
      </c>
      <c r="G44" s="137" t="n">
        <v>33.0926</v>
      </c>
      <c r="H44" s="135" t="n">
        <v>10</v>
      </c>
      <c r="I44" s="135" t="n">
        <v>10</v>
      </c>
      <c r="J44" s="138" t="n">
        <v>116.45</v>
      </c>
      <c r="K44" s="139" t="n">
        <f aca="false">IF(ISBLANK(E44),"",(0.000824493-(0.0000040899*E44)+(0.000000076438*E44^2)-(0.00000000082467*E44^3)+(0.0000000000053875*E44^4)))</f>
        <v>0.000753747020782669</v>
      </c>
      <c r="L44" s="139" t="n">
        <f aca="false">IF(ISBLANK(E44),"",(-0.00000572466+(0.00000010227*E44)-(0.0000000016546*E44^2)))</f>
        <v>-4.149734826E-006</v>
      </c>
      <c r="M44" s="139" t="n">
        <f aca="false">IF(ISBLANK(E44),"",IF(ISBLANK(G44),(O44+(K44*35)+(L44*35^1.5)+(0.00000048314*35^2)),(O44+(K44*G44)+(L44*G44^1.5)+(0.00000048314*G44^2))))</f>
        <v>1.02060178280406</v>
      </c>
      <c r="N44" s="140" t="n">
        <f aca="false">IF(ISBLANK(D44),"",IF(ISBLANK(G44),J44*(1+0.00001*(35-20)),J44*(1+0.00001*(G44-20))))</f>
        <v>116.4652463327</v>
      </c>
      <c r="O44" s="139" t="n">
        <f aca="false">IF(ISBLANK(E44),"",(0.999842594+(0.00006793952*E44)-(0.00000909529*E44^2)+(0.0000001001685*E44^3)-(0.000000001120083*E44^4)+(0.000000000006536332*E44^5)))</f>
        <v>0.995919218845254</v>
      </c>
      <c r="P44" s="141" t="n">
        <v>4.452</v>
      </c>
      <c r="Q44" s="142" t="n">
        <v>4.362</v>
      </c>
      <c r="R44" s="143" t="n">
        <v>198.8</v>
      </c>
      <c r="S44" s="143" t="n">
        <v>194.8</v>
      </c>
      <c r="T44" s="34"/>
      <c r="U44" s="144"/>
      <c r="V44" s="145"/>
      <c r="W44" s="146"/>
      <c r="X44" s="145"/>
      <c r="Y44" s="146"/>
      <c r="Z44" s="34"/>
      <c r="AA44" s="146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3028</v>
      </c>
      <c r="E45" s="135" t="n">
        <v>29.4</v>
      </c>
      <c r="F45" s="136" t="n">
        <v>4.504</v>
      </c>
      <c r="G45" s="137" t="n">
        <v>32.8693</v>
      </c>
      <c r="H45" s="135" t="n">
        <v>0</v>
      </c>
      <c r="I45" s="135" t="n">
        <v>3</v>
      </c>
      <c r="J45" s="138" t="n">
        <v>115.96</v>
      </c>
      <c r="K45" s="139" t="n">
        <f aca="false">IF(ISBLANK(E45),"",(0.000824493-(0.0000040899*E45)+(0.000000076438*E45^2)-(0.00000000082467*E45^3)+(0.0000000000053875*E45^4)))</f>
        <v>0.00075338832325494</v>
      </c>
      <c r="L45" s="139" t="n">
        <f aca="false">IF(ISBLANK(E45),"",(-0.00000572466+(0.00000010227*E45)-(0.0000000016546*E45^2)))</f>
        <v>-4.148092056E-006</v>
      </c>
      <c r="M45" s="139" t="n">
        <f aca="false">IF(ISBLANK(E45),"",IF(ISBLANK(G45),(O45+(K45*35)+(L45*35^1.5)+(0.00000048314*35^2)),(O45+(K45*G45)+(L45*G45^1.5)+(0.00000048314*G45^2))))</f>
        <v>1.02033428704516</v>
      </c>
      <c r="N45" s="140" t="n">
        <f aca="false">IF(ISBLANK(D45),"",IF(ISBLANK(G45),J45*(1+0.00001*(35-20)),J45*(1+0.00001*(G45-20))))</f>
        <v>115.97492324028</v>
      </c>
      <c r="O45" s="139" t="n">
        <f aca="false">IF(ISBLANK(E45),"",(0.999842594+(0.00006793952*E45)-(0.00000909529*E45^2)+(0.0000001001685*E45^3)-(0.000000001120083*E45^4)+(0.000000000006536332*E45^5)))</f>
        <v>0.99583064930328</v>
      </c>
      <c r="P45" s="141" t="n">
        <v>4.438</v>
      </c>
      <c r="Q45" s="142" t="n">
        <v>4.349</v>
      </c>
      <c r="R45" s="143" t="n">
        <v>198.2</v>
      </c>
      <c r="S45" s="143" t="n">
        <v>194.2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0.01</v>
      </c>
      <c r="AA45" s="144" t="n">
        <v>0.01</v>
      </c>
      <c r="AB45" s="145" t="n">
        <v>3</v>
      </c>
      <c r="AC45" s="146" t="n">
        <v>2.9</v>
      </c>
      <c r="AD45" s="36" t="n">
        <v>0.0048</v>
      </c>
      <c r="AE45" s="36" t="n">
        <v>0.008</v>
      </c>
      <c r="AF45" s="36" t="n">
        <v>0.0087</v>
      </c>
      <c r="AG45" s="36" t="n">
        <v>0.0055</v>
      </c>
      <c r="AH45" s="36" t="n">
        <v>0.0125</v>
      </c>
      <c r="AI45" s="36" t="n">
        <v>-99999</v>
      </c>
      <c r="AJ45" s="36" t="n">
        <v>-99999</v>
      </c>
      <c r="AK45" s="36" t="n">
        <v>-99999</v>
      </c>
      <c r="AL45" s="36" t="n">
        <v>0.0289</v>
      </c>
      <c r="AM45" s="36" t="n">
        <v>0.0116</v>
      </c>
      <c r="AN45" s="36" t="n">
        <v>-99999</v>
      </c>
      <c r="AO45" s="36" t="n">
        <v>-99999</v>
      </c>
      <c r="AP45" s="36" t="n">
        <v>0.1043</v>
      </c>
      <c r="AQ45" s="36"/>
      <c r="AR45" s="36" t="n">
        <v>-99999</v>
      </c>
      <c r="AS45" s="36" t="n">
        <v>0.0061</v>
      </c>
      <c r="AT45" s="36"/>
      <c r="AU45" s="36" t="n">
        <v>-99999</v>
      </c>
      <c r="AV45" s="36" t="n">
        <v>0.0157</v>
      </c>
      <c r="AW45" s="36"/>
      <c r="AX45" s="36" t="n">
        <v>0.0064</v>
      </c>
      <c r="AY45" s="36" t="n">
        <v>0.147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1.4615384615385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41000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10°0</v>
      </c>
      <c r="P10" s="31" t="s">
        <v>14</v>
      </c>
      <c r="Q10" s="35" t="n">
        <f aca="false">IF(ISBLANK(I10),"",IF(ISBLANK(J10),"",IF(J10&gt;60,"ERREUR !!",O12*(I10+(J10/60)))))</f>
        <v>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40999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2016-04-01T22:16:00z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0.927777777777778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21.1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0.997973102677931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0.0199915152184092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5.00314502154986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4.974945275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0.004999945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0.00401526686915195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3035</v>
      </c>
      <c r="E35" s="119" t="n">
        <v>5.7</v>
      </c>
      <c r="F35" s="120" t="n">
        <v>5.432</v>
      </c>
      <c r="G35" s="121" t="n">
        <v>34.9414</v>
      </c>
      <c r="H35" s="119" t="n">
        <v>2000</v>
      </c>
      <c r="I35" s="119" t="n">
        <v>2022</v>
      </c>
      <c r="J35" s="122" t="n">
        <v>115.67</v>
      </c>
      <c r="K35" s="123" t="n">
        <f aca="false">IF(ISBLANK(E35),"",(0.000824493-(0.0000040899*E35)+(0.000000076438*E35^2)-(0.00000000082467*E35^3)+(0.0000000000053875*E35^4)))</f>
        <v>0.000803517004554229</v>
      </c>
      <c r="L35" s="123" t="n">
        <f aca="false">IF(ISBLANK(E35),"",(-0.00000572466+(0.00000010227*E35)-(0.0000000016546*E35^2)))</f>
        <v>-5.195478954E-006</v>
      </c>
      <c r="M35" s="123" t="n">
        <f aca="false">IF(ISBLANK(E35),"",IF(ISBLANK(G35),(O35+(K35*35)+(L35*35^1.5)+(0.00000048314*35^2)),(O35+(K35*G35)+(L35*G35^1.5)+(0.00000048314*G35^2))))</f>
        <v>1.0275445364069</v>
      </c>
      <c r="N35" s="124" t="n">
        <f aca="false">IF(ISBLANK(D35),"",IF(ISBLANK(G35),J35*(1+0.00001*(35-20)),J35*(1+0.00001*(G35-20))))</f>
        <v>115.68728271738</v>
      </c>
      <c r="O35" s="123" t="n">
        <f aca="false">IF(ISBLANK(E35),"",(0.999842594+(0.00006793952*E35)-(0.00000909529*E35^2)+(0.0000001001685*E35^3)-(0.000000001120083*E35^4)+(0.000000000006536332*E35^5)))</f>
        <v>0.999951750765784</v>
      </c>
      <c r="P35" s="125" t="n">
        <v>5.369</v>
      </c>
      <c r="Q35" s="126" t="n">
        <v>5.225</v>
      </c>
      <c r="R35" s="127" t="n">
        <v>239.8</v>
      </c>
      <c r="S35" s="127" t="n">
        <v>233.3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3038</v>
      </c>
      <c r="E36" s="135" t="n">
        <v>7.8</v>
      </c>
      <c r="F36" s="136" t="n">
        <v>3.5</v>
      </c>
      <c r="G36" s="137" t="n">
        <v>34.6325</v>
      </c>
      <c r="H36" s="135" t="n">
        <v>1000</v>
      </c>
      <c r="I36" s="135" t="n">
        <v>1008</v>
      </c>
      <c r="J36" s="138" t="n">
        <v>115.95</v>
      </c>
      <c r="K36" s="139" t="n">
        <f aca="false">IF(ISBLANK(E36),"",(0.000824493-(0.0000040899*E36)+(0.000000076438*E36^2)-(0.00000000082467*E36^3)+(0.0000000000053875*E36^4)))</f>
        <v>0.00079687086098358</v>
      </c>
      <c r="L36" s="139" t="n">
        <f aca="false">IF(ISBLANK(E36),"",(-0.00000572466+(0.00000010227*E36)-(0.0000000016546*E36^2)))</f>
        <v>-5.027619864E-006</v>
      </c>
      <c r="M36" s="139" t="n">
        <f aca="false">IF(ISBLANK(E36),"",IF(ISBLANK(G36),(O36+(K36*35)+(L36*35^1.5)+(0.00000048314*35^2)),(O36+(K36*G36)+(L36*G36^1.5)+(0.00000048314*G36^2))))</f>
        <v>1.02701517590965</v>
      </c>
      <c r="N36" s="140" t="n">
        <f aca="false">IF(ISBLANK(D36),"",IF(ISBLANK(G36),J36*(1+0.00001*(35-20)),J36*(1+0.00001*(G36-20))))</f>
        <v>115.96696638375</v>
      </c>
      <c r="O36" s="139" t="n">
        <f aca="false">IF(ISBLANK(E36),"",(0.999842594+(0.00006793952*E36)-(0.00000909529*E36^2)+(0.0000001001685*E36^3)-(0.000000001120083*E36^4)+(0.000000000006536332*E36^5)))</f>
        <v>0.999862742696217</v>
      </c>
      <c r="P36" s="141" t="n">
        <v>3.445</v>
      </c>
      <c r="Q36" s="142" t="n">
        <v>3.355</v>
      </c>
      <c r="R36" s="143" t="n">
        <v>153.9</v>
      </c>
      <c r="S36" s="143" t="n">
        <v>149.8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3039</v>
      </c>
      <c r="E37" s="135" t="n">
        <v>10</v>
      </c>
      <c r="F37" s="136" t="n">
        <v>1.324</v>
      </c>
      <c r="G37" s="137" t="n">
        <v>34.683</v>
      </c>
      <c r="H37" s="135" t="n">
        <v>500</v>
      </c>
      <c r="I37" s="135" t="n">
        <v>504</v>
      </c>
      <c r="J37" s="138" t="n">
        <v>116.46</v>
      </c>
      <c r="K37" s="139" t="n">
        <f aca="false">IF(ISBLANK(E37),"",(0.000824493-(0.0000040899*E37)+(0.000000076438*E37^2)-(0.00000000082467*E37^3)+(0.0000000000053875*E37^4)))</f>
        <v>0.000790467005</v>
      </c>
      <c r="L37" s="139" t="n">
        <f aca="false">IF(ISBLANK(E37),"",(-0.00000572466+(0.00000010227*E37)-(0.0000000016546*E37^2)))</f>
        <v>-4.86742E-006</v>
      </c>
      <c r="M37" s="139" t="n">
        <f aca="false">IF(ISBLANK(E37),"",IF(ISBLANK(G37),(O37+(K37*35)+(L37*35^1.5)+(0.00000048314*35^2)),(O37+(K37*G37)+(L37*G37^1.5)+(0.00000048314*G37^2))))</f>
        <v>1.02670482270293</v>
      </c>
      <c r="N37" s="140" t="n">
        <f aca="false">IF(ISBLANK(D37),"",IF(ISBLANK(G37),J37*(1+0.00001*(35-20)),J37*(1+0.00001*(G37-20))))</f>
        <v>116.4770998218</v>
      </c>
      <c r="O37" s="139" t="n">
        <f aca="false">IF(ISBLANK(E37),"",(0.999842594+(0.00006793952*E37)-(0.00000909529*E37^2)+(0.0000001001685*E37^3)-(0.000000001120083*E37^4)+(0.000000000006536332*E37^5)))</f>
        <v>0.9997020815032</v>
      </c>
      <c r="P37" s="141" t="n">
        <v>1.288</v>
      </c>
      <c r="Q37" s="142" t="n">
        <v>1.255</v>
      </c>
      <c r="R37" s="143" t="n">
        <v>57.5</v>
      </c>
      <c r="S37" s="143" t="n">
        <v>56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3042</v>
      </c>
      <c r="E38" s="135" t="n">
        <v>17.6</v>
      </c>
      <c r="F38" s="136" t="n">
        <v>1.601</v>
      </c>
      <c r="G38" s="137" t="n">
        <v>35.7416</v>
      </c>
      <c r="H38" s="135" t="n">
        <v>100</v>
      </c>
      <c r="I38" s="135" t="n">
        <v>101</v>
      </c>
      <c r="J38" s="138" t="n">
        <v>117.21</v>
      </c>
      <c r="K38" s="139" t="n">
        <f aca="false">IF(ISBLANK(E38),"",(0.000824493-(0.0000040899*E38)+(0.000000076438*E38^2)-(0.00000000082467*E38^3)+(0.0000000000053875*E38^4)))</f>
        <v>0.0007722092161664</v>
      </c>
      <c r="L38" s="139" t="n">
        <f aca="false">IF(ISBLANK(E38),"",(-0.00000572466+(0.00000010227*E38)-(0.0000000016546*E38^2)))</f>
        <v>-4.437236896E-006</v>
      </c>
      <c r="M38" s="139" t="n">
        <f aca="false">IF(ISBLANK(E38),"",IF(ISBLANK(G38),(O38+(K38*35)+(L38*35^1.5)+(0.00000048314*35^2)),(O38+(K38*G38)+(L38*G38^1.5)+(0.00000048314*G38^2))))</f>
        <v>1.02593967697871</v>
      </c>
      <c r="N38" s="140" t="n">
        <f aca="false">IF(ISBLANK(D38),"",IF(ISBLANK(G38),J38*(1+0.00001*(35-20)),J38*(1+0.00001*(G38-20))))</f>
        <v>117.22845072936</v>
      </c>
      <c r="O38" s="139" t="n">
        <f aca="false">IF(ISBLANK(E38),"",(0.999842594+(0.00006793952*E38)-(0.00000909529*E38^2)+(0.0000001001685*E38^3)-(0.000000001120083*E38^4)+(0.000000000006536332*E38^5)))</f>
        <v>0.998670633552638</v>
      </c>
      <c r="P38" s="141" t="n">
        <v>1.551</v>
      </c>
      <c r="Q38" s="142" t="n">
        <v>1.511</v>
      </c>
      <c r="R38" s="143" t="n">
        <v>69.3</v>
      </c>
      <c r="S38" s="143" t="n">
        <v>67.5</v>
      </c>
      <c r="T38" s="34" t="n">
        <v>0</v>
      </c>
      <c r="U38" s="144" t="n">
        <v>0</v>
      </c>
      <c r="V38" s="145" t="n">
        <v>21.6</v>
      </c>
      <c r="W38" s="146" t="n">
        <v>21.1</v>
      </c>
      <c r="X38" s="145" t="n">
        <v>21.6</v>
      </c>
      <c r="Y38" s="146" t="n">
        <v>21.1</v>
      </c>
      <c r="Z38" s="34" t="n">
        <v>1.47</v>
      </c>
      <c r="AA38" s="144" t="n">
        <v>1.43</v>
      </c>
      <c r="AB38" s="145" t="n">
        <v>7.2</v>
      </c>
      <c r="AC38" s="146" t="n">
        <v>7</v>
      </c>
      <c r="AD38" s="36" t="n">
        <v>0.0117</v>
      </c>
      <c r="AE38" s="36" t="n">
        <v>0.0054</v>
      </c>
      <c r="AF38" s="36" t="n">
        <v>-99999</v>
      </c>
      <c r="AG38" s="36" t="n">
        <v>0.0089</v>
      </c>
      <c r="AH38" s="36" t="n">
        <v>0.0142</v>
      </c>
      <c r="AI38" s="36" t="n">
        <v>-99999</v>
      </c>
      <c r="AJ38" s="36" t="n">
        <v>0.0009</v>
      </c>
      <c r="AK38" s="36" t="n">
        <v>-99999</v>
      </c>
      <c r="AL38" s="36" t="n">
        <v>0.0184</v>
      </c>
      <c r="AM38" s="36" t="n">
        <v>0.0025</v>
      </c>
      <c r="AN38" s="36" t="n">
        <v>-99999</v>
      </c>
      <c r="AO38" s="36" t="n">
        <v>-99999</v>
      </c>
      <c r="AP38" s="36" t="n">
        <v>0.0022</v>
      </c>
      <c r="AQ38" s="36"/>
      <c r="AR38" s="36" t="n">
        <v>0.0187</v>
      </c>
      <c r="AS38" s="36" t="n">
        <v>0.0076</v>
      </c>
      <c r="AT38" s="36"/>
      <c r="AU38" s="36" t="n">
        <v>0.0051</v>
      </c>
      <c r="AV38" s="36" t="n">
        <v>-99999</v>
      </c>
      <c r="AW38" s="36"/>
      <c r="AX38" s="36" t="n">
        <v>0.0076</v>
      </c>
      <c r="AY38" s="36" t="n">
        <v>0.0389</v>
      </c>
      <c r="AZ38" s="36"/>
      <c r="BA38" s="36" t="n">
        <v>-99999</v>
      </c>
      <c r="BB38" s="175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3045</v>
      </c>
      <c r="E39" s="135" t="n">
        <v>18.4</v>
      </c>
      <c r="F39" s="136" t="n">
        <v>1.791</v>
      </c>
      <c r="G39" s="137" t="n">
        <v>35.8162</v>
      </c>
      <c r="H39" s="135" t="n">
        <v>80</v>
      </c>
      <c r="I39" s="135" t="n">
        <v>81</v>
      </c>
      <c r="J39" s="138" t="n">
        <v>118.7</v>
      </c>
      <c r="K39" s="139" t="n">
        <f aca="false">IF(ISBLANK(E39),"",(0.000824493-(0.0000040899*E39)+(0.000000076438*E39^2)-(0.00000000082467*E39^3)+(0.0000000000053875*E39^4)))</f>
        <v>0.00077059793494784</v>
      </c>
      <c r="L39" s="139" t="n">
        <f aca="false">IF(ISBLANK(E39),"",(-0.00000572466+(0.00000010227*E39)-(0.0000000016546*E39^2)))</f>
        <v>-4.403073376E-006</v>
      </c>
      <c r="M39" s="139" t="n">
        <f aca="false">IF(ISBLANK(E39),"",IF(ISBLANK(G39),(O39+(K39*35)+(L39*35^1.5)+(0.00000048314*35^2)),(O39+(K39*G39)+(L39*G39^1.5)+(0.00000048314*G39^2))))</f>
        <v>1.02579865049498</v>
      </c>
      <c r="N39" s="140" t="n">
        <f aca="false">IF(ISBLANK(D39),"",IF(ISBLANK(G39),J39*(1+0.00001*(35-20)),J39*(1+0.00001*(G39-20))))</f>
        <v>118.7187738294</v>
      </c>
      <c r="O39" s="139" t="n">
        <f aca="false">IF(ISBLANK(E39),"",(0.999842594+(0.00006793952*E39)-(0.00000909529*E39^2)+(0.0000001001685*E39^3)-(0.000000001120083*E39^4)+(0.000000000006536332*E39^5)))</f>
        <v>0.998522778246976</v>
      </c>
      <c r="P39" s="141" t="n">
        <v>1.714</v>
      </c>
      <c r="Q39" s="142" t="n">
        <v>1.671</v>
      </c>
      <c r="R39" s="143" t="n">
        <v>76.6</v>
      </c>
      <c r="S39" s="143" t="n">
        <v>74.6</v>
      </c>
      <c r="T39" s="34" t="n">
        <v>0</v>
      </c>
      <c r="U39" s="144" t="n">
        <v>0</v>
      </c>
      <c r="V39" s="145" t="n">
        <v>20.3</v>
      </c>
      <c r="W39" s="146" t="n">
        <v>19.8</v>
      </c>
      <c r="X39" s="145" t="n">
        <v>20.2</v>
      </c>
      <c r="Y39" s="146" t="n">
        <v>19.7</v>
      </c>
      <c r="Z39" s="34" t="n">
        <v>1.41</v>
      </c>
      <c r="AA39" s="144" t="n">
        <v>1.37</v>
      </c>
      <c r="AB39" s="145" t="n">
        <v>6.6</v>
      </c>
      <c r="AC39" s="146" t="n">
        <v>6.4</v>
      </c>
      <c r="AD39" s="36" t="n">
        <v>0.022</v>
      </c>
      <c r="AE39" s="36" t="n">
        <v>0.0104</v>
      </c>
      <c r="AF39" s="36" t="n">
        <v>0.0013</v>
      </c>
      <c r="AG39" s="36" t="n">
        <v>0.0148</v>
      </c>
      <c r="AH39" s="36" t="n">
        <v>0.0271</v>
      </c>
      <c r="AI39" s="36" t="n">
        <v>-99999</v>
      </c>
      <c r="AJ39" s="36" t="n">
        <v>0.0019</v>
      </c>
      <c r="AK39" s="36" t="n">
        <v>-99999</v>
      </c>
      <c r="AL39" s="36" t="n">
        <v>0.0327</v>
      </c>
      <c r="AM39" s="36" t="n">
        <v>0.0038</v>
      </c>
      <c r="AN39" s="36" t="n">
        <v>-99999</v>
      </c>
      <c r="AO39" s="36" t="n">
        <v>-99999</v>
      </c>
      <c r="AP39" s="36" t="n">
        <v>0.0063</v>
      </c>
      <c r="AQ39" s="36"/>
      <c r="AR39" s="36" t="n">
        <v>0.0513</v>
      </c>
      <c r="AS39" s="36" t="n">
        <v>0.0104</v>
      </c>
      <c r="AT39" s="36"/>
      <c r="AU39" s="36" t="n">
        <v>0.0104</v>
      </c>
      <c r="AV39" s="36" t="n">
        <v>-99999</v>
      </c>
      <c r="AW39" s="36"/>
      <c r="AX39" s="36" t="n">
        <v>0.012</v>
      </c>
      <c r="AY39" s="36" t="n">
        <v>0.073</v>
      </c>
      <c r="AZ39" s="36"/>
      <c r="BA39" s="36" t="n">
        <v>-99999</v>
      </c>
      <c r="BB39" s="175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3049</v>
      </c>
      <c r="E40" s="135" t="n">
        <v>19.3</v>
      </c>
      <c r="F40" s="136" t="n">
        <v>1.724</v>
      </c>
      <c r="G40" s="137" t="n">
        <v>35.8453</v>
      </c>
      <c r="H40" s="135" t="n">
        <v>60</v>
      </c>
      <c r="I40" s="135" t="n">
        <v>61</v>
      </c>
      <c r="J40" s="138" t="n">
        <v>115.27</v>
      </c>
      <c r="K40" s="139" t="n">
        <f aca="false">IF(ISBLANK(E40),"",(0.000824493-(0.0000040899*E40)+(0.000000076438*E40^2)-(0.00000000082467*E40^3)+(0.0000000000053875*E40^4)))</f>
        <v>0.000768849230144349</v>
      </c>
      <c r="L40" s="139" t="n">
        <f aca="false">IF(ISBLANK(E40),"",(-0.00000572466+(0.00000010227*E40)-(0.0000000016546*E40^2)))</f>
        <v>-4.367170954E-006</v>
      </c>
      <c r="M40" s="139" t="n">
        <f aca="false">IF(ISBLANK(E40),"",IF(ISBLANK(G40),(O40+(K40*35)+(L40*35^1.5)+(0.00000048314*35^2)),(O40+(K40*G40)+(L40*G40^1.5)+(0.00000048314*G40^2))))</f>
        <v>1.02559130823084</v>
      </c>
      <c r="N40" s="140" t="n">
        <f aca="false">IF(ISBLANK(D40),"",IF(ISBLANK(G40),J40*(1+0.00001*(35-20)),J40*(1+0.00001*(G40-20))))</f>
        <v>115.28826487731</v>
      </c>
      <c r="O40" s="139" t="n">
        <f aca="false">IF(ISBLANK(E40),"",(0.999842594+(0.00006793952*E40)-(0.00000909529*E40^2)+(0.0000001001685*E40^3)-(0.000000001120083*E40^4)+(0.000000000006536332*E40^5)))</f>
        <v>0.998348132376428</v>
      </c>
      <c r="P40" s="141" t="n">
        <v>1.7</v>
      </c>
      <c r="Q40" s="142" t="n">
        <v>1.657</v>
      </c>
      <c r="R40" s="143" t="n">
        <v>75.9</v>
      </c>
      <c r="S40" s="143" t="n">
        <v>74</v>
      </c>
      <c r="T40" s="34" t="n">
        <v>0.03</v>
      </c>
      <c r="U40" s="144" t="n">
        <v>0.03</v>
      </c>
      <c r="V40" s="145" t="n">
        <v>18.8</v>
      </c>
      <c r="W40" s="146" t="n">
        <v>18.3</v>
      </c>
      <c r="X40" s="145" t="n">
        <v>18.8</v>
      </c>
      <c r="Y40" s="146" t="n">
        <v>18.3</v>
      </c>
      <c r="Z40" s="34" t="n">
        <v>1.34</v>
      </c>
      <c r="AA40" s="144" t="n">
        <v>1.31</v>
      </c>
      <c r="AB40" s="145" t="n">
        <v>5.3</v>
      </c>
      <c r="AC40" s="146" t="n">
        <v>5.2</v>
      </c>
      <c r="AD40" s="36" t="n">
        <v>0.0409</v>
      </c>
      <c r="AE40" s="36" t="n">
        <v>0.0204</v>
      </c>
      <c r="AF40" s="36" t="n">
        <v>0.0048</v>
      </c>
      <c r="AG40" s="36" t="n">
        <v>0.0217</v>
      </c>
      <c r="AH40" s="36" t="n">
        <v>0.0572</v>
      </c>
      <c r="AI40" s="36" t="n">
        <v>0.0057</v>
      </c>
      <c r="AJ40" s="36" t="n">
        <v>0.0112</v>
      </c>
      <c r="AK40" s="36" t="n">
        <v>-99999</v>
      </c>
      <c r="AL40" s="36" t="n">
        <v>0.0508</v>
      </c>
      <c r="AM40" s="36" t="n">
        <v>0.0067</v>
      </c>
      <c r="AN40" s="36" t="n">
        <v>0.0013</v>
      </c>
      <c r="AO40" s="36" t="n">
        <v>-99999</v>
      </c>
      <c r="AP40" s="36" t="n">
        <v>0.0185</v>
      </c>
      <c r="AQ40" s="36"/>
      <c r="AR40" s="36" t="n">
        <v>0.0942</v>
      </c>
      <c r="AS40" s="36" t="n">
        <v>0.0473</v>
      </c>
      <c r="AT40" s="36"/>
      <c r="AU40" s="36" t="n">
        <v>0.0236</v>
      </c>
      <c r="AV40" s="36" t="n">
        <v>-99999</v>
      </c>
      <c r="AW40" s="36"/>
      <c r="AX40" s="36" t="n">
        <v>0.0412</v>
      </c>
      <c r="AY40" s="36" t="n">
        <v>0.1702</v>
      </c>
      <c r="AZ40" s="36"/>
      <c r="BA40" s="36" t="n">
        <v>-99999</v>
      </c>
      <c r="BB40" s="175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3050</v>
      </c>
      <c r="E41" s="135" t="n">
        <v>21.1</v>
      </c>
      <c r="F41" s="136" t="n">
        <v>4.544</v>
      </c>
      <c r="G41" s="137" t="n">
        <v>35.7554</v>
      </c>
      <c r="H41" s="135" t="n">
        <v>40</v>
      </c>
      <c r="I41" s="135" t="n">
        <v>40</v>
      </c>
      <c r="J41" s="138" t="n">
        <v>116.74</v>
      </c>
      <c r="K41" s="139" t="n">
        <f aca="false">IF(ISBLANK(E41),"",(0.000824493-(0.0000040899*E41)+(0.000000076438*E41^2)-(0.00000000082467*E41^3)+(0.0000000000053875*E41^4)))</f>
        <v>0.000765548045751069</v>
      </c>
      <c r="L41" s="139" t="n">
        <f aca="false">IF(ISBLANK(E41),"",(-0.00000572466+(0.00000010227*E41)-(0.0000000016546*E41^2)))</f>
        <v>-4.303407466E-006</v>
      </c>
      <c r="M41" s="139" t="n">
        <f aca="false">IF(ISBLANK(E41),"",IF(ISBLANK(G41),(O41+(K41*35)+(L41*35^1.5)+(0.00000048314*35^2)),(O41+(K41*G41)+(L41*G41^1.5)+(0.00000048314*G41^2))))</f>
        <v>1.02504317034211</v>
      </c>
      <c r="N41" s="140" t="n">
        <f aca="false">IF(ISBLANK(D41),"",IF(ISBLANK(G41),J41*(1+0.00001*(35-20)),J41*(1+0.00001*(G41-20))))</f>
        <v>116.75839285396</v>
      </c>
      <c r="O41" s="139" t="n">
        <f aca="false">IF(ISBLANK(E41),"",(0.999842594+(0.00006793952*E41)-(0.00000909529*E41^2)+(0.0000001001685*E41^3)-(0.000000001120083*E41^4)+(0.000000000006536332*E41^5)))</f>
        <v>0.997973102677931</v>
      </c>
      <c r="P41" s="141" t="n">
        <v>4.447</v>
      </c>
      <c r="Q41" s="142" t="n">
        <v>4.338</v>
      </c>
      <c r="R41" s="143" t="n">
        <v>198.6</v>
      </c>
      <c r="S41" s="143" t="n">
        <v>193.7</v>
      </c>
      <c r="T41" s="34" t="n">
        <v>0.39</v>
      </c>
      <c r="U41" s="144" t="n">
        <v>0.38</v>
      </c>
      <c r="V41" s="145" t="n">
        <v>2.5</v>
      </c>
      <c r="W41" s="146" t="n">
        <v>2.4</v>
      </c>
      <c r="X41" s="145" t="n">
        <v>2.1</v>
      </c>
      <c r="Y41" s="146" t="n">
        <v>2</v>
      </c>
      <c r="Z41" s="34" t="n">
        <v>0.54</v>
      </c>
      <c r="AA41" s="144" t="n">
        <v>0.53</v>
      </c>
      <c r="AB41" s="145" t="n">
        <v>2.4</v>
      </c>
      <c r="AC41" s="146" t="n">
        <v>2.3</v>
      </c>
      <c r="AD41" s="36" t="n">
        <v>0.069</v>
      </c>
      <c r="AE41" s="36" t="n">
        <v>0.0526</v>
      </c>
      <c r="AF41" s="36" t="n">
        <v>0.0107</v>
      </c>
      <c r="AG41" s="36" t="n">
        <v>0.029</v>
      </c>
      <c r="AH41" s="36" t="n">
        <v>0.1131</v>
      </c>
      <c r="AI41" s="36" t="n">
        <v>0.0088</v>
      </c>
      <c r="AJ41" s="36" t="n">
        <v>0.0123</v>
      </c>
      <c r="AK41" s="36" t="n">
        <v>-99999</v>
      </c>
      <c r="AL41" s="36" t="n">
        <v>0.0911</v>
      </c>
      <c r="AM41" s="36" t="n">
        <v>0.0145</v>
      </c>
      <c r="AN41" s="36" t="n">
        <v>0.0142</v>
      </c>
      <c r="AO41" s="36" t="n">
        <v>-99999</v>
      </c>
      <c r="AP41" s="36" t="n">
        <v>0.0151</v>
      </c>
      <c r="AQ41" s="36"/>
      <c r="AR41" s="36" t="n">
        <v>0.0148</v>
      </c>
      <c r="AS41" s="36" t="n">
        <v>0.0791</v>
      </c>
      <c r="AT41" s="36"/>
      <c r="AU41" s="36" t="n">
        <v>0.017</v>
      </c>
      <c r="AV41" s="36" t="n">
        <v>-99999</v>
      </c>
      <c r="AW41" s="36"/>
      <c r="AX41" s="36" t="n">
        <v>0.0189</v>
      </c>
      <c r="AY41" s="36" t="n">
        <v>0.3835</v>
      </c>
      <c r="AZ41" s="36"/>
      <c r="BA41" s="36" t="n">
        <v>-99999</v>
      </c>
      <c r="BB41" s="175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3051</v>
      </c>
      <c r="E42" s="135" t="n">
        <v>21.3</v>
      </c>
      <c r="F42" s="136" t="n">
        <v>4.662</v>
      </c>
      <c r="G42" s="137" t="n">
        <v>35.7553</v>
      </c>
      <c r="H42" s="135" t="n">
        <v>40</v>
      </c>
      <c r="I42" s="135" t="n">
        <v>40</v>
      </c>
      <c r="J42" s="138" t="n">
        <v>117.34</v>
      </c>
      <c r="K42" s="139" t="n">
        <f aca="false">IF(ISBLANK(E42),"",(0.000824493-(0.0000040899*E42)+(0.000000076438*E42^2)-(0.00000000082467*E42^3)+(0.0000000000053875*E42^4)))</f>
        <v>0.000765196941676249</v>
      </c>
      <c r="L42" s="139" t="n">
        <f aca="false">IF(ISBLANK(E42),"",(-0.00000572466+(0.00000010227*E42)-(0.0000000016546*E42^2)))</f>
        <v>-4.296984474E-006</v>
      </c>
      <c r="M42" s="139" t="n">
        <f aca="false">IF(ISBLANK(E42),"",IF(ISBLANK(G42),(O42+(K42*35)+(L42*35^1.5)+(0.00000048314*35^2)),(O42+(K42*G42)+(L42*G42^1.5)+(0.00000048314*G42^2))))</f>
        <v>1.0249881678376</v>
      </c>
      <c r="N42" s="140" t="n">
        <f aca="false">IF(ISBLANK(D42),"",IF(ISBLANK(G42),J42*(1+0.00001*(35-20)),J42*(1+0.00001*(G42-20))))</f>
        <v>117.35848726902</v>
      </c>
      <c r="O42" s="139" t="n">
        <f aca="false">IF(ISBLANK(E42),"",(0.999842594+(0.00006793952*E42)-(0.00000909529*E42^2)+(0.0000001001685*E42^3)-(0.000000001120083*E42^4)+(0.000000000006536332*E42^5)))</f>
        <v>0.997929356909852</v>
      </c>
      <c r="P42" s="141" t="n">
        <v>4.539</v>
      </c>
      <c r="Q42" s="142" t="n">
        <v>4.428</v>
      </c>
      <c r="R42" s="143" t="n">
        <v>202.7</v>
      </c>
      <c r="S42" s="143" t="n">
        <v>197.8</v>
      </c>
      <c r="T42" s="34"/>
      <c r="U42" s="144"/>
      <c r="V42" s="145"/>
      <c r="W42" s="146"/>
      <c r="X42" s="145"/>
      <c r="Y42" s="146"/>
      <c r="Z42" s="34"/>
      <c r="AA42" s="144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3053</v>
      </c>
      <c r="E43" s="135" t="n">
        <v>24.4</v>
      </c>
      <c r="F43" s="136" t="n">
        <v>5.124</v>
      </c>
      <c r="G43" s="137" t="n">
        <v>35.8033</v>
      </c>
      <c r="H43" s="135" t="n">
        <v>20</v>
      </c>
      <c r="I43" s="135" t="n">
        <v>20</v>
      </c>
      <c r="J43" s="138" t="n">
        <v>116.42</v>
      </c>
      <c r="K43" s="139" t="n">
        <f aca="false">IF(ISBLANK(E43),"",(0.000824493-(0.0000040899*E43)+(0.000000076438*E43^2)-(0.00000000082467*E43^3)+(0.0000000000053875*E43^4)))</f>
        <v>0.00076013738310944</v>
      </c>
      <c r="L43" s="139" t="n">
        <f aca="false">IF(ISBLANK(E43),"",(-0.00000572466+(0.00000010227*E43)-(0.0000000016546*E43^2)))</f>
        <v>-4.214354656E-006</v>
      </c>
      <c r="M43" s="139" t="n">
        <f aca="false">IF(ISBLANK(E43),"",IF(ISBLANK(G43),(O43+(K43*35)+(L43*35^1.5)+(0.00000048314*35^2)),(O43+(K43*G43)+(L43*G43^1.5)+(0.00000048314*G43^2))))</f>
        <v>1.02413188812289</v>
      </c>
      <c r="N43" s="140" t="n">
        <f aca="false">IF(ISBLANK(D43),"",IF(ISBLANK(G43),J43*(1+0.00001*(35-20)),J43*(1+0.00001*(G43-20))))</f>
        <v>116.43839820186</v>
      </c>
      <c r="O43" s="139" t="n">
        <f aca="false">IF(ISBLANK(E43),"",(0.999842594+(0.00006793952*E43)-(0.00000909529*E43^2)+(0.0000001001685*E43^3)-(0.000000001120083*E43^4)+(0.000000000006536332*E43^5)))</f>
        <v>0.997199985777041</v>
      </c>
      <c r="P43" s="141" t="n">
        <v>5.03</v>
      </c>
      <c r="Q43" s="142" t="n">
        <v>4.912</v>
      </c>
      <c r="R43" s="143" t="n">
        <v>224.6</v>
      </c>
      <c r="S43" s="143" t="n">
        <v>219.3</v>
      </c>
      <c r="T43" s="34" t="n">
        <v>0</v>
      </c>
      <c r="U43" s="144" t="n">
        <v>0</v>
      </c>
      <c r="V43" s="145" t="n">
        <v>0</v>
      </c>
      <c r="W43" s="146" t="n">
        <v>0</v>
      </c>
      <c r="X43" s="145" t="n">
        <v>0</v>
      </c>
      <c r="Y43" s="146" t="n">
        <v>0</v>
      </c>
      <c r="Z43" s="34" t="n">
        <v>0.21</v>
      </c>
      <c r="AA43" s="144" t="n">
        <v>0.21</v>
      </c>
      <c r="AB43" s="145" t="n">
        <v>1.6</v>
      </c>
      <c r="AC43" s="146" t="n">
        <v>1.6</v>
      </c>
      <c r="AD43" s="36" t="n">
        <v>0.051</v>
      </c>
      <c r="AE43" s="36" t="n">
        <v>0.0356</v>
      </c>
      <c r="AF43" s="36" t="n">
        <v>0.0106</v>
      </c>
      <c r="AG43" s="36" t="n">
        <v>0.0302</v>
      </c>
      <c r="AH43" s="36" t="n">
        <v>0.0565</v>
      </c>
      <c r="AI43" s="36" t="n">
        <v>0.0067</v>
      </c>
      <c r="AJ43" s="36" t="n">
        <v>0.01</v>
      </c>
      <c r="AK43" s="36" t="n">
        <v>-99999</v>
      </c>
      <c r="AL43" s="36" t="n">
        <v>0.1127</v>
      </c>
      <c r="AM43" s="36" t="n">
        <v>0.0148</v>
      </c>
      <c r="AN43" s="36" t="n">
        <v>0.0035</v>
      </c>
      <c r="AO43" s="36" t="n">
        <v>-99999</v>
      </c>
      <c r="AP43" s="36" t="n">
        <v>0.034</v>
      </c>
      <c r="AQ43" s="36"/>
      <c r="AR43" s="36" t="n">
        <v>0.0533</v>
      </c>
      <c r="AS43" s="36" t="n">
        <v>-99999</v>
      </c>
      <c r="AT43" s="36"/>
      <c r="AU43" s="36" t="n">
        <v>0.0222</v>
      </c>
      <c r="AV43" s="36" t="n">
        <v>-99999</v>
      </c>
      <c r="AW43" s="36"/>
      <c r="AX43" s="36" t="n">
        <v>0.0087</v>
      </c>
      <c r="AY43" s="36" t="n">
        <v>0.3576</v>
      </c>
      <c r="AZ43" s="36"/>
      <c r="BA43" s="36" t="n">
        <v>-99999</v>
      </c>
      <c r="BB43" s="175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3155</v>
      </c>
      <c r="E44" s="135" t="n">
        <v>28.6</v>
      </c>
      <c r="F44" s="136" t="n">
        <v>4.529</v>
      </c>
      <c r="G44" s="137" t="n">
        <v>34.113</v>
      </c>
      <c r="H44" s="135" t="n">
        <v>10</v>
      </c>
      <c r="I44" s="135" t="n">
        <v>10</v>
      </c>
      <c r="J44" s="138" t="n">
        <v>116.07</v>
      </c>
      <c r="K44" s="139" t="n">
        <f aca="false">IF(ISBLANK(E44),"",(0.000824493-(0.0000040899*E44)+(0.000000076438*E44^2)-(0.00000000082467*E44^3)+(0.0000000000053875*E44^4)))</f>
        <v>0.0007543575931871</v>
      </c>
      <c r="L44" s="139" t="n">
        <f aca="false">IF(ISBLANK(E44),"",(-0.00000572466+(0.00000010227*E44)-(0.0000000016546*E44^2)))</f>
        <v>-4.153134616E-006</v>
      </c>
      <c r="M44" s="139" t="n">
        <f aca="false">IF(ISBLANK(E44),"",IF(ISBLANK(G44),(O44+(K44*35)+(L44*35^1.5)+(0.00000048314*35^2)),(O44+(K44*G44)+(L44*G44^1.5)+(0.00000048314*G44^2))))</f>
        <v>1.02153321250781</v>
      </c>
      <c r="N44" s="140" t="n">
        <f aca="false">IF(ISBLANK(D44),"",IF(ISBLANK(G44),J44*(1+0.00001*(35-20)),J44*(1+0.00001*(G44-20))))</f>
        <v>116.0863809591</v>
      </c>
      <c r="O44" s="139" t="n">
        <f aca="false">IF(ISBLANK(E44),"",(0.999842594+(0.00006793952*E44)-(0.00000909529*E44^2)+(0.0000001001685*E44^3)-(0.000000001120083*E44^4)+(0.000000000006536332*E44^5)))</f>
        <v>0.996065060375924</v>
      </c>
      <c r="P44" s="141" t="n">
        <v>4.458</v>
      </c>
      <c r="Q44" s="142" t="n">
        <v>4.364</v>
      </c>
      <c r="R44" s="143" t="n">
        <v>199.1</v>
      </c>
      <c r="S44" s="143" t="n">
        <v>194.9</v>
      </c>
      <c r="T44" s="34"/>
      <c r="U44" s="144"/>
      <c r="V44" s="145"/>
      <c r="W44" s="146"/>
      <c r="X44" s="145"/>
      <c r="Y44" s="146"/>
      <c r="Z44" s="34"/>
      <c r="AA44" s="144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3156</v>
      </c>
      <c r="E45" s="135" t="n">
        <v>28.8</v>
      </c>
      <c r="F45" s="136" t="n">
        <v>4.509</v>
      </c>
      <c r="G45" s="137" t="n">
        <v>34.068</v>
      </c>
      <c r="H45" s="135" t="n">
        <v>0</v>
      </c>
      <c r="I45" s="135" t="n">
        <v>4</v>
      </c>
      <c r="J45" s="138" t="n">
        <v>115.6</v>
      </c>
      <c r="K45" s="139" t="n">
        <f aca="false">IF(ISBLANK(E45),"",(0.000824493-(0.0000040899*E45)+(0.000000076438*E45^2)-(0.00000000082467*E45^3)+(0.0000000000053875*E45^4)))</f>
        <v>0.00075411144553728</v>
      </c>
      <c r="L45" s="139" t="n">
        <f aca="false">IF(ISBLANK(E45),"",(-0.00000572466+(0.00000010227*E45)-(0.0000000016546*E45^2)))</f>
        <v>-4.151675424E-006</v>
      </c>
      <c r="M45" s="139" t="n">
        <f aca="false">IF(ISBLANK(E45),"",IF(ISBLANK(G45),(O45+(K45*35)+(L45*35^1.5)+(0.00000048314*35^2)),(O45+(K45*G45)+(L45*G45^1.5)+(0.00000048314*G45^2))))</f>
        <v>1.02143325572597</v>
      </c>
      <c r="N45" s="140" t="n">
        <f aca="false">IF(ISBLANK(D45),"",IF(ISBLANK(G45),J45*(1+0.00001*(35-20)),J45*(1+0.00001*(G45-20))))</f>
        <v>115.616262608</v>
      </c>
      <c r="O45" s="139" t="n">
        <f aca="false">IF(ISBLANK(E45),"",(0.999842594+(0.00006793952*E45)-(0.00000909529*E45^2)+(0.0000001001685*E45^3)-(0.000000001120083*E45^4)+(0.000000000006536332*E45^5)))</f>
        <v>0.996006990827753</v>
      </c>
      <c r="P45" s="141" t="n">
        <v>4.457</v>
      </c>
      <c r="Q45" s="142" t="n">
        <v>4.363</v>
      </c>
      <c r="R45" s="143" t="n">
        <v>199</v>
      </c>
      <c r="S45" s="143" t="n">
        <v>194.9</v>
      </c>
      <c r="T45" s="34" t="n">
        <v>0</v>
      </c>
      <c r="U45" s="144" t="n">
        <v>0</v>
      </c>
      <c r="V45" s="145" t="n">
        <v>0</v>
      </c>
      <c r="W45" s="146" t="n">
        <v>0</v>
      </c>
      <c r="X45" s="145" t="n">
        <v>0</v>
      </c>
      <c r="Y45" s="146" t="n">
        <v>0</v>
      </c>
      <c r="Z45" s="34" t="n">
        <v>0.03</v>
      </c>
      <c r="AA45" s="144" t="n">
        <v>0.03</v>
      </c>
      <c r="AB45" s="145" t="n">
        <v>2.3</v>
      </c>
      <c r="AC45" s="146" t="n">
        <v>2.3</v>
      </c>
      <c r="AD45" s="36" t="n">
        <v>0.009</v>
      </c>
      <c r="AE45" s="36" t="n">
        <v>0.0094</v>
      </c>
      <c r="AF45" s="36" t="n">
        <v>0.0061</v>
      </c>
      <c r="AG45" s="36" t="n">
        <v>0.0048</v>
      </c>
      <c r="AH45" s="36" t="n">
        <v>0.0139</v>
      </c>
      <c r="AI45" s="36" t="n">
        <v>-99999</v>
      </c>
      <c r="AJ45" s="36" t="n">
        <v>-99999</v>
      </c>
      <c r="AK45" s="36" t="n">
        <v>-99999</v>
      </c>
      <c r="AL45" s="36" t="n">
        <v>0.0332</v>
      </c>
      <c r="AM45" s="36" t="n">
        <v>0.0094</v>
      </c>
      <c r="AN45" s="36" t="n">
        <v>-99999</v>
      </c>
      <c r="AO45" s="36" t="n">
        <v>-99999</v>
      </c>
      <c r="AP45" s="36" t="n">
        <v>0.0645</v>
      </c>
      <c r="AQ45" s="36"/>
      <c r="AR45" s="36" t="n">
        <v>-99999</v>
      </c>
      <c r="AS45" s="36" t="n">
        <v>0.0032</v>
      </c>
      <c r="AT45" s="36"/>
      <c r="AU45" s="36" t="n">
        <v>0.0155</v>
      </c>
      <c r="AV45" s="36" t="n">
        <v>-99999</v>
      </c>
      <c r="AW45" s="36"/>
      <c r="AX45" s="36" t="n">
        <v>-99999</v>
      </c>
      <c r="AY45" s="36" t="n">
        <v>0.1361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34"/>
      <c r="U46" s="34"/>
      <c r="V46" s="145"/>
      <c r="W46" s="145"/>
      <c r="X46" s="34"/>
      <c r="Y46" s="34"/>
      <c r="Z46" s="145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4"/>
      <c r="U47" s="34"/>
      <c r="V47" s="145"/>
      <c r="W47" s="145"/>
      <c r="X47" s="34"/>
      <c r="Y47" s="34"/>
      <c r="Z47" s="145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4"/>
      <c r="U48" s="34"/>
      <c r="V48" s="145"/>
      <c r="W48" s="145"/>
      <c r="X48" s="34"/>
      <c r="Y48" s="34"/>
      <c r="Z48" s="145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34"/>
      <c r="Y49" s="34"/>
      <c r="Z49" s="145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4"/>
      <c r="U50" s="34"/>
      <c r="V50" s="145"/>
      <c r="W50" s="145"/>
      <c r="X50" s="34"/>
      <c r="Y50" s="34"/>
      <c r="Z50" s="145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34"/>
      <c r="Y51" s="34"/>
      <c r="Z51" s="145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4"/>
      <c r="U52" s="34"/>
      <c r="V52" s="145"/>
      <c r="W52" s="145"/>
      <c r="X52" s="34"/>
      <c r="Y52" s="34"/>
      <c r="Z52" s="145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145"/>
      <c r="W53" s="145"/>
      <c r="X53" s="34"/>
      <c r="Y53" s="34"/>
      <c r="Z53" s="145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62"/>
  <sheetViews>
    <sheetView windowProtection="false" showFormulas="false" showGridLines="true" showRowColHeaders="true" showZeros="true" rightToLeft="false" tabSelected="false" showOutlineSymbols="true" defaultGridColor="true" view="normal" topLeftCell="AB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11.5708502024291"/>
    <col collapsed="false" hidden="false" max="34" min="34" style="0" width="11.4615384615385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1.5708502024291"/>
    <col collapsed="false" hidden="false" max="42" min="42" style="0" width="11.6761133603239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41000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11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10°11</v>
      </c>
      <c r="P10" s="31" t="s">
        <v>14</v>
      </c>
      <c r="Q10" s="35" t="n">
        <f aca="false">IF(ISBLANK(I10),"",IF(ISBLANK(J10),"",IF(J10&gt;60,"ERREUR !!",O12*(I10+(J10/60)))))</f>
        <v>10.1833333333333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41000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2016-04-02T02:42:00z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0.1125</v>
      </c>
      <c r="K12" s="48"/>
      <c r="L12" s="48"/>
      <c r="M12" s="48"/>
      <c r="N12" s="49" t="str">
        <f aca="false">I10&amp;"°"&amp;J10</f>
        <v>10°11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21.1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22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4.975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0.997973102677931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0.0199915152184092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5.00314502154986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4.974945275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0.004999945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0.00401526686915195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3157</v>
      </c>
      <c r="E35" s="119" t="n">
        <v>5.9</v>
      </c>
      <c r="F35" s="120" t="n">
        <v>5.35</v>
      </c>
      <c r="G35" s="121" t="n">
        <v>34.9407</v>
      </c>
      <c r="H35" s="119" t="n">
        <v>2000</v>
      </c>
      <c r="I35" s="119" t="n">
        <v>2020</v>
      </c>
      <c r="J35" s="122" t="n">
        <v>114.35</v>
      </c>
      <c r="K35" s="123" t="n">
        <f aca="false">IF(ISBLANK(E35),"",(0.000824493-(0.0000040899*E35)+(0.000000076438*E35^2)-(0.00000000082467*E35^3)+(0.0000000000053875*E35^4)))</f>
        <v>0.000802860555108309</v>
      </c>
      <c r="L35" s="123" t="n">
        <f aca="false">IF(ISBLANK(E35),"",(-0.00000572466+(0.00000010227*E35)-(0.0000000016546*E35^2)))</f>
        <v>-5.178863626E-006</v>
      </c>
      <c r="M35" s="123" t="n">
        <f aca="false">IF(ISBLANK(E35),"",IF(ISBLANK(G35),(O35+(K35*35)+(L35*35^1.5)+(0.00000048314*35^2)),(O35+(K35*G35)+(L35*G35^1.5)+(0.00000048314*G35^2))))</f>
        <v>1.02751881877922</v>
      </c>
      <c r="N35" s="124" t="n">
        <f aca="false">IF(ISBLANK(D35),"",IF(ISBLANK(G35),J35*(1+0.00001*(35-20)),J35*(1+0.00001*(G35-20))))</f>
        <v>114.36708469045</v>
      </c>
      <c r="O35" s="123" t="n">
        <f aca="false">IF(ISBLANK(E35),"",(0.999842594+(0.00006793952*E35)-(0.00000909529*E35^2)+(0.0000001001685*E35^3)-(0.000000001120083*E35^4)+(0.000000000006536332*E35^5)))</f>
        <v>0.999946092114281</v>
      </c>
      <c r="P35" s="125" t="n">
        <v>5.349</v>
      </c>
      <c r="Q35" s="126" t="n">
        <v>5.206</v>
      </c>
      <c r="R35" s="127" t="n">
        <v>238.9</v>
      </c>
      <c r="S35" s="127" t="n">
        <v>232.5</v>
      </c>
      <c r="T35" s="129"/>
      <c r="U35" s="129"/>
      <c r="V35" s="131"/>
      <c r="W35" s="131"/>
      <c r="X35" s="131"/>
      <c r="Y35" s="131"/>
      <c r="Z35" s="129"/>
      <c r="AA35" s="131"/>
      <c r="AB35" s="131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3159</v>
      </c>
      <c r="E36" s="135" t="n">
        <v>7</v>
      </c>
      <c r="F36" s="136" t="n">
        <v>3.459</v>
      </c>
      <c r="G36" s="137" t="n">
        <v>34.6155</v>
      </c>
      <c r="H36" s="135" t="n">
        <v>1000</v>
      </c>
      <c r="I36" s="135" t="n">
        <v>1009</v>
      </c>
      <c r="J36" s="138" t="n">
        <v>116.17</v>
      </c>
      <c r="K36" s="139" t="n">
        <f aca="false">IF(ISBLANK(E36),"",(0.000824493-(0.0000040899*E36)+(0.000000076438*E36^2)-(0.00000000082467*E36^3)+(0.0000000000053875*E36^4)))</f>
        <v>0.0007993392355775</v>
      </c>
      <c r="L36" s="139" t="n">
        <f aca="false">IF(ISBLANK(E36),"",(-0.00000572466+(0.00000010227*E36)-(0.0000000016546*E36^2)))</f>
        <v>-5.0898454E-006</v>
      </c>
      <c r="M36" s="139" t="n">
        <f aca="false">IF(ISBLANK(E36),"",IF(ISBLANK(G36),(O36+(K36*35)+(L36*35^1.5)+(0.00000048314*35^2)),(O36+(K36*G36)+(L36*G36^1.5)+(0.00000048314*G36^2))))</f>
        <v>1.02711612295587</v>
      </c>
      <c r="N36" s="140" t="n">
        <f aca="false">IF(ISBLANK(D36),"",IF(ISBLANK(G36),J36*(1+0.00001*(35-20)),J36*(1+0.00001*(G36-20))))</f>
        <v>116.18697882635</v>
      </c>
      <c r="O36" s="139" t="n">
        <f aca="false">IF(ISBLANK(E36),"",(0.999842594+(0.00006793952*E36)-(0.00000909529*E36^2)+(0.0000001001685*E36^3)-(0.000000001120083*E36^4)+(0.000000000006536332*E36^5)))</f>
        <v>0.999904279762349</v>
      </c>
      <c r="P36" s="141" t="n">
        <v>3.398</v>
      </c>
      <c r="Q36" s="142" t="n">
        <v>3.308</v>
      </c>
      <c r="R36" s="143" t="n">
        <v>151.8</v>
      </c>
      <c r="S36" s="143" t="n">
        <v>147.8</v>
      </c>
      <c r="T36" s="144"/>
      <c r="U36" s="144"/>
      <c r="V36" s="146"/>
      <c r="W36" s="146"/>
      <c r="X36" s="146"/>
      <c r="Y36" s="146"/>
      <c r="Z36" s="144"/>
      <c r="AA36" s="146"/>
      <c r="AB36" s="146"/>
      <c r="AC36" s="146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3160</v>
      </c>
      <c r="E37" s="135" t="n">
        <v>9.8</v>
      </c>
      <c r="F37" s="136" t="n">
        <v>1.362</v>
      </c>
      <c r="G37" s="137" t="n">
        <v>34.683</v>
      </c>
      <c r="H37" s="135" t="n">
        <v>500</v>
      </c>
      <c r="I37" s="135" t="n">
        <v>503</v>
      </c>
      <c r="J37" s="138" t="n">
        <v>116.77</v>
      </c>
      <c r="K37" s="139" t="n">
        <f aca="false">IF(ISBLANK(E37),"",(0.000824493-(0.0000040899*E37)+(0.000000076438*E37^2)-(0.00000000082467*E37^3)+(0.0000000000053875*E37^4)))</f>
        <v>0.00079102660529798</v>
      </c>
      <c r="L37" s="139" t="n">
        <f aca="false">IF(ISBLANK(E37),"",(-0.00000572466+(0.00000010227*E37)-(0.0000000016546*E37^2)))</f>
        <v>-4.881321784E-006</v>
      </c>
      <c r="M37" s="139" t="n">
        <f aca="false">IF(ISBLANK(E37),"",IF(ISBLANK(G37),(O37+(K37*35)+(L37*35^1.5)+(0.00000048314*35^2)),(O37+(K37*G37)+(L37*G37^1.5)+(0.00000048314*G37^2))))</f>
        <v>1.02673873727196</v>
      </c>
      <c r="N37" s="140" t="n">
        <f aca="false">IF(ISBLANK(D37),"",IF(ISBLANK(G37),J37*(1+0.00001*(35-20)),J37*(1+0.00001*(G37-20))))</f>
        <v>116.7871453391</v>
      </c>
      <c r="O37" s="139" t="n">
        <f aca="false">IF(ISBLANK(E37),"",(0.999842594+(0.00006793952*E37)-(0.00000909529*E37^2)+(0.0000001001685*E37^3)-(0.000000001120083*E37^4)+(0.000000000006536332*E37^5)))</f>
        <v>0.999719426978938</v>
      </c>
      <c r="P37" s="141" t="n">
        <v>1.322</v>
      </c>
      <c r="Q37" s="142" t="n">
        <v>1.288</v>
      </c>
      <c r="R37" s="143" t="n">
        <v>59</v>
      </c>
      <c r="S37" s="143" t="n">
        <v>57.5</v>
      </c>
      <c r="T37" s="144"/>
      <c r="U37" s="144"/>
      <c r="V37" s="146"/>
      <c r="W37" s="146"/>
      <c r="X37" s="146"/>
      <c r="Y37" s="146"/>
      <c r="Z37" s="144"/>
      <c r="AA37" s="146"/>
      <c r="AB37" s="146"/>
      <c r="AC37" s="146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3161</v>
      </c>
      <c r="E38" s="135" t="n">
        <v>17.7</v>
      </c>
      <c r="F38" s="136" t="n">
        <v>2.175</v>
      </c>
      <c r="G38" s="137" t="n">
        <v>35.7603</v>
      </c>
      <c r="H38" s="135" t="n">
        <v>100</v>
      </c>
      <c r="I38" s="135" t="n">
        <v>101</v>
      </c>
      <c r="J38" s="138" t="n">
        <v>119.09</v>
      </c>
      <c r="K38" s="139" t="n">
        <f aca="false">IF(ISBLANK(E38),"",(0.000824493-(0.0000040899*E38)+(0.000000076438*E38^2)-(0.00000000082467*E38^3)+(0.0000000000053875*E38^4)))</f>
        <v>0.000772004830209229</v>
      </c>
      <c r="L38" s="139" t="n">
        <f aca="false">IF(ISBLANK(E38),"",(-0.00000572466+(0.00000010227*E38)-(0.0000000016546*E38^2)))</f>
        <v>-4.432850634E-006</v>
      </c>
      <c r="M38" s="139" t="n">
        <f aca="false">IF(ISBLANK(E38),"",IF(ISBLANK(G38),(O38+(K38*35)+(L38*35^1.5)+(0.00000048314*35^2)),(O38+(K38*G38)+(L38*G38^1.5)+(0.00000048314*G38^2))))</f>
        <v>1.02592955089514</v>
      </c>
      <c r="N38" s="140" t="n">
        <f aca="false">IF(ISBLANK(D38),"",IF(ISBLANK(G38),J38*(1+0.00001*(35-20)),J38*(1+0.00001*(G38-20))))</f>
        <v>119.10876894127</v>
      </c>
      <c r="O38" s="139" t="n">
        <f aca="false">IF(ISBLANK(E38),"",(0.999842594+(0.00006793952*E38)-(0.00000909529*E38^2)+(0.0000001001685*E38^3)-(0.000000001120083*E38^4)+(0.000000000006536332*E38^5)))</f>
        <v>0.99865253627382</v>
      </c>
      <c r="P38" s="141" t="n">
        <v>2.078</v>
      </c>
      <c r="Q38" s="142" t="n">
        <v>2.025</v>
      </c>
      <c r="R38" s="143" t="n">
        <v>92.8</v>
      </c>
      <c r="S38" s="143" t="n">
        <v>90.5</v>
      </c>
      <c r="T38" s="144"/>
      <c r="U38" s="144"/>
      <c r="V38" s="146"/>
      <c r="W38" s="146"/>
      <c r="X38" s="146"/>
      <c r="Y38" s="146"/>
      <c r="Z38" s="144"/>
      <c r="AA38" s="146"/>
      <c r="AB38" s="146"/>
      <c r="AC38" s="14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3163</v>
      </c>
      <c r="E39" s="135" t="n">
        <v>18.4</v>
      </c>
      <c r="F39" s="136" t="n">
        <v>2.188</v>
      </c>
      <c r="G39" s="137" t="n">
        <v>35.8188</v>
      </c>
      <c r="H39" s="135" t="n">
        <v>80</v>
      </c>
      <c r="I39" s="135" t="n">
        <v>81.2</v>
      </c>
      <c r="J39" s="138" t="n">
        <v>117.68</v>
      </c>
      <c r="K39" s="139" t="n">
        <f aca="false">IF(ISBLANK(E39),"",(0.000824493-(0.0000040899*E39)+(0.000000076438*E39^2)-(0.00000000082467*E39^3)+(0.0000000000053875*E39^4)))</f>
        <v>0.00077059793494784</v>
      </c>
      <c r="L39" s="139" t="n">
        <f aca="false">IF(ISBLANK(E39),"",(-0.00000572466+(0.00000010227*E39)-(0.0000000016546*E39^2)))</f>
        <v>-4.403073376E-006</v>
      </c>
      <c r="M39" s="139" t="n">
        <f aca="false">IF(ISBLANK(E39),"",IF(ISBLANK(G39),(O39+(K39*35)+(L39*35^1.5)+(0.00000048314*35^2)),(O39+(K39*G39)+(L39*G39^1.5)+(0.00000048314*G39^2))))</f>
        <v>1.02580064126449</v>
      </c>
      <c r="N39" s="140" t="n">
        <f aca="false">IF(ISBLANK(D39),"",IF(ISBLANK(G39),J39*(1+0.00001*(35-20)),J39*(1+0.00001*(G39-20))))</f>
        <v>117.69861556384</v>
      </c>
      <c r="O39" s="139" t="n">
        <f aca="false">IF(ISBLANK(E39),"",(0.999842594+(0.00006793952*E39)-(0.00000909529*E39^2)+(0.0000001001685*E39^3)-(0.000000001120083*E39^4)+(0.000000000006536332*E39^5)))</f>
        <v>0.998522778246976</v>
      </c>
      <c r="P39" s="141" t="n">
        <v>2.116</v>
      </c>
      <c r="Q39" s="142" t="n">
        <v>2.063</v>
      </c>
      <c r="R39" s="143" t="n">
        <v>94.5</v>
      </c>
      <c r="S39" s="143" t="n">
        <v>92.1</v>
      </c>
      <c r="T39" s="144"/>
      <c r="U39" s="144"/>
      <c r="V39" s="146"/>
      <c r="W39" s="146"/>
      <c r="X39" s="146"/>
      <c r="Y39" s="146"/>
      <c r="Z39" s="144"/>
      <c r="AA39" s="146"/>
      <c r="AB39" s="146"/>
      <c r="AC39" s="146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3167</v>
      </c>
      <c r="E40" s="135" t="n">
        <v>19.7</v>
      </c>
      <c r="F40" s="136" t="n">
        <v>2.585</v>
      </c>
      <c r="G40" s="137" t="n">
        <v>35.7805</v>
      </c>
      <c r="H40" s="135" t="n">
        <v>60</v>
      </c>
      <c r="I40" s="135" t="n">
        <v>61.6</v>
      </c>
      <c r="J40" s="138" t="n">
        <v>117.58</v>
      </c>
      <c r="K40" s="139" t="n">
        <f aca="false">IF(ISBLANK(E40),"",(0.000824493-(0.0000040899*E40)+(0.000000076438*E40^2)-(0.00000000082467*E40^3)+(0.0000000000053875*E40^4)))</f>
        <v>0.000768093315774729</v>
      </c>
      <c r="L40" s="139" t="n">
        <f aca="false">IF(ISBLANK(E40),"",(-0.00000572466+(0.00000010227*E40)-(0.0000000016546*E40^2)))</f>
        <v>-4.352074714E-006</v>
      </c>
      <c r="M40" s="139" t="n">
        <f aca="false">IF(ISBLANK(E40),"",IF(ISBLANK(G40),(O40+(K40*35)+(L40*35^1.5)+(0.00000048314*35^2)),(O40+(K40*G40)+(L40*G40^1.5)+(0.00000048314*G40^2))))</f>
        <v>1.02543756721119</v>
      </c>
      <c r="N40" s="140" t="n">
        <f aca="false">IF(ISBLANK(D40),"",IF(ISBLANK(G40),J40*(1+0.00001*(35-20)),J40*(1+0.00001*(G40-20))))</f>
        <v>117.5985547119</v>
      </c>
      <c r="O40" s="139" t="n">
        <f aca="false">IF(ISBLANK(E40),"",(0.999842594+(0.00006793952*E40)-(0.00000909529*E40^2)+(0.0000001001685*E40^3)-(0.000000001120083*E40^4)+(0.000000000006536332*E40^5)))</f>
        <v>0.998267730886094</v>
      </c>
      <c r="P40" s="141" t="n">
        <v>2.505</v>
      </c>
      <c r="Q40" s="142" t="n">
        <v>2.443</v>
      </c>
      <c r="R40" s="143" t="n">
        <v>111.9</v>
      </c>
      <c r="S40" s="143" t="n">
        <v>109.1</v>
      </c>
      <c r="T40" s="34"/>
      <c r="U40" s="144"/>
      <c r="V40" s="145"/>
      <c r="W40" s="146"/>
      <c r="X40" s="145"/>
      <c r="Y40" s="146"/>
      <c r="Z40" s="34"/>
      <c r="AA40" s="146"/>
      <c r="AB40" s="145"/>
      <c r="AC40" s="146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3169</v>
      </c>
      <c r="E41" s="135" t="n">
        <v>22.2</v>
      </c>
      <c r="F41" s="136" t="n">
        <v>3.506</v>
      </c>
      <c r="G41" s="137" t="n">
        <v>36.0178</v>
      </c>
      <c r="H41" s="135" t="n">
        <v>40</v>
      </c>
      <c r="I41" s="135" t="n">
        <v>41.4</v>
      </c>
      <c r="J41" s="138" t="n">
        <v>116.45</v>
      </c>
      <c r="K41" s="139" t="n">
        <f aca="false">IF(ISBLANK(E41),"",(0.000824493-(0.0000040899*E41)+(0.000000076438*E41^2)-(0.00000000082467*E41^3)+(0.0000000000053875*E41^4)))</f>
        <v>0.00076365474655926</v>
      </c>
      <c r="L41" s="139" t="n">
        <f aca="false">IF(ISBLANK(E41),"",(-0.00000572466+(0.00000010227*E41)-(0.0000000016546*E41^2)))</f>
        <v>-4.269719064E-006</v>
      </c>
      <c r="M41" s="139" t="n">
        <f aca="false">IF(ISBLANK(E41),"",IF(ISBLANK(G41),(O41+(K41*35)+(L41*35^1.5)+(0.00000048314*35^2)),(O41+(K41*G41)+(L41*G41^1.5)+(0.00000048314*G41^2))))</f>
        <v>1.02493645303263</v>
      </c>
      <c r="N41" s="140" t="n">
        <f aca="false">IF(ISBLANK(D41),"",IF(ISBLANK(G41),J41*(1+0.00001*(35-20)),J41*(1+0.00001*(G41-20))))</f>
        <v>116.4686527281</v>
      </c>
      <c r="O41" s="139" t="n">
        <f aca="false">IF(ISBLANK(E41),"",(0.999842594+(0.00006793952*E41)-(0.00000909529*E41^2)+(0.0000001001685*E41^3)-(0.000000001120083*E41^4)+(0.000000000006536332*E41^5)))</f>
        <v>0.997727463728073</v>
      </c>
      <c r="P41" s="141" t="n">
        <v>3.436</v>
      </c>
      <c r="Q41" s="142" t="n">
        <v>3.352</v>
      </c>
      <c r="R41" s="143" t="n">
        <v>153.5</v>
      </c>
      <c r="S41" s="143" t="n">
        <v>149.7</v>
      </c>
      <c r="T41" s="144"/>
      <c r="U41" s="144"/>
      <c r="V41" s="146"/>
      <c r="W41" s="146"/>
      <c r="X41" s="146"/>
      <c r="Y41" s="146"/>
      <c r="Z41" s="144"/>
      <c r="AA41" s="146"/>
      <c r="AB41" s="146"/>
      <c r="AC41" s="146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3171</v>
      </c>
      <c r="E42" s="135" t="n">
        <v>24.9</v>
      </c>
      <c r="F42" s="136" t="n">
        <v>4.846</v>
      </c>
      <c r="G42" s="137" t="n">
        <v>35.8359</v>
      </c>
      <c r="H42" s="135" t="n">
        <v>20</v>
      </c>
      <c r="I42" s="135" t="n">
        <v>20.6</v>
      </c>
      <c r="J42" s="138" t="n">
        <v>117.64</v>
      </c>
      <c r="K42" s="139" t="n">
        <f aca="false">IF(ISBLANK(E42),"",(0.000824493-(0.0000040899*E42)+(0.000000076438*E42^2)-(0.00000000082467*E42^3)+(0.0000000000053875*E42^4)))</f>
        <v>0.000759386375382709</v>
      </c>
      <c r="L42" s="139" t="n">
        <f aca="false">IF(ISBLANK(E42),"",(-0.00000572466+(0.00000010227*E42)-(0.0000000016546*E42^2)))</f>
        <v>-4.204005546E-006</v>
      </c>
      <c r="M42" s="139" t="n">
        <f aca="false">IF(ISBLANK(E42),"",IF(ISBLANK(G42),(O42+(K42*35)+(L42*35^1.5)+(0.00000048314*35^2)),(O42+(K42*G42)+(L42*G42^1.5)+(0.00000048314*G42^2))))</f>
        <v>1.02400541953896</v>
      </c>
      <c r="N42" s="140" t="n">
        <f aca="false">IF(ISBLANK(D42),"",IF(ISBLANK(G42),J42*(1+0.00001*(35-20)),J42*(1+0.00001*(G42-20))))</f>
        <v>117.65862935276</v>
      </c>
      <c r="O42" s="139" t="n">
        <f aca="false">IF(ISBLANK(E42),"",(0.999842594+(0.00006793952*E42)-(0.00000909529*E42^2)+(0.0000001001685*E42^3)-(0.000000001120083*E42^4)+(0.000000000006536332*E42^5)))</f>
        <v>0.997073534657807</v>
      </c>
      <c r="P42" s="141" t="n">
        <v>4.706</v>
      </c>
      <c r="Q42" s="142" t="n">
        <v>4.596</v>
      </c>
      <c r="R42" s="143" t="n">
        <v>210.2</v>
      </c>
      <c r="S42" s="143" t="n">
        <v>205.2</v>
      </c>
      <c r="T42" s="34"/>
      <c r="U42" s="144"/>
      <c r="V42" s="145"/>
      <c r="W42" s="146"/>
      <c r="X42" s="145"/>
      <c r="Y42" s="146"/>
      <c r="Z42" s="34"/>
      <c r="AA42" s="146"/>
      <c r="AB42" s="145"/>
      <c r="AC42" s="146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3173</v>
      </c>
      <c r="E43" s="135" t="n">
        <v>25</v>
      </c>
      <c r="F43" s="136" t="n">
        <v>4.967</v>
      </c>
      <c r="G43" s="137" t="n">
        <v>35.8225</v>
      </c>
      <c r="H43" s="135" t="n">
        <v>20</v>
      </c>
      <c r="I43" s="135" t="n">
        <v>20.6</v>
      </c>
      <c r="J43" s="138" t="n">
        <v>119.99</v>
      </c>
      <c r="K43" s="139" t="n">
        <f aca="false">IF(ISBLANK(E43),"",(0.000824493-(0.0000040899*E43)+(0.000000076438*E43^2)-(0.00000000082467*E43^3)+(0.0000000000053875*E43^4)))</f>
        <v>0.0007592382734375</v>
      </c>
      <c r="L43" s="139" t="n">
        <f aca="false">IF(ISBLANK(E43),"",(-0.00000572466+(0.00000010227*E43)-(0.0000000016546*E43^2)))</f>
        <v>-4.202035E-006</v>
      </c>
      <c r="M43" s="139" t="n">
        <f aca="false">IF(ISBLANK(E43),"",IF(ISBLANK(G43),(O43+(K43*35)+(L43*35^1.5)+(0.00000048314*35^2)),(O43+(K43*G43)+(L43*G43^1.5)+(0.00000048314*G43^2))))</f>
        <v>1.02396482560046</v>
      </c>
      <c r="N43" s="140" t="n">
        <f aca="false">IF(ISBLANK(D43),"",IF(ISBLANK(G43),J43*(1+0.00001*(35-20)),J43*(1+0.00001*(G43-20))))</f>
        <v>120.00898541775</v>
      </c>
      <c r="O43" s="139" t="n">
        <f aca="false">IF(ISBLANK(E43),"",(0.999842594+(0.00006793952*E43)-(0.00000909529*E43^2)+(0.0000001001685*E43^3)-(0.000000001120083*E43^4)+(0.000000000006536332*E43^5)))</f>
        <v>0.997047957507813</v>
      </c>
      <c r="P43" s="141" t="n">
        <v>4.728</v>
      </c>
      <c r="Q43" s="142" t="n">
        <v>4.617</v>
      </c>
      <c r="R43" s="143" t="n">
        <v>211.1</v>
      </c>
      <c r="S43" s="143" t="n">
        <v>206.2</v>
      </c>
      <c r="T43" s="147"/>
      <c r="U43" s="144"/>
      <c r="V43" s="147"/>
      <c r="W43" s="146"/>
      <c r="X43" s="147"/>
      <c r="Y43" s="146"/>
      <c r="Z43" s="147"/>
      <c r="AA43" s="146"/>
      <c r="AB43" s="147"/>
      <c r="AC43" s="146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3174</v>
      </c>
      <c r="E44" s="135" t="n">
        <v>27</v>
      </c>
      <c r="F44" s="136" t="n">
        <v>4.729</v>
      </c>
      <c r="G44" s="137" t="n">
        <v>35.3063</v>
      </c>
      <c r="H44" s="135" t="n">
        <v>10</v>
      </c>
      <c r="I44" s="135" t="n">
        <v>10.4</v>
      </c>
      <c r="J44" s="138" t="n">
        <v>117.44</v>
      </c>
      <c r="K44" s="139" t="n">
        <f aca="false">IF(ISBLANK(E44),"",(0.000824493-(0.0000040899*E44)+(0.000000076438*E44^2)-(0.00000000082467*E44^3)+(0.0000000000053875*E44^4)))</f>
        <v>0.0007564201607775</v>
      </c>
      <c r="L44" s="139" t="n">
        <f aca="false">IF(ISBLANK(E44),"",(-0.00000572466+(0.00000010227*E44)-(0.0000000016546*E44^2)))</f>
        <v>-4.1695734E-006</v>
      </c>
      <c r="M44" s="139" t="n">
        <f aca="false">IF(ISBLANK(E44),"",IF(ISBLANK(G44),(O44+(K44*35)+(L44*35^1.5)+(0.00000048314*35^2)),(O44+(K44*G44)+(L44*G44^1.5)+(0.00000048314*G44^2))))</f>
        <v>1.0229505685936</v>
      </c>
      <c r="N44" s="140" t="n">
        <f aca="false">IF(ISBLANK(D44),"",IF(ISBLANK(G44),J44*(1+0.00001*(35-20)),J44*(1+0.00001*(G44-20))))</f>
        <v>117.45797571872</v>
      </c>
      <c r="O44" s="139" t="n">
        <f aca="false">IF(ISBLANK(E44),"",(0.999842594+(0.00006793952*E44)-(0.00000909529*E44^2)+(0.0000001001685*E44^3)-(0.000000001120083*E44^4)+(0.000000000006536332*E44^5)))</f>
        <v>0.996516642405886</v>
      </c>
      <c r="P44" s="141" t="n">
        <v>4.6</v>
      </c>
      <c r="Q44" s="142" t="n">
        <v>4.497</v>
      </c>
      <c r="R44" s="143" t="n">
        <v>205.4</v>
      </c>
      <c r="S44" s="143" t="n">
        <v>200.8</v>
      </c>
      <c r="T44" s="34"/>
      <c r="U44" s="144"/>
      <c r="V44" s="145"/>
      <c r="W44" s="146"/>
      <c r="X44" s="145"/>
      <c r="Y44" s="146"/>
      <c r="Z44" s="34"/>
      <c r="AA44" s="146"/>
      <c r="AB44" s="145"/>
      <c r="AC44" s="146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3177</v>
      </c>
      <c r="E45" s="135" t="n">
        <v>29.1</v>
      </c>
      <c r="F45" s="136" t="n">
        <v>4.511</v>
      </c>
      <c r="G45" s="137" t="n">
        <v>30.2046</v>
      </c>
      <c r="H45" s="135" t="n">
        <v>0</v>
      </c>
      <c r="I45" s="135" t="n">
        <v>2.9</v>
      </c>
      <c r="J45" s="138" t="n">
        <v>116.16</v>
      </c>
      <c r="K45" s="139" t="n">
        <f aca="false">IF(ISBLANK(E45),"",(0.000824493-(0.0000040899*E45)+(0.000000076438*E45^2)-(0.00000000082467*E45^3)+(0.0000000000053875*E45^4)))</f>
        <v>0.000753747020782669</v>
      </c>
      <c r="L45" s="139" t="n">
        <f aca="false">IF(ISBLANK(E45),"",(-0.00000572466+(0.00000010227*E45)-(0.0000000016546*E45^2)))</f>
        <v>-4.149734826E-006</v>
      </c>
      <c r="M45" s="139" t="n">
        <f aca="false">IF(ISBLANK(E45),"",IF(ISBLANK(G45),(O45+(K45*35)+(L45*35^1.5)+(0.00000048314*35^2)),(O45+(K45*G45)+(L45*G45^1.5)+(0.00000048314*G45^2))))</f>
        <v>1.01843776492881</v>
      </c>
      <c r="N45" s="140" t="n">
        <f aca="false">IF(ISBLANK(D45),"",IF(ISBLANK(G45),J45*(1+0.00001*(35-20)),J45*(1+0.00001*(G45-20))))</f>
        <v>116.17185366336</v>
      </c>
      <c r="O45" s="139" t="n">
        <f aca="false">IF(ISBLANK(E45),"",(0.999842594+(0.00006793952*E45)-(0.00000909529*E45^2)+(0.0000001001685*E45^3)-(0.000000001120083*E45^4)+(0.000000000006536332*E45^5)))</f>
        <v>0.995919218845254</v>
      </c>
      <c r="P45" s="141" t="n">
        <v>4.437</v>
      </c>
      <c r="Q45" s="142" t="n">
        <v>4.356</v>
      </c>
      <c r="R45" s="143" t="n">
        <v>198.1</v>
      </c>
      <c r="S45" s="143" t="n">
        <v>194.6</v>
      </c>
      <c r="T45" s="147"/>
      <c r="U45" s="144"/>
      <c r="V45" s="147"/>
      <c r="W45" s="146"/>
      <c r="X45" s="147"/>
      <c r="Y45" s="146"/>
      <c r="Z45" s="147"/>
      <c r="AA45" s="146"/>
      <c r="AB45" s="147"/>
      <c r="AC45" s="146"/>
      <c r="AD45" s="36" t="n">
        <v>0.0128</v>
      </c>
      <c r="AE45" s="36" t="n">
        <v>0.0167</v>
      </c>
      <c r="AF45" s="36" t="n">
        <v>0.0108</v>
      </c>
      <c r="AG45" s="36" t="n">
        <v>0.003</v>
      </c>
      <c r="AH45" s="36" t="n">
        <v>0.0885</v>
      </c>
      <c r="AI45" s="36" t="n">
        <v>-99999</v>
      </c>
      <c r="AJ45" s="36" t="n">
        <v>0.0059</v>
      </c>
      <c r="AK45" s="36" t="n">
        <v>-99999</v>
      </c>
      <c r="AL45" s="36" t="n">
        <v>0.0187</v>
      </c>
      <c r="AM45" s="36" t="n">
        <v>0.0148</v>
      </c>
      <c r="AN45" s="36" t="n">
        <v>0.001</v>
      </c>
      <c r="AO45" s="36" t="n">
        <v>-99999</v>
      </c>
      <c r="AP45" s="36" t="n">
        <v>0.0177</v>
      </c>
      <c r="AQ45" s="36"/>
      <c r="AR45" s="36" t="n">
        <v>-99999</v>
      </c>
      <c r="AS45" s="36" t="n">
        <v>0.0079</v>
      </c>
      <c r="AT45" s="36"/>
      <c r="AU45" s="36" t="n">
        <v>-99999</v>
      </c>
      <c r="AV45" s="36" t="n">
        <v>0.0098</v>
      </c>
      <c r="AW45" s="36"/>
      <c r="AX45" s="36" t="n">
        <v>0</v>
      </c>
      <c r="AY45" s="36" t="n">
        <v>0.1899</v>
      </c>
      <c r="AZ45" s="36"/>
      <c r="BA45" s="36" t="n">
        <v>-99999</v>
      </c>
      <c r="BB45" s="175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4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4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78"/>
  <sheetViews>
    <sheetView windowProtection="false" showFormulas="false" showGridLines="true" showRowColHeaders="true" showZeros="true" rightToLeft="false" tabSelected="false" showOutlineSymbols="true" defaultGridColor="true" view="normal" topLeftCell="AK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8" min="4" style="0" width="10.3886639676113"/>
    <col collapsed="false" hidden="false" max="10" min="9" style="0" width="15.7449392712551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41003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</v>
      </c>
      <c r="P9" s="31" t="s">
        <v>16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177" t="n">
        <v>41002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-1</v>
      </c>
      <c r="P11" s="43" t="str">
        <f aca="false">TEXT(J11,"aaaa-mm-jj")&amp;"T"&amp;TEXT(J12,"hh:mm:ss")&amp;"z"</f>
        <v>2016-04-04T19:43:00z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0.821527777777778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 t="n">
        <v>21.1</v>
      </c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 t="n">
        <v>21.6</v>
      </c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 t="n">
        <v>4.969</v>
      </c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 t="n">
        <v>0.005</v>
      </c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0.997973102677931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0.0199915152184092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5.00314502154986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4.968945341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0.004999945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n">
        <f aca="false">IF(ISBLANK(R14),"",IF(ISBLANK(P21),"",IF(ISBLANK(R17),"",(($P$24*$P$18)/($P$22-$P$23)))))</f>
        <v>0.00402012013289387</v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2099</v>
      </c>
      <c r="E35" s="119" t="n">
        <v>5.4</v>
      </c>
      <c r="F35" s="120" t="n">
        <v>5.503</v>
      </c>
      <c r="G35" s="121" t="n">
        <v>34.9658</v>
      </c>
      <c r="H35" s="119" t="n">
        <v>2000</v>
      </c>
      <c r="I35" s="119" t="n">
        <v>2024</v>
      </c>
      <c r="J35" s="122" t="n">
        <v>111.151</v>
      </c>
      <c r="K35" s="123" t="n">
        <f aca="false">IF(ISBLANK(E35),"",(0.000824493-(0.0000040899*E35)+(0.000000076438*E35^2)-(0.00000000082467*E35^3)+(0.0000000000053875*E35^4)))</f>
        <v>0.00080451119726454</v>
      </c>
      <c r="L35" s="123" t="n">
        <f aca="false">IF(ISBLANK(E35),"",(-0.00000572466+(0.00000010227*E35)-(0.0000000016546*E35^2)))</f>
        <v>-5.220650136E-006</v>
      </c>
      <c r="M35" s="123" t="n">
        <f aca="false">IF(ISBLANK(E35),"",IF(ISBLANK(G35),(O35+(K35*35)+(L35*35^1.5)+(0.00000048314*35^2)),(O35+(K35*G35)+(L35*G35^1.5)+(0.00000048314*G35^2))))</f>
        <v>1.02760074899143</v>
      </c>
      <c r="N35" s="124" t="n">
        <f aca="false">IF(ISBLANK(D35),"",IF(ISBLANK(G35),J35*(1+0.00001*(35-20)),J35*(1+0.00001*(G35-20))))</f>
        <v>111.167634636358</v>
      </c>
      <c r="O35" s="123" t="n">
        <f aca="false">IF(ISBLANK(E35),"",(0.999842594+(0.00006793952*E35)-(0.00000909529*E35^2)+(0.0000001001685*E35^3)-(0.000000001120083*E35^4)+(0.000000000006536332*E35^5)))</f>
        <v>0.999959099283987</v>
      </c>
      <c r="P35" s="125" t="n">
        <v>5.671</v>
      </c>
      <c r="Q35" s="126" t="n">
        <v>5.519</v>
      </c>
      <c r="R35" s="127" t="n">
        <v>253.3</v>
      </c>
      <c r="S35" s="127" t="n">
        <v>246.5</v>
      </c>
      <c r="T35" s="128" t="n">
        <v>0</v>
      </c>
      <c r="U35" s="129" t="n">
        <v>0</v>
      </c>
      <c r="V35" s="130" t="n">
        <v>18.1</v>
      </c>
      <c r="W35" s="131" t="n">
        <v>17.6</v>
      </c>
      <c r="X35" s="130" t="n">
        <v>18.1</v>
      </c>
      <c r="Y35" s="131" t="n">
        <v>17.6</v>
      </c>
      <c r="Z35" s="128" t="n">
        <v>1.24</v>
      </c>
      <c r="AA35" s="131" t="n">
        <v>1.2</v>
      </c>
      <c r="AB35" s="130" t="n">
        <v>20.1</v>
      </c>
      <c r="AC35" s="131" t="n">
        <v>19.6</v>
      </c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4" t="n">
        <v>2</v>
      </c>
      <c r="D36" s="135" t="n">
        <v>2100</v>
      </c>
      <c r="E36" s="135" t="n">
        <v>5.5</v>
      </c>
      <c r="F36" s="136" t="n">
        <v>5.479</v>
      </c>
      <c r="G36" s="137" t="n">
        <v>34.9658</v>
      </c>
      <c r="H36" s="135" t="n">
        <v>2000</v>
      </c>
      <c r="I36" s="135" t="n">
        <v>2024</v>
      </c>
      <c r="J36" s="138" t="n">
        <v>110.746</v>
      </c>
      <c r="K36" s="139" t="n">
        <f aca="false">IF(ISBLANK(E36),"",(0.000824493-(0.0000040899*E36)+(0.000000076438*E36^2)-(0.00000000082467*E36^3)+(0.0000000000053875*E36^4)))</f>
        <v>0.000804178524927969</v>
      </c>
      <c r="L36" s="139" t="n">
        <f aca="false">IF(ISBLANK(E36),"",(-0.00000572466+(0.00000010227*E36)-(0.0000000016546*E36^2)))</f>
        <v>-5.21222665E-006</v>
      </c>
      <c r="M36" s="139" t="n">
        <f aca="false">IF(ISBLANK(E36),"",IF(ISBLANK(G36),(O36+(K36*35)+(L36*35^1.5)+(0.00000048314*35^2)),(O36+(K36*G36)+(L36*G36^1.5)+(0.00000048314*G36^2))))</f>
        <v>1.0275885615098</v>
      </c>
      <c r="N36" s="140" t="n">
        <f aca="false">IF(ISBLANK(D36),"",IF(ISBLANK(G36),J36*(1+0.00001*(35-20)),J36*(1+0.00001*(G36-20))))</f>
        <v>110.762574024868</v>
      </c>
      <c r="O36" s="139" t="n">
        <f aca="false">IF(ISBLANK(E36),"",(0.999842594+(0.00006793952*E36)-(0.00000909529*E36^2)+(0.0000001001685*E36^3)-(0.000000001120083*E36^4)+(0.000000000006536332*E36^5)))</f>
        <v>0.999956802322075</v>
      </c>
      <c r="P36" s="141" t="n">
        <v>5.667</v>
      </c>
      <c r="Q36" s="142" t="n">
        <v>5.515</v>
      </c>
      <c r="R36" s="143" t="n">
        <v>253.1</v>
      </c>
      <c r="S36" s="143" t="n">
        <v>246.3</v>
      </c>
      <c r="T36" s="34" t="n">
        <v>0</v>
      </c>
      <c r="U36" s="144" t="n">
        <v>0</v>
      </c>
      <c r="V36" s="145" t="n">
        <v>18.1</v>
      </c>
      <c r="W36" s="146" t="n">
        <v>17.6</v>
      </c>
      <c r="X36" s="145" t="n">
        <v>18.1</v>
      </c>
      <c r="Y36" s="146" t="n">
        <v>17.6</v>
      </c>
      <c r="Z36" s="34" t="n">
        <v>1.31</v>
      </c>
      <c r="AA36" s="146" t="n">
        <v>1.3</v>
      </c>
      <c r="AB36" s="145" t="n">
        <v>20.8</v>
      </c>
      <c r="AC36" s="146" t="n">
        <v>20.2</v>
      </c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8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4" t="n">
        <v>3</v>
      </c>
      <c r="D37" s="135" t="n">
        <v>2101</v>
      </c>
      <c r="E37" s="135" t="n">
        <v>5.9</v>
      </c>
      <c r="F37" s="136" t="n">
        <v>5.282</v>
      </c>
      <c r="G37" s="137" t="n">
        <v>34.9659</v>
      </c>
      <c r="H37" s="135" t="n">
        <v>2000</v>
      </c>
      <c r="I37" s="135" t="n">
        <v>2024</v>
      </c>
      <c r="J37" s="138" t="n">
        <v>106.838</v>
      </c>
      <c r="K37" s="139" t="n">
        <f aca="false">IF(ISBLANK(E37),"",(0.000824493-(0.0000040899*E37)+(0.000000076438*E37^2)-(0.00000000082467*E37^3)+(0.0000000000053875*E37^4)))</f>
        <v>0.000802860555108309</v>
      </c>
      <c r="L37" s="139" t="n">
        <f aca="false">IF(ISBLANK(E37),"",(-0.00000572466+(0.00000010227*E37)-(0.0000000016546*E37^2)))</f>
        <v>-5.178863626E-006</v>
      </c>
      <c r="M37" s="139" t="n">
        <f aca="false">IF(ISBLANK(E37),"",IF(ISBLANK(G37),(O37+(K37*35)+(L37*35^1.5)+(0.00000048314*35^2)),(O37+(K37*G37)+(L37*G37^1.5)+(0.00000048314*G37^2))))</f>
        <v>1.02753874462196</v>
      </c>
      <c r="N37" s="140" t="n">
        <f aca="false">IF(ISBLANK(D37),"",IF(ISBLANK(G37),J37*(1+0.00001*(35-20)),J37*(1+0.00001*(G37-20))))</f>
        <v>106.853989268242</v>
      </c>
      <c r="O37" s="139" t="n">
        <f aca="false">IF(ISBLANK(E37),"",(0.999842594+(0.00006793952*E37)-(0.00000909529*E37^2)+(0.0000001001685*E37^3)-(0.000000001120083*E37^4)+(0.000000000006536332*E37^5)))</f>
        <v>0.999946092114281</v>
      </c>
      <c r="P37" s="141" t="n">
        <v>5.667</v>
      </c>
      <c r="Q37" s="142" t="n">
        <v>5.515</v>
      </c>
      <c r="R37" s="143" t="n">
        <v>253.1</v>
      </c>
      <c r="S37" s="143" t="n">
        <v>246.3</v>
      </c>
      <c r="T37" s="34" t="n">
        <v>0</v>
      </c>
      <c r="U37" s="144" t="n">
        <v>0</v>
      </c>
      <c r="V37" s="145" t="n">
        <v>18.2</v>
      </c>
      <c r="W37" s="146" t="n">
        <v>17.7</v>
      </c>
      <c r="X37" s="145" t="n">
        <v>18.2</v>
      </c>
      <c r="Y37" s="146" t="n">
        <v>17.7</v>
      </c>
      <c r="Z37" s="34" t="n">
        <v>1.36</v>
      </c>
      <c r="AA37" s="146" t="n">
        <v>1.3</v>
      </c>
      <c r="AB37" s="145" t="n">
        <v>20.8</v>
      </c>
      <c r="AC37" s="146" t="n">
        <v>20.2</v>
      </c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4" t="n">
        <v>4</v>
      </c>
      <c r="D38" s="135" t="n">
        <v>2102</v>
      </c>
      <c r="E38" s="135" t="n">
        <v>6.6</v>
      </c>
      <c r="F38" s="136" t="n">
        <v>5.525</v>
      </c>
      <c r="G38" s="137" t="n">
        <v>34.965</v>
      </c>
      <c r="H38" s="135" t="n">
        <v>2000</v>
      </c>
      <c r="I38" s="135" t="n">
        <v>2024</v>
      </c>
      <c r="J38" s="138" t="n">
        <v>111.55</v>
      </c>
      <c r="K38" s="139" t="n">
        <f aca="false">IF(ISBLANK(E38),"",(0.000824493-(0.0000040899*E38)+(0.000000076438*E38^2)-(0.00000000082467*E38^3)+(0.0000000000053875*E38^4)))</f>
        <v>0.0008006024325927</v>
      </c>
      <c r="L38" s="139" t="n">
        <f aca="false">IF(ISBLANK(E38),"",(-0.00000572466+(0.00000010227*E38)-(0.0000000016546*E38^2)))</f>
        <v>-5.121752376E-006</v>
      </c>
      <c r="M38" s="139" t="n">
        <f aca="false">IF(ISBLANK(E38),"",IF(ISBLANK(G38),(O38+(K38*35)+(L38*35^1.5)+(0.00000048314*35^2)),(O38+(K38*G38)+(L38*G38^1.5)+(0.00000048314*G38^2))))</f>
        <v>1.02744635206558</v>
      </c>
      <c r="N38" s="140" t="n">
        <f aca="false">IF(ISBLANK(D38),"",IF(ISBLANK(G38),J38*(1+0.00001*(35-20)),J38*(1+0.00001*(G38-20))))</f>
        <v>111.5666934575</v>
      </c>
      <c r="O38" s="139" t="n">
        <f aca="false">IF(ISBLANK(E38),"",(0.999842594+(0.00006793952*E38)-(0.00000909529*E38^2)+(0.0000001001685*E38^3)-(0.000000001120083*E38^4)+(0.000000000006536332*E38^5)))</f>
        <v>0.999921558571369</v>
      </c>
      <c r="P38" s="141" t="n">
        <v>5.673</v>
      </c>
      <c r="Q38" s="142" t="n">
        <v>5.521</v>
      </c>
      <c r="R38" s="143" t="n">
        <v>253.4</v>
      </c>
      <c r="S38" s="143" t="n">
        <v>246.6</v>
      </c>
      <c r="T38" s="34" t="n">
        <v>0</v>
      </c>
      <c r="U38" s="144" t="n">
        <v>0</v>
      </c>
      <c r="V38" s="145" t="n">
        <v>18.1</v>
      </c>
      <c r="W38" s="146" t="n">
        <v>17.6</v>
      </c>
      <c r="X38" s="145" t="n">
        <v>18.1</v>
      </c>
      <c r="Y38" s="146" t="n">
        <v>17.6</v>
      </c>
      <c r="Z38" s="34" t="n">
        <v>1.36</v>
      </c>
      <c r="AA38" s="146" t="n">
        <v>1.3</v>
      </c>
      <c r="AB38" s="145" t="n">
        <v>20.8</v>
      </c>
      <c r="AC38" s="146" t="n">
        <v>20.2</v>
      </c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4" t="n">
        <v>5</v>
      </c>
      <c r="D39" s="135" t="n">
        <v>2103</v>
      </c>
      <c r="E39" s="135" t="n">
        <v>6.8</v>
      </c>
      <c r="F39" s="136" t="n">
        <v>5.306</v>
      </c>
      <c r="G39" s="137" t="n">
        <v>34.9648</v>
      </c>
      <c r="H39" s="135" t="n">
        <v>2000</v>
      </c>
      <c r="I39" s="135" t="n">
        <v>2024</v>
      </c>
      <c r="J39" s="138" t="n">
        <v>107.335</v>
      </c>
      <c r="K39" s="139" t="n">
        <f aca="false">IF(ISBLANK(E39),"",(0.000824493-(0.0000040899*E39)+(0.000000076438*E39^2)-(0.00000000082467*E39^3)+(0.0000000000053875*E39^4)))</f>
        <v>0.00079996838969888</v>
      </c>
      <c r="L39" s="139" t="n">
        <f aca="false">IF(ISBLANK(E39),"",(-0.00000572466+(0.00000010227*E39)-(0.0000000016546*E39^2)))</f>
        <v>-5.105732704E-006</v>
      </c>
      <c r="M39" s="139" t="n">
        <f aca="false">IF(ISBLANK(E39),"",IF(ISBLANK(G39),(O39+(K39*35)+(L39*35^1.5)+(0.00000048314*35^2)),(O39+(K39*G39)+(L39*G39^1.5)+(0.00000048314*G39^2))))</f>
        <v>1.02741899144499</v>
      </c>
      <c r="N39" s="140" t="n">
        <f aca="false">IF(ISBLANK(D39),"",IF(ISBLANK(G39),J39*(1+0.00001*(35-20)),J39*(1+0.00001*(G39-20))))</f>
        <v>107.35106246808</v>
      </c>
      <c r="O39" s="139" t="n">
        <f aca="false">IF(ISBLANK(E39),"",(0.999842594+(0.00006793952*E39)-(0.00000909529*E39^2)+(0.0000001001685*E39^3)-(0.000000001120083*E39^4)+(0.000000000006536332*E39^5)))</f>
        <v>0.99991321285054</v>
      </c>
      <c r="P39" s="141" t="n">
        <v>5.665</v>
      </c>
      <c r="Q39" s="142" t="n">
        <v>5.514</v>
      </c>
      <c r="R39" s="143" t="n">
        <v>253</v>
      </c>
      <c r="S39" s="143" t="n">
        <v>246.3</v>
      </c>
      <c r="T39" s="34" t="n">
        <v>0</v>
      </c>
      <c r="U39" s="144" t="n">
        <v>0</v>
      </c>
      <c r="V39" s="145" t="n">
        <v>18.2</v>
      </c>
      <c r="W39" s="146" t="n">
        <v>17.7</v>
      </c>
      <c r="X39" s="145" t="n">
        <v>18.1</v>
      </c>
      <c r="Y39" s="146" t="n">
        <v>17.6</v>
      </c>
      <c r="Z39" s="34" t="n">
        <v>1.37</v>
      </c>
      <c r="AA39" s="146" t="n">
        <v>1.3</v>
      </c>
      <c r="AB39" s="145" t="n">
        <v>20.8</v>
      </c>
      <c r="AC39" s="146" t="n">
        <v>20.2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4" t="n">
        <v>6</v>
      </c>
      <c r="D40" s="135" t="n">
        <v>2104</v>
      </c>
      <c r="E40" s="135" t="n">
        <v>7.2</v>
      </c>
      <c r="F40" s="136" t="n">
        <v>5.394</v>
      </c>
      <c r="G40" s="137" t="n">
        <v>34.9642</v>
      </c>
      <c r="H40" s="135" t="n">
        <v>2000</v>
      </c>
      <c r="I40" s="135" t="n">
        <v>2024</v>
      </c>
      <c r="J40" s="138" t="n">
        <v>109.069</v>
      </c>
      <c r="K40" s="139" t="n">
        <f aca="false">IF(ISBLANK(E40),"",(0.000824493-(0.0000040899*E40)+(0.000000076438*E40^2)-(0.00000000082467*E40^3)+(0.0000000000053875*E40^4)))</f>
        <v>0.00079871493778176</v>
      </c>
      <c r="L40" s="139" t="n">
        <f aca="false">IF(ISBLANK(E40),"",(-0.00000572466+(0.00000010227*E40)-(0.0000000016546*E40^2)))</f>
        <v>-5.074090464E-006</v>
      </c>
      <c r="M40" s="139" t="n">
        <f aca="false">IF(ISBLANK(E40),"",IF(ISBLANK(G40),(O40+(K40*35)+(L40*35^1.5)+(0.00000048314*35^2)),(O40+(K40*G40)+(L40*G40^1.5)+(0.00000048314*G40^2))))</f>
        <v>1.02736278423115</v>
      </c>
      <c r="N40" s="140" t="n">
        <f aca="false">IF(ISBLANK(D40),"",IF(ISBLANK(G40),J40*(1+0.00001*(35-20)),J40*(1+0.00001*(G40-20))))</f>
        <v>109.085321303298</v>
      </c>
      <c r="O40" s="139" t="n">
        <f aca="false">IF(ISBLANK(E40),"",(0.999842594+(0.00006793952*E40)-(0.00000909529*E40^2)+(0.0000001001685*E40^3)-(0.000000001120083*E40^4)+(0.000000000006536332*E40^5)))</f>
        <v>0.999894762780404</v>
      </c>
      <c r="P40" s="141" t="n">
        <v>5.666</v>
      </c>
      <c r="Q40" s="142" t="n">
        <v>5.516</v>
      </c>
      <c r="R40" s="143" t="n">
        <v>253.1</v>
      </c>
      <c r="S40" s="143" t="n">
        <v>246.3</v>
      </c>
      <c r="T40" s="34" t="n">
        <v>0.01</v>
      </c>
      <c r="U40" s="144" t="n">
        <v>0.01</v>
      </c>
      <c r="V40" s="145" t="n">
        <v>18.1</v>
      </c>
      <c r="W40" s="146" t="n">
        <v>17.6</v>
      </c>
      <c r="X40" s="145" t="n">
        <v>18.1</v>
      </c>
      <c r="Y40" s="146" t="n">
        <v>17.6</v>
      </c>
      <c r="Z40" s="34" t="n">
        <v>1.4</v>
      </c>
      <c r="AA40" s="146" t="n">
        <v>1.4</v>
      </c>
      <c r="AB40" s="145" t="n">
        <v>20.6</v>
      </c>
      <c r="AC40" s="146" t="n">
        <v>20.1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4" t="n">
        <v>7</v>
      </c>
      <c r="D41" s="135" t="n">
        <v>2105</v>
      </c>
      <c r="E41" s="135" t="n">
        <v>7.5</v>
      </c>
      <c r="F41" s="136" t="n">
        <v>5.457</v>
      </c>
      <c r="G41" s="137" t="n">
        <v>34.9645</v>
      </c>
      <c r="H41" s="135" t="n">
        <v>2000</v>
      </c>
      <c r="I41" s="135" t="n">
        <v>2024</v>
      </c>
      <c r="J41" s="138" t="n">
        <v>110.493</v>
      </c>
      <c r="K41" s="139" t="n">
        <f aca="false">IF(ISBLANK(E41),"",(0.000824493-(0.0000040899*E41)+(0.000000076438*E41^2)-(0.00000000082467*E41^3)+(0.0000000000053875*E41^4)))</f>
        <v>0.000797787526230469</v>
      </c>
      <c r="L41" s="139" t="n">
        <f aca="false">IF(ISBLANK(E41),"",(-0.00000572466+(0.00000010227*E41)-(0.0000000016546*E41^2)))</f>
        <v>-5.05070625E-006</v>
      </c>
      <c r="M41" s="139" t="n">
        <f aca="false">IF(ISBLANK(E41),"",IF(ISBLANK(G41),(O41+(K41*35)+(L41*35^1.5)+(0.00000048314*35^2)),(O41+(K41*G41)+(L41*G41^1.5)+(0.00000048314*G41^2))))</f>
        <v>1.02732006587491</v>
      </c>
      <c r="N41" s="140" t="n">
        <f aca="false">IF(ISBLANK(D41),"",IF(ISBLANK(G41),J41*(1+0.00001*(35-20)),J41*(1+0.00001*(G41-20))))</f>
        <v>110.509534724985</v>
      </c>
      <c r="O41" s="139" t="n">
        <f aca="false">IF(ISBLANK(E41),"",(0.999842594+(0.00006793952*E41)-(0.00000909529*E41^2)+(0.0000001001685*E41^3)-(0.000000001120083*E41^4)+(0.000000000006536332*E41^5)))</f>
        <v>0.999879400021043</v>
      </c>
      <c r="P41" s="141" t="n">
        <v>5.658</v>
      </c>
      <c r="Q41" s="142" t="n">
        <v>5.507</v>
      </c>
      <c r="R41" s="143" t="n">
        <v>252.7</v>
      </c>
      <c r="S41" s="143" t="n">
        <v>245.9</v>
      </c>
      <c r="T41" s="34" t="n">
        <v>0.01</v>
      </c>
      <c r="U41" s="144" t="n">
        <v>0.01</v>
      </c>
      <c r="V41" s="145" t="n">
        <v>18.1</v>
      </c>
      <c r="W41" s="146" t="n">
        <v>17.6</v>
      </c>
      <c r="X41" s="145" t="n">
        <v>18.1</v>
      </c>
      <c r="Y41" s="146" t="n">
        <v>17.6</v>
      </c>
      <c r="Z41" s="34" t="n">
        <v>1.39</v>
      </c>
      <c r="AA41" s="146" t="n">
        <v>1.4</v>
      </c>
      <c r="AB41" s="145" t="n">
        <v>20.7</v>
      </c>
      <c r="AC41" s="146" t="n">
        <v>20.1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4" t="n">
        <v>8</v>
      </c>
      <c r="D42" s="135" t="n">
        <v>2106</v>
      </c>
      <c r="E42" s="135" t="n">
        <v>7.9</v>
      </c>
      <c r="F42" s="136" t="n">
        <v>5.391</v>
      </c>
      <c r="G42" s="137" t="n">
        <v>34.9652</v>
      </c>
      <c r="H42" s="135" t="n">
        <v>2000</v>
      </c>
      <c r="I42" s="135" t="n">
        <v>2024</v>
      </c>
      <c r="J42" s="138" t="n">
        <v>109.009</v>
      </c>
      <c r="K42" s="139" t="n">
        <f aca="false">IF(ISBLANK(E42),"",(0.000824493-(0.0000040899*E42)+(0.000000076438*E42^2)-(0.00000000082467*E42^3)+(0.0000000000053875*E42^4)))</f>
        <v>0.000796567675464009</v>
      </c>
      <c r="L42" s="139" t="n">
        <f aca="false">IF(ISBLANK(E42),"",(-0.00000572466+(0.00000010227*E42)-(0.0000000016546*E42^2)))</f>
        <v>-5.019990586E-006</v>
      </c>
      <c r="M42" s="139" t="n">
        <f aca="false">IF(ISBLANK(E42),"",IF(ISBLANK(G42),(O42+(K42*35)+(L42*35^1.5)+(0.00000048314*35^2)),(O42+(K42*G42)+(L42*G42^1.5)+(0.00000048314*G42^2))))</f>
        <v>1.02726181938892</v>
      </c>
      <c r="N42" s="140" t="n">
        <f aca="false">IF(ISBLANK(D42),"",IF(ISBLANK(G42),J42*(1+0.00001*(35-20)),J42*(1+0.00001*(G42-20))))</f>
        <v>109.025313414868</v>
      </c>
      <c r="O42" s="139" t="n">
        <f aca="false">IF(ISBLANK(E42),"",(0.999842594+(0.00006793952*E42)-(0.00000909529*E42^2)+(0.0000001001685*E42^3)-(0.000000001120083*E42^4)+(0.000000000006536332*E42^5)))</f>
        <v>0.999856904530436</v>
      </c>
      <c r="P42" s="141" t="n">
        <v>5.666</v>
      </c>
      <c r="Q42" s="142" t="n">
        <v>5.516</v>
      </c>
      <c r="R42" s="143" t="n">
        <v>253.1</v>
      </c>
      <c r="S42" s="143" t="n">
        <v>246.3</v>
      </c>
      <c r="T42" s="34" t="n">
        <v>0</v>
      </c>
      <c r="U42" s="144" t="n">
        <v>0</v>
      </c>
      <c r="V42" s="145" t="n">
        <v>18.1</v>
      </c>
      <c r="W42" s="146" t="n">
        <v>17.6</v>
      </c>
      <c r="X42" s="145" t="n">
        <v>18.1</v>
      </c>
      <c r="Y42" s="146" t="n">
        <v>17.6</v>
      </c>
      <c r="Z42" s="34" t="n">
        <v>1.4</v>
      </c>
      <c r="AA42" s="146" t="n">
        <v>1.4</v>
      </c>
      <c r="AB42" s="145" t="n">
        <v>20.9</v>
      </c>
      <c r="AC42" s="146" t="n">
        <v>20.3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4" t="n">
        <v>9</v>
      </c>
      <c r="D43" s="135" t="n">
        <v>2107</v>
      </c>
      <c r="E43" s="135" t="n">
        <v>8.3</v>
      </c>
      <c r="F43" s="136" t="n">
        <v>5.433</v>
      </c>
      <c r="G43" s="137" t="n">
        <v>34.965</v>
      </c>
      <c r="H43" s="135" t="n">
        <v>2000</v>
      </c>
      <c r="I43" s="135" t="n">
        <v>2024</v>
      </c>
      <c r="J43" s="138" t="n">
        <v>109.899</v>
      </c>
      <c r="K43" s="139" t="n">
        <f aca="false">IF(ISBLANK(E43),"",(0.000824493-(0.0000040899*E43)+(0.000000076438*E43^2)-(0.00000000082467*E43^3)+(0.0000000000053875*E43^4)))</f>
        <v>0.000795366676405149</v>
      </c>
      <c r="L43" s="139" t="n">
        <f aca="false">IF(ISBLANK(E43),"",(-0.00000572466+(0.00000010227*E43)-(0.0000000016546*E43^2)))</f>
        <v>-4.989804394E-006</v>
      </c>
      <c r="M43" s="139" t="n">
        <f aca="false">IF(ISBLANK(E43),"",IF(ISBLANK(G43),(O43+(K43*35)+(L43*35^1.5)+(0.00000048314*35^2)),(O43+(K43*G43)+(L43*G43^1.5)+(0.00000048314*G43^2))))</f>
        <v>1.02720114010162</v>
      </c>
      <c r="N43" s="140" t="n">
        <f aca="false">IF(ISBLANK(D43),"",IF(ISBLANK(G43),J43*(1+0.00001*(35-20)),J43*(1+0.00001*(G43-20))))</f>
        <v>109.91544638535</v>
      </c>
      <c r="O43" s="139" t="n">
        <f aca="false">IF(ISBLANK(E43),"",(0.999842594+(0.00006793952*E43)-(0.00000909529*E43^2)+(0.0000001001685*E43^3)-(0.000000001120083*E43^4)+(0.000000000006536332*E43^5)))</f>
        <v>0.999832134276928</v>
      </c>
      <c r="P43" s="141" t="n">
        <v>5.664</v>
      </c>
      <c r="Q43" s="142" t="n">
        <v>5.514</v>
      </c>
      <c r="R43" s="143" t="n">
        <v>252.9</v>
      </c>
      <c r="S43" s="143" t="n">
        <v>246.2</v>
      </c>
      <c r="T43" s="34" t="n">
        <v>0.01</v>
      </c>
      <c r="U43" s="144" t="n">
        <v>0.01</v>
      </c>
      <c r="V43" s="145" t="n">
        <v>18.1</v>
      </c>
      <c r="W43" s="146" t="n">
        <v>17.6</v>
      </c>
      <c r="X43" s="145" t="n">
        <v>18.1</v>
      </c>
      <c r="Y43" s="146" t="n">
        <v>17.6</v>
      </c>
      <c r="Z43" s="34" t="n">
        <v>1.39</v>
      </c>
      <c r="AA43" s="146" t="n">
        <v>1.4</v>
      </c>
      <c r="AB43" s="145" t="n">
        <v>20.6</v>
      </c>
      <c r="AC43" s="146" t="n">
        <v>20.1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4" t="n">
        <v>10</v>
      </c>
      <c r="D44" s="135" t="n">
        <v>2108</v>
      </c>
      <c r="E44" s="135" t="n">
        <v>8.6</v>
      </c>
      <c r="F44" s="136" t="n">
        <v>5.432</v>
      </c>
      <c r="G44" s="137" t="n">
        <v>34.965</v>
      </c>
      <c r="H44" s="135" t="n">
        <v>2000</v>
      </c>
      <c r="I44" s="135" t="n">
        <v>2024</v>
      </c>
      <c r="J44" s="138" t="n">
        <v>109.904</v>
      </c>
      <c r="K44" s="139" t="n">
        <f aca="false">IF(ISBLANK(E44),"",(0.000824493-(0.0000040899*E44)+(0.000000076438*E44^2)-(0.00000000082467*E44^3)+(0.0000000000053875*E44^4)))</f>
        <v>0.0007944781482431</v>
      </c>
      <c r="L44" s="139" t="n">
        <f aca="false">IF(ISBLANK(E44),"",(-0.00000572466+(0.00000010227*E44)-(0.0000000016546*E44^2)))</f>
        <v>-4.967512216E-006</v>
      </c>
      <c r="M44" s="139" t="n">
        <f aca="false">IF(ISBLANK(E44),"",IF(ISBLANK(G44),(O44+(K44*35)+(L44*35^1.5)+(0.00000048314*35^2)),(O44+(K44*G44)+(L44*G44^1.5)+(0.00000048314*G44^2))))</f>
        <v>1.02715462693638</v>
      </c>
      <c r="N44" s="140" t="n">
        <f aca="false">IF(ISBLANK(D44),"",IF(ISBLANK(G44),J44*(1+0.00001*(35-20)),J44*(1+0.00001*(G44-20))))</f>
        <v>109.9204471336</v>
      </c>
      <c r="O44" s="139" t="n">
        <f aca="false">IF(ISBLANK(E44),"",(0.999842594+(0.00006793952*E44)-(0.00000909529*E44^2)+(0.0000001001685*E44^3)-(0.000000001120083*E44^4)+(0.000000000006536332*E44^5)))</f>
        <v>0.999812079540344</v>
      </c>
      <c r="P44" s="141" t="n">
        <v>5.662</v>
      </c>
      <c r="Q44" s="142" t="n">
        <v>5.513</v>
      </c>
      <c r="R44" s="143" t="n">
        <v>252.9</v>
      </c>
      <c r="S44" s="143" t="n">
        <v>246.2</v>
      </c>
      <c r="T44" s="34" t="n">
        <v>0.01</v>
      </c>
      <c r="U44" s="144" t="n">
        <v>0.01</v>
      </c>
      <c r="V44" s="145" t="n">
        <v>18.2</v>
      </c>
      <c r="W44" s="146" t="n">
        <v>17.7</v>
      </c>
      <c r="X44" s="145" t="n">
        <v>18.1</v>
      </c>
      <c r="Y44" s="146" t="n">
        <v>17.6</v>
      </c>
      <c r="Z44" s="34" t="n">
        <v>1.41</v>
      </c>
      <c r="AA44" s="146" t="n">
        <v>1.4</v>
      </c>
      <c r="AB44" s="145" t="n">
        <v>20.8</v>
      </c>
      <c r="AC44" s="146" t="n">
        <v>20.3</v>
      </c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4" t="n">
        <v>11</v>
      </c>
      <c r="D45" s="135" t="n">
        <v>2109</v>
      </c>
      <c r="E45" s="135" t="n">
        <v>9.1</v>
      </c>
      <c r="F45" s="136" t="n">
        <v>5.268</v>
      </c>
      <c r="G45" s="137" t="n">
        <v>34.9649</v>
      </c>
      <c r="H45" s="135" t="n">
        <v>2000</v>
      </c>
      <c r="I45" s="135" t="n">
        <v>2024</v>
      </c>
      <c r="J45" s="138" t="n">
        <v>106.604</v>
      </c>
      <c r="K45" s="139" t="n">
        <f aca="false">IF(ISBLANK(E45),"",(0.000824493-(0.0000040899*E45)+(0.000000076438*E45^2)-(0.00000000082467*E45^3)+(0.0000000000053875*E45^4)))</f>
        <v>0.000793020238143669</v>
      </c>
      <c r="L45" s="139" t="n">
        <f aca="false">IF(ISBLANK(E45),"",(-0.00000572466+(0.00000010227*E45)-(0.0000000016546*E45^2)))</f>
        <v>-4.931020426E-006</v>
      </c>
      <c r="M45" s="139" t="n">
        <f aca="false">IF(ISBLANK(E45),"",IF(ISBLANK(G45),(O45+(K45*35)+(L45*35^1.5)+(0.00000048314*35^2)),(O45+(K45*G45)+(L45*G45^1.5)+(0.00000048314*G45^2))))</f>
        <v>1.02707491169022</v>
      </c>
      <c r="N45" s="140" t="n">
        <f aca="false">IF(ISBLANK(D45),"",IF(ISBLANK(G45),J45*(1+0.00001*(35-20)),J45*(1+0.00001*(G45-20))))</f>
        <v>106.619953181996</v>
      </c>
      <c r="O45" s="139" t="n">
        <f aca="false">IF(ISBLANK(E45),"",(0.999842594+(0.00006793952*E45)-(0.00000909529*E45^2)+(0.0000001001685*E45^3)-(0.000000001120083*E45^4)+(0.000000000006536332*E45^5)))</f>
        <v>0.999775873667137</v>
      </c>
      <c r="P45" s="141" t="n">
        <v>5.664</v>
      </c>
      <c r="Q45" s="142" t="n">
        <v>5.515</v>
      </c>
      <c r="R45" s="143" t="n">
        <v>253</v>
      </c>
      <c r="S45" s="143" t="n">
        <v>246.3</v>
      </c>
      <c r="T45" s="34" t="n">
        <v>0.01</v>
      </c>
      <c r="U45" s="144" t="n">
        <v>0.01</v>
      </c>
      <c r="V45" s="145" t="n">
        <v>18</v>
      </c>
      <c r="W45" s="146" t="n">
        <v>17.5</v>
      </c>
      <c r="X45" s="145" t="n">
        <v>18</v>
      </c>
      <c r="Y45" s="146" t="n">
        <v>17.5</v>
      </c>
      <c r="Z45" s="34" t="n">
        <v>1.41</v>
      </c>
      <c r="AA45" s="146" t="n">
        <v>1.4</v>
      </c>
      <c r="AB45" s="145" t="n">
        <v>20.8</v>
      </c>
      <c r="AC45" s="146" t="n">
        <v>20.3</v>
      </c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35"/>
      <c r="E46" s="135"/>
      <c r="F46" s="136"/>
      <c r="G46" s="137"/>
      <c r="H46" s="135"/>
      <c r="I46" s="135"/>
      <c r="J46" s="138"/>
      <c r="K46" s="139"/>
      <c r="L46" s="139"/>
      <c r="M46" s="139"/>
      <c r="N46" s="140"/>
      <c r="O46" s="139"/>
      <c r="P46" s="141"/>
      <c r="Q46" s="142"/>
      <c r="R46" s="143"/>
      <c r="S46" s="143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8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35"/>
      <c r="E47" s="135"/>
      <c r="F47" s="136"/>
      <c r="G47" s="137"/>
      <c r="H47" s="135"/>
      <c r="I47" s="135"/>
      <c r="J47" s="138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9" t="str">
        <f aca="false">IF(ISBLANK(E47),"",(0.000824493-(0.0000040899*E47)+(0.000000076438*E47^2)-(0.00000000082467*E47^3)+(0.0000000000053875*E47^4)))</f>
        <v/>
      </c>
      <c r="L47" s="139" t="str">
        <f aca="false">IF(ISBLANK(E47),"",(-0.00000572466+(0.00000010227*E47)-(0.0000000016546*E47^2)))</f>
        <v/>
      </c>
      <c r="M47" s="139" t="str">
        <f aca="false">IF(ISBLANK(E47),"",IF(ISBLANK(G47),(O47+(K47*35)+(L47*35^1.5)+(0.00000048314*35^2)),(O47+(K47*G47)+(L47*G47^1.5)+(0.00000048314*G47^2))))</f>
        <v/>
      </c>
      <c r="N47" s="140" t="str">
        <f aca="false">IF(ISBLANK(D47),"",IF(ISBLANK(G47),J47*(1+0.00001*(35-20)),J47*(1+0.00001*(G47-20))))</f>
        <v/>
      </c>
      <c r="O47" s="139" t="str">
        <f aca="false">IF(ISBLANK(E47),"",(0.999842594+(0.00006793952*E47)-(0.00000909529*E47^2)+(0.0000001001685*E47^3)-(0.000000001120083*E47^4)+(0.000000000006536332*E47^5)))</f>
        <v/>
      </c>
      <c r="P47" s="137"/>
      <c r="Q47" s="14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4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8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35"/>
      <c r="E48" s="135"/>
      <c r="F48" s="136"/>
      <c r="G48" s="137"/>
      <c r="H48" s="135"/>
      <c r="I48" s="135"/>
      <c r="J48" s="138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9" t="str">
        <f aca="false">IF(ISBLANK(E48),"",(0.000824493-(0.0000040899*E48)+(0.000000076438*E48^2)-(0.00000000082467*E48^3)+(0.0000000000053875*E48^4)))</f>
        <v/>
      </c>
      <c r="L48" s="139" t="str">
        <f aca="false">IF(ISBLANK(E48),"",(-0.00000572466+(0.00000010227*E48)-(0.0000000016546*E48^2)))</f>
        <v/>
      </c>
      <c r="M48" s="139" t="str">
        <f aca="false">IF(ISBLANK(E48),"",IF(ISBLANK(G48),(O48+(K48*35)+(L48*35^1.5)+(0.00000048314*35^2)),(O48+(K48*G48)+(L48*G48^1.5)+(0.00000048314*G48^2))))</f>
        <v/>
      </c>
      <c r="N48" s="140" t="str">
        <f aca="false">IF(ISBLANK(D48),"",IF(ISBLANK(G48),J48*(1+0.00001*(35-20)),J48*(1+0.00001*(G48-20))))</f>
        <v/>
      </c>
      <c r="O48" s="139" t="str">
        <f aca="false">IF(ISBLANK(E48),"",(0.999842594+(0.00006793952*E48)-(0.00000909529*E48^2)+(0.0000001001685*E48^3)-(0.000000001120083*E48^4)+(0.000000000006536332*E48^5)))</f>
        <v/>
      </c>
      <c r="P48" s="137"/>
      <c r="Q48" s="14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4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35"/>
      <c r="E49" s="135"/>
      <c r="F49" s="136"/>
      <c r="G49" s="137"/>
      <c r="H49" s="135"/>
      <c r="I49" s="135"/>
      <c r="J49" s="138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9" t="str">
        <f aca="false">IF(ISBLANK(E49),"",(0.000824493-(0.0000040899*E49)+(0.000000076438*E49^2)-(0.00000000082467*E49^3)+(0.0000000000053875*E49^4)))</f>
        <v/>
      </c>
      <c r="L49" s="139" t="str">
        <f aca="false">IF(ISBLANK(E49),"",(-0.00000572466+(0.00000010227*E49)-(0.0000000016546*E49^2)))</f>
        <v/>
      </c>
      <c r="M49" s="139" t="str">
        <f aca="false">IF(ISBLANK(E49),"",IF(ISBLANK(G49),(O49+(K49*35)+(L49*35^1.5)+(0.00000048314*35^2)),(O49+(K49*G49)+(L49*G49^1.5)+(0.00000048314*G49^2))))</f>
        <v/>
      </c>
      <c r="N49" s="140" t="str">
        <f aca="false">IF(ISBLANK(D49),"",IF(ISBLANK(G49),J49*(1+0.00001*(35-20)),J49*(1+0.00001*(G49-20))))</f>
        <v/>
      </c>
      <c r="O49" s="139" t="str">
        <f aca="false">IF(ISBLANK(E49),"",(0.999842594+(0.00006793952*E49)-(0.00000909529*E49^2)+(0.0000001001685*E49^3)-(0.000000001120083*E49^4)+(0.000000000006536332*E49^5)))</f>
        <v/>
      </c>
      <c r="P49" s="14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4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5"/>
      <c r="W49" s="145"/>
      <c r="X49" s="145"/>
      <c r="Y49" s="145"/>
      <c r="Z49" s="34"/>
      <c r="AA49" s="34"/>
      <c r="AB49" s="145"/>
      <c r="AC49" s="145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8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35"/>
      <c r="E50" s="135"/>
      <c r="F50" s="136"/>
      <c r="G50" s="137"/>
      <c r="H50" s="135"/>
      <c r="I50" s="135"/>
      <c r="J50" s="138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9" t="str">
        <f aca="false">IF(ISBLANK(E50),"",(0.000824493-(0.0000040899*E50)+(0.000000076438*E50^2)-(0.00000000082467*E50^3)+(0.0000000000053875*E50^4)))</f>
        <v/>
      </c>
      <c r="L50" s="139" t="str">
        <f aca="false">IF(ISBLANK(E50),"",(-0.00000572466+(0.00000010227*E50)-(0.0000000016546*E50^2)))</f>
        <v/>
      </c>
      <c r="M50" s="139" t="str">
        <f aca="false">IF(ISBLANK(E50),"",IF(ISBLANK(G50),(O50+(K50*35)+(L50*35^1.5)+(0.00000048314*35^2)),(O50+(K50*G50)+(L50*G50^1.5)+(0.00000048314*G50^2))))</f>
        <v/>
      </c>
      <c r="N50" s="140" t="str">
        <f aca="false">IF(ISBLANK(D50),"",IF(ISBLANK(G50),J50*(1+0.00001*(35-20)),J50*(1+0.00001*(G50-20))))</f>
        <v/>
      </c>
      <c r="O50" s="139" t="str">
        <f aca="false">IF(ISBLANK(E50),"",(0.999842594+(0.00006793952*E50)-(0.00000909529*E50^2)+(0.0000001001685*E50^3)-(0.000000001120083*E50^4)+(0.000000000006536332*E50^5)))</f>
        <v/>
      </c>
      <c r="P50" s="14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4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8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35"/>
      <c r="E51" s="135"/>
      <c r="F51" s="136"/>
      <c r="G51" s="137"/>
      <c r="H51" s="135"/>
      <c r="I51" s="135"/>
      <c r="J51" s="138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9" t="str">
        <f aca="false">IF(ISBLANK(E51),"",(0.000824493-(0.0000040899*E51)+(0.000000076438*E51^2)-(0.00000000082467*E51^3)+(0.0000000000053875*E51^4)))</f>
        <v/>
      </c>
      <c r="L51" s="139" t="str">
        <f aca="false">IF(ISBLANK(E51),"",(-0.00000572466+(0.00000010227*E51)-(0.0000000016546*E51^2)))</f>
        <v/>
      </c>
      <c r="M51" s="139" t="str">
        <f aca="false">IF(ISBLANK(E51),"",IF(ISBLANK(G51),(O51+(K51*35)+(L51*35^1.5)+(0.00000048314*35^2)),(O51+(K51*G51)+(L51*G51^1.5)+(0.00000048314*G51^2))))</f>
        <v/>
      </c>
      <c r="N51" s="140" t="str">
        <f aca="false">IF(ISBLANK(D51),"",IF(ISBLANK(G51),J51*(1+0.00001*(35-20)),J51*(1+0.00001*(G51-20))))</f>
        <v/>
      </c>
      <c r="O51" s="139" t="str">
        <f aca="false">IF(ISBLANK(E51),"",(0.999842594+(0.00006793952*E51)-(0.00000909529*E51^2)+(0.0000001001685*E51^3)-(0.000000001120083*E51^4)+(0.000000000006536332*E51^5)))</f>
        <v/>
      </c>
      <c r="P51" s="14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4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5"/>
      <c r="W51" s="145"/>
      <c r="X51" s="145"/>
      <c r="Y51" s="145"/>
      <c r="Z51" s="34"/>
      <c r="AA51" s="34"/>
      <c r="AB51" s="145"/>
      <c r="AC51" s="145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8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35"/>
      <c r="E52" s="135"/>
      <c r="F52" s="136"/>
      <c r="G52" s="137"/>
      <c r="H52" s="135"/>
      <c r="I52" s="135"/>
      <c r="J52" s="138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9" t="str">
        <f aca="false">IF(ISBLANK(E52),"",(0.000824493-(0.0000040899*E52)+(0.000000076438*E52^2)-(0.00000000082467*E52^3)+(0.0000000000053875*E52^4)))</f>
        <v/>
      </c>
      <c r="L52" s="139" t="str">
        <f aca="false">IF(ISBLANK(E52),"",(-0.00000572466+(0.00000010227*E52)-(0.0000000016546*E52^2)))</f>
        <v/>
      </c>
      <c r="M52" s="139" t="str">
        <f aca="false">IF(ISBLANK(E52),"",IF(ISBLANK(G52),(O52+(K52*35)+(L52*35^1.5)+(0.00000048314*35^2)),(O52+(K52*G52)+(L52*G52^1.5)+(0.00000048314*G52^2))))</f>
        <v/>
      </c>
      <c r="N52" s="140" t="str">
        <f aca="false">IF(ISBLANK(D52),"",IF(ISBLANK(G52),J52*(1+0.00001*(35-20)),J52*(1+0.00001*(G52-20))))</f>
        <v/>
      </c>
      <c r="O52" s="139" t="str">
        <f aca="false">IF(ISBLANK(E52),"",(0.999842594+(0.00006793952*E52)-(0.00000909529*E52^2)+(0.0000001001685*E52^3)-(0.000000001120083*E52^4)+(0.000000000006536332*E52^5)))</f>
        <v/>
      </c>
      <c r="P52" s="14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4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8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35"/>
      <c r="E53" s="135"/>
      <c r="F53" s="136"/>
      <c r="G53" s="137"/>
      <c r="H53" s="135"/>
      <c r="I53" s="135"/>
      <c r="J53" s="138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9" t="str">
        <f aca="false">IF(ISBLANK(E53),"",(0.000824493-(0.0000040899*E53)+(0.000000076438*E53^2)-(0.00000000082467*E53^3)+(0.0000000000053875*E53^4)))</f>
        <v/>
      </c>
      <c r="L53" s="139" t="str">
        <f aca="false">IF(ISBLANK(E53),"",(-0.00000572466+(0.00000010227*E53)-(0.0000000016546*E53^2)))</f>
        <v/>
      </c>
      <c r="M53" s="139" t="str">
        <f aca="false">IF(ISBLANK(E53),"",IF(ISBLANK(G53),(O53+(K53*35)+(L53*35^1.5)+(0.00000048314*35^2)),(O53+(K53*G53)+(L53*G53^1.5)+(0.00000048314*G53^2))))</f>
        <v/>
      </c>
      <c r="N53" s="140" t="str">
        <f aca="false">IF(ISBLANK(D53),"",IF(ISBLANK(G53),J53*(1+0.00001*(35-20)),J53*(1+0.00001*(G53-20))))</f>
        <v/>
      </c>
      <c r="O53" s="139" t="str">
        <f aca="false">IF(ISBLANK(E53),"",(0.999842594+(0.00006793952*E53)-(0.00000909529*E53^2)+(0.0000001001685*E53^3)-(0.000000001120083*E53^4)+(0.000000000006536332*E53^5)))</f>
        <v/>
      </c>
      <c r="P53" s="14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4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8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35"/>
      <c r="E54" s="135"/>
      <c r="F54" s="136"/>
      <c r="G54" s="137"/>
      <c r="H54" s="135"/>
      <c r="I54" s="135"/>
      <c r="J54" s="138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9" t="str">
        <f aca="false">IF(ISBLANK(E54),"",(0.000824493-(0.0000040899*E54)+(0.000000076438*E54^2)-(0.00000000082467*E54^3)+(0.0000000000053875*E54^4)))</f>
        <v/>
      </c>
      <c r="L54" s="139" t="str">
        <f aca="false">IF(ISBLANK(E54),"",(-0.00000572466+(0.00000010227*E54)-(0.0000000016546*E54^2)))</f>
        <v/>
      </c>
      <c r="M54" s="139" t="str">
        <f aca="false">IF(ISBLANK(E54),"",IF(ISBLANK(G54),(O54+(K54*35)+(L54*35^1.5)+(0.00000048314*35^2)),(O54+(K54*G54)+(L54*G54^1.5)+(0.00000048314*G54^2))))</f>
        <v/>
      </c>
      <c r="N54" s="140" t="str">
        <f aca="false">IF(ISBLANK(D54),"",IF(ISBLANK(G54),J54*(1+0.00001*(35-20)),J54*(1+0.00001*(G54-20))))</f>
        <v/>
      </c>
      <c r="O54" s="139" t="str">
        <f aca="false">IF(ISBLANK(E54),"",(0.999842594+(0.00006793952*E54)-(0.00000909529*E54^2)+(0.0000001001685*E54^3)-(0.000000001120083*E54^4)+(0.000000000006536332*E54^5)))</f>
        <v/>
      </c>
      <c r="P54" s="14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4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8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35"/>
      <c r="E55" s="135"/>
      <c r="F55" s="136"/>
      <c r="G55" s="137"/>
      <c r="H55" s="135"/>
      <c r="I55" s="135"/>
      <c r="J55" s="138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9" t="str">
        <f aca="false">IF(ISBLANK(E55),"",(0.000824493-(0.0000040899*E55)+(0.000000076438*E55^2)-(0.00000000082467*E55^3)+(0.0000000000053875*E55^4)))</f>
        <v/>
      </c>
      <c r="L55" s="139" t="str">
        <f aca="false">IF(ISBLANK(E55),"",(-0.00000572466+(0.00000010227*E55)-(0.0000000016546*E55^2)))</f>
        <v/>
      </c>
      <c r="M55" s="139" t="str">
        <f aca="false">IF(ISBLANK(E55),"",IF(ISBLANK(G55),(O55+(K55*35)+(L55*35^1.5)+(0.00000048314*35^2)),(O55+(K55*G55)+(L55*G55^1.5)+(0.00000048314*G55^2))))</f>
        <v/>
      </c>
      <c r="N55" s="140" t="str">
        <f aca="false">IF(ISBLANK(D55),"",IF(ISBLANK(G55),J55*(1+0.00001*(35-20)),J55*(1+0.00001*(G55-20))))</f>
        <v/>
      </c>
      <c r="O55" s="139" t="str">
        <f aca="false">IF(ISBLANK(E55),"",(0.999842594+(0.00006793952*E55)-(0.00000909529*E55^2)+(0.0000001001685*E55^3)-(0.000000001120083*E55^4)+(0.000000000006536332*E55^5)))</f>
        <v/>
      </c>
      <c r="P55" s="14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4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8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35"/>
      <c r="E56" s="135"/>
      <c r="F56" s="136"/>
      <c r="G56" s="137"/>
      <c r="H56" s="135"/>
      <c r="I56" s="135"/>
      <c r="J56" s="138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9" t="str">
        <f aca="false">IF(ISBLANK(E56),"",(0.000824493-(0.0000040899*E56)+(0.000000076438*E56^2)-(0.00000000082467*E56^3)+(0.0000000000053875*E56^4)))</f>
        <v/>
      </c>
      <c r="L56" s="139" t="str">
        <f aca="false">IF(ISBLANK(E56),"",(-0.00000572466+(0.00000010227*E56)-(0.0000000016546*E56^2)))</f>
        <v/>
      </c>
      <c r="M56" s="139" t="str">
        <f aca="false">IF(ISBLANK(E56),"",IF(ISBLANK(G56),(O56+(K56*35)+(L56*35^1.5)+(0.00000048314*35^2)),(O56+(K56*G56)+(L56*G56^1.5)+(0.00000048314*G56^2))))</f>
        <v/>
      </c>
      <c r="N56" s="140" t="str">
        <f aca="false">IF(ISBLANK(D56),"",IF(ISBLANK(G56),J56*(1+0.00001*(35-20)),J56*(1+0.00001*(G56-20))))</f>
        <v/>
      </c>
      <c r="O56" s="139" t="str">
        <f aca="false">IF(ISBLANK(E56),"",(0.999842594+(0.00006793952*E56)-(0.00000909529*E56^2)+(0.0000001001685*E56^3)-(0.000000001120083*E56^4)+(0.000000000006536332*E56^5)))</f>
        <v/>
      </c>
      <c r="P56" s="14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4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5"/>
      <c r="W56" s="145"/>
      <c r="X56" s="145"/>
      <c r="Y56" s="145"/>
      <c r="Z56" s="34"/>
      <c r="AA56" s="34"/>
      <c r="AB56" s="145"/>
      <c r="AC56" s="145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8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35"/>
      <c r="E57" s="135"/>
      <c r="F57" s="136"/>
      <c r="G57" s="137"/>
      <c r="H57" s="135"/>
      <c r="I57" s="135"/>
      <c r="J57" s="138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9" t="str">
        <f aca="false">IF(ISBLANK(E57),"",(0.000824493-(0.0000040899*E57)+(0.000000076438*E57^2)-(0.00000000082467*E57^3)+(0.0000000000053875*E57^4)))</f>
        <v/>
      </c>
      <c r="L57" s="139" t="str">
        <f aca="false">IF(ISBLANK(E57),"",(-0.00000572466+(0.00000010227*E57)-(0.0000000016546*E57^2)))</f>
        <v/>
      </c>
      <c r="M57" s="139" t="str">
        <f aca="false">IF(ISBLANK(E57),"",IF(ISBLANK(G57),(O57+(K57*35)+(L57*35^1.5)+(0.00000048314*35^2)),(O57+(K57*G57)+(L57*G57^1.5)+(0.00000048314*G57^2))))</f>
        <v/>
      </c>
      <c r="N57" s="140" t="str">
        <f aca="false">IF(ISBLANK(D57),"",IF(ISBLANK(G57),J57*(1+0.00001*(35-20)),J57*(1+0.00001*(G57-20))))</f>
        <v/>
      </c>
      <c r="O57" s="139" t="str">
        <f aca="false">IF(ISBLANK(E57),"",(0.999842594+(0.00006793952*E57)-(0.00000909529*E57^2)+(0.0000001001685*E57^3)-(0.000000001120083*E57^4)+(0.000000000006536332*E57^5)))</f>
        <v/>
      </c>
      <c r="P57" s="14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4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8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59" t="n">
        <v>24</v>
      </c>
      <c r="D58" s="160"/>
      <c r="E58" s="160"/>
      <c r="F58" s="161"/>
      <c r="G58" s="176"/>
      <c r="H58" s="160"/>
      <c r="I58" s="160"/>
      <c r="J58" s="163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4" t="str">
        <f aca="false">IF(ISBLANK(E58),"",(0.000824493-(0.0000040899*E58)+(0.000000076438*E58^2)-(0.00000000082467*E58^3)+(0.0000000000053875*E58^4)))</f>
        <v/>
      </c>
      <c r="L58" s="164" t="str">
        <f aca="false">IF(ISBLANK(E58),"",(-0.00000572466+(0.00000010227*E58)-(0.0000000016546*E58^2)))</f>
        <v/>
      </c>
      <c r="M58" s="164" t="str">
        <f aca="false">IF(ISBLANK(E58),"",IF(ISBLANK(G58),(O58+(K58*35)+(L58*35^1.5)+(0.00000048314*35^2)),(O58+(K58*G58)+(L58*G58^1.5)+(0.00000048314*G58^2))))</f>
        <v/>
      </c>
      <c r="N58" s="165" t="str">
        <f aca="false">IF(ISBLANK(D58),"",IF(ISBLANK(G58),J58*(1+0.00001*(35-20)),J58*(1+0.00001*(G58-20))))</f>
        <v/>
      </c>
      <c r="O58" s="164" t="str">
        <f aca="false">IF(ISBLANK(E58),"",(0.999842594+(0.00006793952*E58)-(0.00000909529*E58^2)+(0.0000001001685*E58^3)-(0.000000001120083*E58^4)+(0.000000000006536332*E58^5)))</f>
        <v/>
      </c>
      <c r="P58" s="166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7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8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70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.6" hidden="false" customHeight="false" outlineLevel="0" collapsed="false">
      <c r="C62" s="171" t="s">
        <v>145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  <row r="68" customFormat="false" ht="14.4" hidden="false" customHeight="false" outlineLevel="0" collapsed="false">
      <c r="U68" s="137" t="n">
        <f aca="false">AVERAGE(G35:G45)</f>
        <v>34.9651</v>
      </c>
    </row>
    <row r="69" customFormat="false" ht="14.4" hidden="false" customHeight="false" outlineLevel="0" collapsed="false">
      <c r="U69" s="137" t="n">
        <f aca="false">STDEV(G35:G45)</f>
        <v>0.000544058820349717</v>
      </c>
    </row>
    <row r="71" customFormat="false" ht="14.4" hidden="false" customHeight="false" outlineLevel="0" collapsed="false">
      <c r="U71" s="0" t="n">
        <v>0</v>
      </c>
      <c r="V71" s="0" t="n">
        <f aca="false">U68-(2*$U$69)</f>
        <v>34.9640118823593</v>
      </c>
      <c r="W71" s="172" t="n">
        <f aca="false">U68</f>
        <v>34.9651</v>
      </c>
      <c r="X71" s="0" t="n">
        <f aca="false">U68+(2*$U$69)</f>
        <v>34.9661881176407</v>
      </c>
    </row>
    <row r="72" customFormat="false" ht="14.4" hidden="false" customHeight="false" outlineLevel="0" collapsed="false">
      <c r="U72" s="0" t="n">
        <v>12</v>
      </c>
      <c r="V72" s="0" t="n">
        <f aca="false">U68-(2*$U$69)</f>
        <v>34.9640118823593</v>
      </c>
      <c r="W72" s="172" t="n">
        <f aca="false">U68</f>
        <v>34.9651</v>
      </c>
      <c r="X72" s="0" t="n">
        <f aca="false">U68+(2*$U$69)</f>
        <v>34.9661881176407</v>
      </c>
    </row>
    <row r="74" customFormat="false" ht="14.4" hidden="false" customHeight="false" outlineLevel="0" collapsed="false">
      <c r="U74" s="0" t="n">
        <v>246.295261430214</v>
      </c>
    </row>
    <row r="75" customFormat="false" ht="14.4" hidden="false" customHeight="false" outlineLevel="0" collapsed="false">
      <c r="U75" s="0" t="n">
        <v>0.158930639870686</v>
      </c>
    </row>
    <row r="77" customFormat="false" ht="14.4" hidden="false" customHeight="false" outlineLevel="0" collapsed="false">
      <c r="U77" s="0" t="n">
        <v>0</v>
      </c>
      <c r="V77" s="0" t="n">
        <f aca="false">U74-(2*U75)</f>
        <v>245.977400150473</v>
      </c>
      <c r="W77" s="172" t="n">
        <f aca="false">U74</f>
        <v>246.295261430214</v>
      </c>
      <c r="X77" s="0" t="n">
        <f aca="false">U74+(2*U75)</f>
        <v>246.613122709955</v>
      </c>
    </row>
    <row r="78" customFormat="false" ht="14.4" hidden="false" customHeight="false" outlineLevel="0" collapsed="false">
      <c r="U78" s="0" t="n">
        <v>12</v>
      </c>
      <c r="V78" s="0" t="n">
        <f aca="false">U74-(2*U75)</f>
        <v>245.977400150473</v>
      </c>
      <c r="W78" s="172" t="n">
        <f aca="false">U74</f>
        <v>246.295261430214</v>
      </c>
      <c r="X78" s="0" t="n">
        <f aca="false">U74+(2*U75)</f>
        <v>246.613122709955</v>
      </c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O978"/>
  <sheetViews>
    <sheetView windowProtection="false" showFormulas="false" showGridLines="true" showRowColHeaders="true" showZeros="true" rightToLeft="false" tabSelected="false" showOutlineSymbols="true" defaultGridColor="true" view="normal" topLeftCell="A642" colorId="64" zoomScale="100" zoomScaleNormal="100" zoomScalePageLayoutView="100" workbookViewId="0">
      <selection pane="topLeft" activeCell="A660" activeCellId="0" sqref="A660"/>
    </sheetView>
  </sheetViews>
  <sheetFormatPr defaultRowHeight="14.4"/>
  <cols>
    <col collapsed="false" hidden="false" max="1" min="1" style="0" width="17.1376518218624"/>
    <col collapsed="false" hidden="false" max="2" min="2" style="0" width="2.67611336032389"/>
    <col collapsed="false" hidden="false" max="3" min="3" style="0" width="9.96356275303644"/>
    <col collapsed="false" hidden="false" max="4" min="4" style="0" width="10.6032388663968"/>
    <col collapsed="false" hidden="false" max="5" min="5" style="190" width="11.4615384615385"/>
    <col collapsed="false" hidden="false" max="7" min="6" style="45" width="11.4615384615385"/>
    <col collapsed="false" hidden="false" max="1025" min="8" style="0" width="10.6032388663968"/>
  </cols>
  <sheetData>
    <row r="1" customFormat="false" ht="21" hidden="false" customHeight="false" outlineLevel="0" collapsed="false">
      <c r="B1" s="191" t="s">
        <v>146</v>
      </c>
      <c r="D1" s="192"/>
      <c r="E1" s="191"/>
      <c r="F1" s="0"/>
      <c r="G1" s="0"/>
    </row>
    <row r="2" customFormat="false" ht="15" hidden="false" customHeight="false" outlineLevel="0" collapsed="false">
      <c r="E2" s="0"/>
      <c r="F2" s="0"/>
      <c r="G2" s="0"/>
    </row>
    <row r="3" customFormat="false" ht="14.4" hidden="false" customHeight="true" outlineLevel="0" collapsed="false">
      <c r="A3" s="193" t="s">
        <v>147</v>
      </c>
      <c r="B3" s="194"/>
      <c r="C3" s="195" t="s">
        <v>148</v>
      </c>
      <c r="D3" s="196" t="s">
        <v>149</v>
      </c>
      <c r="E3" s="194" t="s">
        <v>150</v>
      </c>
      <c r="F3" s="0"/>
      <c r="G3" s="0"/>
    </row>
    <row r="4" customFormat="false" ht="15" hidden="false" customHeight="false" outlineLevel="0" collapsed="false">
      <c r="A4" s="197"/>
      <c r="B4" s="194"/>
      <c r="C4" s="198" t="s">
        <v>29</v>
      </c>
      <c r="D4" s="196"/>
      <c r="E4" s="194"/>
      <c r="F4" s="0"/>
      <c r="G4" s="0"/>
    </row>
    <row r="5" customFormat="false" ht="15" hidden="false" customHeight="false" outlineLevel="0" collapsed="false">
      <c r="A5" s="199" t="n">
        <v>2</v>
      </c>
      <c r="B5" s="200" t="n">
        <f aca="false">IF(D5="x",0,IF(C5&lt;1,0,IF(C5&gt;1,1)))</f>
        <v>1</v>
      </c>
      <c r="C5" s="201" t="n">
        <v>129.44</v>
      </c>
      <c r="D5" s="202"/>
      <c r="E5" s="203" t="s">
        <v>53</v>
      </c>
    </row>
    <row r="6" customFormat="false" ht="15" hidden="false" customHeight="false" outlineLevel="0" collapsed="false">
      <c r="A6" s="199" t="n">
        <v>3</v>
      </c>
      <c r="B6" s="200" t="n">
        <f aca="false">IF(D6="x",0,IF(C6&lt;1,0,IF(C6&gt;1,1)))</f>
        <v>1</v>
      </c>
      <c r="C6" s="201" t="n">
        <v>130.72</v>
      </c>
      <c r="D6" s="202"/>
      <c r="E6" s="203" t="s">
        <v>53</v>
      </c>
    </row>
    <row r="7" customFormat="false" ht="14.4" hidden="false" customHeight="false" outlineLevel="0" collapsed="false">
      <c r="A7" s="199" t="n">
        <v>4</v>
      </c>
      <c r="B7" s="200" t="n">
        <f aca="false">IF(D7="x",0,IF(C7&lt;1,0,IF(C7&gt;1,1)))</f>
        <v>0</v>
      </c>
      <c r="C7" s="190"/>
      <c r="D7" s="202"/>
      <c r="E7" s="203" t="s">
        <v>53</v>
      </c>
    </row>
    <row r="8" customFormat="false" ht="15" hidden="false" customHeight="false" outlineLevel="0" collapsed="false">
      <c r="A8" s="204" t="n">
        <v>5</v>
      </c>
      <c r="B8" s="200" t="n">
        <f aca="false">IF(D8="x",0,IF(C8&lt;1,0,IF(C8&gt;1,1)))</f>
        <v>0</v>
      </c>
      <c r="C8" s="190"/>
      <c r="D8" s="205"/>
      <c r="E8" s="203" t="s">
        <v>53</v>
      </c>
    </row>
    <row r="9" customFormat="false" ht="14.4" hidden="false" customHeight="false" outlineLevel="0" collapsed="false">
      <c r="A9" s="199" t="n">
        <v>6</v>
      </c>
      <c r="B9" s="200" t="n">
        <f aca="false">IF(D9="x",0,IF(C9&lt;1,0,IF(C9&gt;1,1)))</f>
        <v>1</v>
      </c>
      <c r="C9" s="201" t="n">
        <v>119.74</v>
      </c>
      <c r="D9" s="202"/>
      <c r="E9" s="203" t="s">
        <v>53</v>
      </c>
    </row>
    <row r="10" customFormat="false" ht="15" hidden="false" customHeight="false" outlineLevel="0" collapsed="false">
      <c r="A10" s="204" t="n">
        <v>7</v>
      </c>
      <c r="B10" s="200" t="n">
        <f aca="false">IF(D10="x",0,IF(C10&lt;1,0,IF(C10&gt;1,1)))</f>
        <v>0</v>
      </c>
      <c r="C10" s="190"/>
      <c r="D10" s="205"/>
      <c r="E10" s="203" t="s">
        <v>53</v>
      </c>
    </row>
    <row r="11" customFormat="false" ht="14.4" hidden="false" customHeight="false" outlineLevel="0" collapsed="false">
      <c r="A11" s="199" t="n">
        <v>8</v>
      </c>
      <c r="B11" s="200" t="n">
        <f aca="false">IF(D11="x",0,IF(C11&lt;1,0,IF(C11&gt;1,1)))</f>
        <v>0</v>
      </c>
      <c r="C11" s="190"/>
      <c r="D11" s="205"/>
      <c r="E11" s="203" t="s">
        <v>53</v>
      </c>
    </row>
    <row r="12" customFormat="false" ht="15" hidden="false" customHeight="false" outlineLevel="0" collapsed="false">
      <c r="A12" s="204" t="n">
        <v>9</v>
      </c>
      <c r="B12" s="200" t="n">
        <f aca="false">IF(D12="x",0,IF(C12&lt;1,0,IF(C12&gt;1,1)))</f>
        <v>1</v>
      </c>
      <c r="C12" s="201" t="n">
        <v>120.63</v>
      </c>
      <c r="D12" s="205"/>
      <c r="E12" s="203" t="s">
        <v>53</v>
      </c>
    </row>
    <row r="13" customFormat="false" ht="14.4" hidden="false" customHeight="false" outlineLevel="0" collapsed="false">
      <c r="A13" s="199" t="n">
        <v>10</v>
      </c>
      <c r="B13" s="200" t="n">
        <f aca="false">IF(D13="x",0,IF(C13&lt;1,0,IF(C13&gt;1,1)))</f>
        <v>1</v>
      </c>
      <c r="C13" s="201" t="n">
        <v>132.86</v>
      </c>
      <c r="D13" s="205"/>
      <c r="E13" s="203" t="s">
        <v>53</v>
      </c>
    </row>
    <row r="14" customFormat="false" ht="14.4" hidden="false" customHeight="false" outlineLevel="0" collapsed="false">
      <c r="A14" s="204" t="n">
        <v>11</v>
      </c>
      <c r="B14" s="200" t="n">
        <f aca="false">IF(D14="x",0,IF(C14&lt;1,0,IF(C14&gt;1,1)))</f>
        <v>0</v>
      </c>
      <c r="C14" s="190"/>
      <c r="D14" s="205"/>
      <c r="E14" s="203" t="s">
        <v>53</v>
      </c>
    </row>
    <row r="15" customFormat="false" ht="14.4" hidden="false" customHeight="false" outlineLevel="0" collapsed="false">
      <c r="A15" s="206" t="n">
        <v>12</v>
      </c>
      <c r="B15" s="200" t="n">
        <f aca="false">IF(D15="x",0,IF(C15&lt;1,0,IF(C15&gt;1,1)))</f>
        <v>1</v>
      </c>
      <c r="C15" s="201" t="n">
        <v>128.27</v>
      </c>
      <c r="D15" s="207"/>
      <c r="E15" s="203" t="s">
        <v>53</v>
      </c>
    </row>
    <row r="16" customFormat="false" ht="15" hidden="false" customHeight="false" outlineLevel="0" collapsed="false">
      <c r="A16" s="204" t="n">
        <v>13</v>
      </c>
      <c r="B16" s="200" t="n">
        <f aca="false">IF(D16="x",0,IF(C16&lt;1,0,IF(C16&gt;1,1)))</f>
        <v>0</v>
      </c>
      <c r="C16" s="190"/>
      <c r="D16" s="207"/>
      <c r="E16" s="203" t="s">
        <v>53</v>
      </c>
    </row>
    <row r="17" customFormat="false" ht="15" hidden="false" customHeight="false" outlineLevel="0" collapsed="false">
      <c r="A17" s="199" t="n">
        <v>14</v>
      </c>
      <c r="B17" s="200" t="n">
        <f aca="false">IF(D17="x",0,IF(C17&lt;1,0,IF(C17&gt;1,1)))</f>
        <v>0</v>
      </c>
      <c r="C17" s="190"/>
      <c r="D17" s="202"/>
      <c r="E17" s="203" t="s">
        <v>53</v>
      </c>
    </row>
    <row r="18" customFormat="false" ht="15" hidden="false" customHeight="false" outlineLevel="0" collapsed="false">
      <c r="A18" s="199" t="n">
        <v>15</v>
      </c>
      <c r="B18" s="200" t="n">
        <f aca="false">IF(D18="x",0,IF(C18&lt;1,0,IF(C18&gt;1,1)))</f>
        <v>0</v>
      </c>
      <c r="C18" s="190"/>
      <c r="D18" s="202"/>
      <c r="E18" s="203" t="s">
        <v>53</v>
      </c>
    </row>
    <row r="19" customFormat="false" ht="14.4" hidden="false" customHeight="false" outlineLevel="0" collapsed="false">
      <c r="A19" s="199" t="n">
        <v>16</v>
      </c>
      <c r="B19" s="200" t="n">
        <f aca="false">IF(D19="x",0,IF(C19&lt;1,0,IF(C19&gt;1,1)))</f>
        <v>1</v>
      </c>
      <c r="C19" s="201" t="n">
        <v>134.27</v>
      </c>
      <c r="D19" s="202"/>
      <c r="E19" s="203" t="s">
        <v>53</v>
      </c>
    </row>
    <row r="20" customFormat="false" ht="15" hidden="false" customHeight="false" outlineLevel="0" collapsed="false">
      <c r="A20" s="204" t="n">
        <v>17</v>
      </c>
      <c r="B20" s="200" t="n">
        <f aca="false">IF(D20="x",0,IF(C20&lt;1,0,IF(C20&gt;1,1)))</f>
        <v>1</v>
      </c>
      <c r="C20" s="201" t="n">
        <v>121.31</v>
      </c>
      <c r="D20" s="205"/>
      <c r="E20" s="203" t="s">
        <v>53</v>
      </c>
    </row>
    <row r="21" customFormat="false" ht="14.4" hidden="false" customHeight="false" outlineLevel="0" collapsed="false">
      <c r="A21" s="199" t="n">
        <v>18</v>
      </c>
      <c r="B21" s="200" t="n">
        <f aca="false">IF(D21="x",0,IF(C21&lt;1,0,IF(C21&gt;1,1)))</f>
        <v>0</v>
      </c>
      <c r="C21" s="190"/>
      <c r="D21" s="205"/>
      <c r="E21" s="203" t="s">
        <v>53</v>
      </c>
    </row>
    <row r="22" customFormat="false" ht="15" hidden="false" customHeight="false" outlineLevel="0" collapsed="false">
      <c r="A22" s="204" t="n">
        <v>19</v>
      </c>
      <c r="B22" s="200" t="n">
        <f aca="false">IF(D22="x",0,IF(C22&lt;1,0,IF(C22&gt;1,1)))</f>
        <v>1</v>
      </c>
      <c r="C22" s="201" t="n">
        <v>131.48</v>
      </c>
      <c r="D22" s="205"/>
      <c r="E22" s="203" t="s">
        <v>53</v>
      </c>
    </row>
    <row r="23" customFormat="false" ht="14.4" hidden="false" customHeight="false" outlineLevel="0" collapsed="false">
      <c r="A23" s="199" t="n">
        <v>20</v>
      </c>
      <c r="B23" s="200" t="n">
        <f aca="false">IF(D23="x",0,IF(C23&lt;1,0,IF(C23&gt;1,1)))</f>
        <v>0</v>
      </c>
      <c r="C23" s="190"/>
      <c r="D23" s="205"/>
      <c r="E23" s="203" t="s">
        <v>53</v>
      </c>
    </row>
    <row r="24" customFormat="false" ht="14.4" hidden="false" customHeight="false" outlineLevel="0" collapsed="false">
      <c r="A24" s="204" t="n">
        <v>21</v>
      </c>
      <c r="B24" s="200" t="n">
        <f aca="false">IF(D24="x",0,IF(C24&lt;1,0,IF(C24&gt;1,1)))</f>
        <v>1</v>
      </c>
      <c r="C24" s="201" t="n">
        <v>125.96</v>
      </c>
      <c r="D24" s="205"/>
      <c r="E24" s="203" t="s">
        <v>53</v>
      </c>
    </row>
    <row r="25" customFormat="false" ht="14.4" hidden="false" customHeight="false" outlineLevel="0" collapsed="false">
      <c r="A25" s="206" t="n">
        <v>22</v>
      </c>
      <c r="B25" s="200" t="n">
        <f aca="false">IF(D25="x",0,IF(C25&lt;1,0,IF(C25&gt;1,1)))</f>
        <v>0</v>
      </c>
      <c r="C25" s="190"/>
      <c r="D25" s="207"/>
      <c r="E25" s="203" t="s">
        <v>53</v>
      </c>
    </row>
    <row r="26" customFormat="false" ht="15" hidden="false" customHeight="false" outlineLevel="0" collapsed="false">
      <c r="A26" s="204" t="n">
        <v>23</v>
      </c>
      <c r="B26" s="200" t="n">
        <f aca="false">IF(D26="x",0,IF(C26&lt;1,0,IF(C26&gt;1,1)))</f>
        <v>0</v>
      </c>
      <c r="C26" s="190"/>
      <c r="D26" s="207"/>
      <c r="E26" s="203" t="s">
        <v>53</v>
      </c>
    </row>
    <row r="27" customFormat="false" ht="15" hidden="false" customHeight="false" outlineLevel="0" collapsed="false">
      <c r="A27" s="199" t="n">
        <v>24</v>
      </c>
      <c r="B27" s="200" t="n">
        <f aca="false">IF(D27="x",0,IF(C27&lt;1,0,IF(C27&gt;1,1)))</f>
        <v>1</v>
      </c>
      <c r="C27" s="201" t="n">
        <v>134.69</v>
      </c>
      <c r="D27" s="202"/>
      <c r="E27" s="203" t="s">
        <v>53</v>
      </c>
    </row>
    <row r="28" customFormat="false" ht="15" hidden="false" customHeight="false" outlineLevel="0" collapsed="false">
      <c r="A28" s="199" t="n">
        <v>25</v>
      </c>
      <c r="B28" s="200" t="n">
        <f aca="false">IF(D28="x",0,IF(C28&lt;1,0,IF(C28&gt;1,1)))</f>
        <v>1</v>
      </c>
      <c r="C28" s="201" t="n">
        <v>123.66</v>
      </c>
      <c r="D28" s="202"/>
      <c r="E28" s="203" t="s">
        <v>53</v>
      </c>
    </row>
    <row r="29" customFormat="false" ht="14.4" hidden="false" customHeight="false" outlineLevel="0" collapsed="false">
      <c r="A29" s="199" t="n">
        <v>26</v>
      </c>
      <c r="B29" s="200" t="n">
        <f aca="false">IF(D29="x",0,IF(C29&lt;1,0,IF(C29&gt;1,1)))</f>
        <v>1</v>
      </c>
      <c r="C29" s="201" t="n">
        <v>130.224</v>
      </c>
      <c r="D29" s="202"/>
      <c r="E29" s="203" t="s">
        <v>53</v>
      </c>
    </row>
    <row r="30" customFormat="false" ht="15" hidden="false" customHeight="false" outlineLevel="0" collapsed="false">
      <c r="A30" s="204" t="n">
        <v>27</v>
      </c>
      <c r="B30" s="200" t="n">
        <f aca="false">IF(D30="x",0,IF(C30&lt;1,0,IF(C30&gt;1,1)))</f>
        <v>1</v>
      </c>
      <c r="C30" s="201" t="n">
        <v>119.41</v>
      </c>
      <c r="D30" s="205"/>
      <c r="E30" s="203" t="s">
        <v>53</v>
      </c>
    </row>
    <row r="31" customFormat="false" ht="14.4" hidden="false" customHeight="false" outlineLevel="0" collapsed="false">
      <c r="A31" s="199" t="n">
        <v>28</v>
      </c>
      <c r="B31" s="200" t="n">
        <f aca="false">IF(D31="x",0,IF(C31&lt;1,0,IF(C31&gt;1,1)))</f>
        <v>0</v>
      </c>
      <c r="C31" s="190"/>
      <c r="D31" s="205"/>
      <c r="E31" s="203" t="s">
        <v>53</v>
      </c>
    </row>
    <row r="32" customFormat="false" ht="15" hidden="false" customHeight="false" outlineLevel="0" collapsed="false">
      <c r="A32" s="204" t="n">
        <v>29</v>
      </c>
      <c r="B32" s="200" t="n">
        <f aca="false">IF(D32="x",0,IF(C32&lt;1,0,IF(C32&gt;1,1)))</f>
        <v>0</v>
      </c>
      <c r="C32" s="190"/>
      <c r="D32" s="205"/>
      <c r="E32" s="203" t="s">
        <v>53</v>
      </c>
    </row>
    <row r="33" customFormat="false" ht="14.4" hidden="false" customHeight="false" outlineLevel="0" collapsed="false">
      <c r="A33" s="199" t="n">
        <v>30</v>
      </c>
      <c r="B33" s="200" t="n">
        <f aca="false">IF(D33="x",0,IF(C33&lt;1,0,IF(C33&gt;1,1)))</f>
        <v>0</v>
      </c>
      <c r="C33" s="190"/>
      <c r="D33" s="205"/>
      <c r="E33" s="203" t="s">
        <v>53</v>
      </c>
    </row>
    <row r="34" customFormat="false" ht="14.4" hidden="false" customHeight="false" outlineLevel="0" collapsed="false">
      <c r="A34" s="204" t="n">
        <v>31</v>
      </c>
      <c r="B34" s="200" t="n">
        <f aca="false">IF(D34="x",0,IF(C34&lt;1,0,IF(C34&gt;1,1)))</f>
        <v>1</v>
      </c>
      <c r="C34" s="201" t="n">
        <v>126.88</v>
      </c>
      <c r="D34" s="205"/>
      <c r="E34" s="203" t="s">
        <v>53</v>
      </c>
    </row>
    <row r="35" customFormat="false" ht="14.4" hidden="false" customHeight="false" outlineLevel="0" collapsed="false">
      <c r="A35" s="206" t="n">
        <v>32</v>
      </c>
      <c r="B35" s="200" t="n">
        <f aca="false">IF(D35="x",0,IF(C35&lt;1,0,IF(C35&gt;1,1)))</f>
        <v>1</v>
      </c>
      <c r="C35" s="201" t="n">
        <v>127.283</v>
      </c>
      <c r="D35" s="207"/>
      <c r="E35" s="203" t="s">
        <v>53</v>
      </c>
    </row>
    <row r="36" customFormat="false" ht="14.4" hidden="false" customHeight="false" outlineLevel="0" collapsed="false">
      <c r="A36" s="204" t="n">
        <v>33</v>
      </c>
      <c r="B36" s="200" t="n">
        <f aca="false">IF(D36="x",0,IF(C36&lt;1,0,IF(C36&gt;1,1)))</f>
        <v>1</v>
      </c>
      <c r="C36" s="201" t="n">
        <v>135.17</v>
      </c>
      <c r="D36" s="207"/>
      <c r="E36" s="203" t="s">
        <v>53</v>
      </c>
    </row>
    <row r="37" customFormat="false" ht="14.4" hidden="false" customHeight="false" outlineLevel="0" collapsed="false">
      <c r="A37" s="206" t="n">
        <v>34</v>
      </c>
      <c r="B37" s="200" t="n">
        <f aca="false">IF(D37="x",0,IF(C37&lt;1,0,IF(C37&gt;1,1)))</f>
        <v>1</v>
      </c>
      <c r="C37" s="201" t="n">
        <v>125.96</v>
      </c>
      <c r="D37" s="207"/>
      <c r="E37" s="203" t="s">
        <v>53</v>
      </c>
    </row>
    <row r="38" customFormat="false" ht="14.4" hidden="false" customHeight="false" outlineLevel="0" collapsed="false">
      <c r="A38" s="204" t="n">
        <v>35</v>
      </c>
      <c r="B38" s="200" t="n">
        <f aca="false">IF(D38="x",0,IF(C38&lt;1,0,IF(C38&gt;1,1)))</f>
        <v>1</v>
      </c>
      <c r="C38" s="201" t="n">
        <v>125.01</v>
      </c>
      <c r="D38" s="207"/>
      <c r="E38" s="203" t="s">
        <v>53</v>
      </c>
    </row>
    <row r="39" customFormat="false" ht="14.4" hidden="false" customHeight="false" outlineLevel="0" collapsed="false">
      <c r="A39" s="206" t="n">
        <v>36</v>
      </c>
      <c r="B39" s="200" t="n">
        <f aca="false">IF(D39="x",0,IF(C39&lt;1,0,IF(C39&gt;1,1)))</f>
        <v>0</v>
      </c>
      <c r="C39" s="190"/>
      <c r="D39" s="207"/>
      <c r="E39" s="203" t="s">
        <v>53</v>
      </c>
    </row>
    <row r="40" customFormat="false" ht="14.4" hidden="false" customHeight="false" outlineLevel="0" collapsed="false">
      <c r="A40" s="204" t="n">
        <v>37</v>
      </c>
      <c r="B40" s="200" t="n">
        <f aca="false">IF(D40="x",0,IF(C40&lt;1,0,IF(C40&gt;1,1)))</f>
        <v>1</v>
      </c>
      <c r="C40" s="201" t="n">
        <v>128.27</v>
      </c>
      <c r="D40" s="207"/>
      <c r="E40" s="203" t="s">
        <v>53</v>
      </c>
    </row>
    <row r="41" customFormat="false" ht="14.4" hidden="false" customHeight="false" outlineLevel="0" collapsed="false">
      <c r="A41" s="206" t="n">
        <v>38</v>
      </c>
      <c r="B41" s="200" t="n">
        <f aca="false">IF(D41="x",0,IF(C41&lt;1,0,IF(C41&gt;1,1)))</f>
        <v>1</v>
      </c>
      <c r="C41" s="201" t="n">
        <v>129.8</v>
      </c>
      <c r="D41" s="207"/>
      <c r="E41" s="203" t="s">
        <v>53</v>
      </c>
    </row>
    <row r="42" customFormat="false" ht="14.4" hidden="false" customHeight="false" outlineLevel="0" collapsed="false">
      <c r="A42" s="204" t="n">
        <v>39</v>
      </c>
      <c r="B42" s="200" t="n">
        <f aca="false">IF(D42="x",0,IF(C42&lt;1,0,IF(C42&gt;1,1)))</f>
        <v>0</v>
      </c>
      <c r="C42" s="190"/>
      <c r="D42" s="207"/>
      <c r="E42" s="203" t="s">
        <v>53</v>
      </c>
    </row>
    <row r="43" customFormat="false" ht="14.4" hidden="false" customHeight="false" outlineLevel="0" collapsed="false">
      <c r="A43" s="206" t="n">
        <v>40</v>
      </c>
      <c r="B43" s="200" t="n">
        <f aca="false">IF(D43="x",0,IF(C43&lt;1,0,IF(C43&gt;1,1)))</f>
        <v>1</v>
      </c>
      <c r="C43" s="201" t="n">
        <v>124.335</v>
      </c>
      <c r="D43" s="207"/>
      <c r="E43" s="203" t="s">
        <v>53</v>
      </c>
    </row>
    <row r="44" customFormat="false" ht="14.4" hidden="false" customHeight="false" outlineLevel="0" collapsed="false">
      <c r="A44" s="204" t="n">
        <v>41</v>
      </c>
      <c r="B44" s="200" t="n">
        <f aca="false">IF(D44="x",0,IF(C44&lt;1,0,IF(C44&gt;1,1)))</f>
        <v>0</v>
      </c>
      <c r="C44" s="190"/>
      <c r="D44" s="207"/>
      <c r="E44" s="203" t="s">
        <v>53</v>
      </c>
    </row>
    <row r="45" customFormat="false" ht="14.4" hidden="false" customHeight="false" outlineLevel="0" collapsed="false">
      <c r="A45" s="206" t="n">
        <v>42</v>
      </c>
      <c r="B45" s="200" t="n">
        <f aca="false">IF(D45="x",0,IF(C45&lt;1,0,IF(C45&gt;1,1)))</f>
        <v>0</v>
      </c>
      <c r="C45" s="190"/>
      <c r="D45" s="207"/>
      <c r="E45" s="203" t="s">
        <v>53</v>
      </c>
    </row>
    <row r="46" customFormat="false" ht="14.4" hidden="false" customHeight="false" outlineLevel="0" collapsed="false">
      <c r="A46" s="204" t="n">
        <v>43</v>
      </c>
      <c r="B46" s="200" t="n">
        <f aca="false">IF(D46="x",0,IF(C46&lt;1,0,IF(C46&gt;1,1)))</f>
        <v>0</v>
      </c>
      <c r="C46" s="190"/>
      <c r="D46" s="207"/>
      <c r="E46" s="203" t="s">
        <v>53</v>
      </c>
    </row>
    <row r="47" customFormat="false" ht="14.4" hidden="false" customHeight="false" outlineLevel="0" collapsed="false">
      <c r="A47" s="206" t="n">
        <v>44</v>
      </c>
      <c r="B47" s="200" t="n">
        <f aca="false">IF(D47="x",0,IF(C47&lt;1,0,IF(C47&gt;1,1)))</f>
        <v>1</v>
      </c>
      <c r="C47" s="201" t="n">
        <v>131.671</v>
      </c>
      <c r="D47" s="207"/>
      <c r="E47" s="203" t="s">
        <v>53</v>
      </c>
    </row>
    <row r="48" customFormat="false" ht="14.4" hidden="false" customHeight="false" outlineLevel="0" collapsed="false">
      <c r="A48" s="204" t="n">
        <v>45</v>
      </c>
      <c r="B48" s="200" t="n">
        <f aca="false">IF(D48="x",0,IF(C48&lt;1,0,IF(C48&gt;1,1)))</f>
        <v>0</v>
      </c>
      <c r="C48" s="190"/>
      <c r="D48" s="207"/>
      <c r="E48" s="203" t="s">
        <v>53</v>
      </c>
    </row>
    <row r="49" customFormat="false" ht="14.4" hidden="false" customHeight="false" outlineLevel="0" collapsed="false">
      <c r="A49" s="206" t="n">
        <v>46</v>
      </c>
      <c r="B49" s="200" t="n">
        <f aca="false">IF(D49="x",0,IF(C49&lt;1,0,IF(C49&gt;1,1)))</f>
        <v>1</v>
      </c>
      <c r="C49" s="201" t="n">
        <v>126.15</v>
      </c>
      <c r="D49" s="207"/>
      <c r="E49" s="203" t="s">
        <v>53</v>
      </c>
    </row>
    <row r="50" customFormat="false" ht="14.4" hidden="false" customHeight="false" outlineLevel="0" collapsed="false">
      <c r="A50" s="204" t="n">
        <v>47</v>
      </c>
      <c r="B50" s="200" t="n">
        <f aca="false">IF(D50="x",0,IF(C50&lt;1,0,IF(C50&gt;1,1)))</f>
        <v>1</v>
      </c>
      <c r="C50" s="201" t="n">
        <v>128.5</v>
      </c>
      <c r="D50" s="207"/>
      <c r="E50" s="203" t="s">
        <v>53</v>
      </c>
    </row>
    <row r="51" customFormat="false" ht="14.4" hidden="false" customHeight="false" outlineLevel="0" collapsed="false">
      <c r="A51" s="206" t="n">
        <v>48</v>
      </c>
      <c r="B51" s="200" t="n">
        <f aca="false">IF(D51="x",0,IF(C51&lt;1,0,IF(C51&gt;1,1)))</f>
        <v>1</v>
      </c>
      <c r="C51" s="201" t="n">
        <v>127.18</v>
      </c>
      <c r="D51" s="207"/>
      <c r="E51" s="203" t="s">
        <v>53</v>
      </c>
    </row>
    <row r="52" customFormat="false" ht="14.4" hidden="false" customHeight="false" outlineLevel="0" collapsed="false">
      <c r="A52" s="204" t="n">
        <v>49</v>
      </c>
      <c r="B52" s="200" t="n">
        <f aca="false">IF(D52="x",0,IF(C52&lt;1,0,IF(C52&gt;1,1)))</f>
        <v>1</v>
      </c>
      <c r="C52" s="201" t="n">
        <v>125.96</v>
      </c>
      <c r="D52" s="207"/>
      <c r="E52" s="203" t="s">
        <v>53</v>
      </c>
    </row>
    <row r="53" customFormat="false" ht="14.4" hidden="false" customHeight="false" outlineLevel="0" collapsed="false">
      <c r="A53" s="206" t="n">
        <v>50</v>
      </c>
      <c r="B53" s="200" t="n">
        <f aca="false">IF(D53="x",0,IF(C53&lt;1,0,IF(C53&gt;1,1)))</f>
        <v>1</v>
      </c>
      <c r="C53" s="201" t="n">
        <v>123.28</v>
      </c>
      <c r="D53" s="207"/>
      <c r="E53" s="203" t="s">
        <v>53</v>
      </c>
    </row>
    <row r="54" customFormat="false" ht="14.4" hidden="false" customHeight="false" outlineLevel="0" collapsed="false">
      <c r="A54" s="204" t="n">
        <v>51</v>
      </c>
      <c r="B54" s="200" t="n">
        <f aca="false">IF(D54="x",0,IF(C54&lt;1,0,IF(C54&gt;1,1)))</f>
        <v>1</v>
      </c>
      <c r="C54" s="201" t="n">
        <v>118.45</v>
      </c>
      <c r="D54" s="207"/>
      <c r="E54" s="203" t="s">
        <v>53</v>
      </c>
    </row>
    <row r="55" customFormat="false" ht="14.4" hidden="false" customHeight="false" outlineLevel="0" collapsed="false">
      <c r="A55" s="206" t="n">
        <v>52</v>
      </c>
      <c r="B55" s="200" t="n">
        <f aca="false">IF(D55="x",0,IF(C55&lt;1,0,IF(C55&gt;1,1)))</f>
        <v>1</v>
      </c>
      <c r="C55" s="201" t="n">
        <v>134.54</v>
      </c>
      <c r="D55" s="207"/>
      <c r="E55" s="203" t="s">
        <v>53</v>
      </c>
    </row>
    <row r="56" customFormat="false" ht="14.4" hidden="false" customHeight="false" outlineLevel="0" collapsed="false">
      <c r="A56" s="204" t="n">
        <v>53</v>
      </c>
      <c r="B56" s="200" t="n">
        <f aca="false">IF(D56="x",0,IF(C56&lt;1,0,IF(C56&gt;1,1)))</f>
        <v>1</v>
      </c>
      <c r="C56" s="201" t="n">
        <v>125.37</v>
      </c>
      <c r="D56" s="207"/>
      <c r="E56" s="203" t="s">
        <v>53</v>
      </c>
    </row>
    <row r="57" customFormat="false" ht="14.4" hidden="false" customHeight="false" outlineLevel="0" collapsed="false">
      <c r="A57" s="206" t="n">
        <v>54</v>
      </c>
      <c r="B57" s="200" t="n">
        <f aca="false">IF(D57="x",0,IF(C57&lt;1,0,IF(C57&gt;1,1)))</f>
        <v>1</v>
      </c>
      <c r="C57" s="201" t="n">
        <v>124.87</v>
      </c>
      <c r="D57" s="207"/>
      <c r="E57" s="203" t="s">
        <v>53</v>
      </c>
    </row>
    <row r="58" customFormat="false" ht="14.4" hidden="false" customHeight="false" outlineLevel="0" collapsed="false">
      <c r="A58" s="204" t="n">
        <v>55</v>
      </c>
      <c r="B58" s="200" t="n">
        <f aca="false">IF(D58="x",0,IF(C58&lt;1,0,IF(C58&gt;1,1)))</f>
        <v>1</v>
      </c>
      <c r="C58" s="201" t="n">
        <v>128.672</v>
      </c>
      <c r="D58" s="207"/>
      <c r="E58" s="203" t="s">
        <v>53</v>
      </c>
    </row>
    <row r="59" customFormat="false" ht="14.4" hidden="false" customHeight="false" outlineLevel="0" collapsed="false">
      <c r="A59" s="206" t="n">
        <v>56</v>
      </c>
      <c r="B59" s="200" t="n">
        <f aca="false">IF(D59="x",0,IF(C59&lt;1,0,IF(C59&gt;1,1)))</f>
        <v>1</v>
      </c>
      <c r="C59" s="201" t="n">
        <v>124.01</v>
      </c>
      <c r="D59" s="207"/>
      <c r="E59" s="203" t="s">
        <v>53</v>
      </c>
    </row>
    <row r="60" customFormat="false" ht="14.4" hidden="false" customHeight="false" outlineLevel="0" collapsed="false">
      <c r="A60" s="204" t="n">
        <v>57</v>
      </c>
      <c r="B60" s="200" t="n">
        <f aca="false">IF(D60="x",0,IF(C60&lt;1,0,IF(C60&gt;1,1)))</f>
        <v>0</v>
      </c>
      <c r="C60" s="190"/>
      <c r="D60" s="207"/>
      <c r="E60" s="203" t="s">
        <v>53</v>
      </c>
    </row>
    <row r="61" customFormat="false" ht="14.4" hidden="false" customHeight="false" outlineLevel="0" collapsed="false">
      <c r="A61" s="206" t="n">
        <v>58</v>
      </c>
      <c r="B61" s="200" t="n">
        <f aca="false">IF(D61="x",0,IF(C61&lt;1,0,IF(C61&gt;1,1)))</f>
        <v>0</v>
      </c>
      <c r="C61" s="190"/>
      <c r="D61" s="207"/>
      <c r="E61" s="203" t="s">
        <v>53</v>
      </c>
    </row>
    <row r="62" customFormat="false" ht="14.4" hidden="false" customHeight="false" outlineLevel="0" collapsed="false">
      <c r="A62" s="204" t="n">
        <v>59</v>
      </c>
      <c r="B62" s="200" t="n">
        <f aca="false">IF(D62="x",0,IF(C62&lt;1,0,IF(C62&gt;1,1)))</f>
        <v>0</v>
      </c>
      <c r="C62" s="190"/>
      <c r="D62" s="207"/>
      <c r="E62" s="203" t="s">
        <v>53</v>
      </c>
    </row>
    <row r="63" customFormat="false" ht="14.4" hidden="false" customHeight="false" outlineLevel="0" collapsed="false">
      <c r="A63" s="206" t="n">
        <v>60</v>
      </c>
      <c r="B63" s="200" t="n">
        <f aca="false">IF(D63="x",0,IF(C63&lt;1,0,IF(C63&gt;1,1)))</f>
        <v>0</v>
      </c>
      <c r="C63" s="190"/>
      <c r="D63" s="207"/>
      <c r="E63" s="203" t="s">
        <v>53</v>
      </c>
    </row>
    <row r="64" customFormat="false" ht="14.4" hidden="false" customHeight="false" outlineLevel="0" collapsed="false">
      <c r="A64" s="204" t="n">
        <v>61</v>
      </c>
      <c r="B64" s="200" t="n">
        <f aca="false">IF(D64="x",0,IF(C64&lt;1,0,IF(C64&gt;1,1)))</f>
        <v>0</v>
      </c>
      <c r="C64" s="190"/>
      <c r="D64" s="207"/>
      <c r="E64" s="203" t="s">
        <v>53</v>
      </c>
    </row>
    <row r="65" customFormat="false" ht="14.4" hidden="false" customHeight="false" outlineLevel="0" collapsed="false">
      <c r="A65" s="206" t="n">
        <v>62</v>
      </c>
      <c r="B65" s="200" t="n">
        <f aca="false">IF(D65="x",0,IF(C65&lt;1,0,IF(C65&gt;1,1)))</f>
        <v>0</v>
      </c>
      <c r="C65" s="190"/>
      <c r="D65" s="207"/>
      <c r="E65" s="203" t="s">
        <v>53</v>
      </c>
    </row>
    <row r="66" customFormat="false" ht="14.4" hidden="false" customHeight="false" outlineLevel="0" collapsed="false">
      <c r="A66" s="204" t="n">
        <v>63</v>
      </c>
      <c r="B66" s="200" t="n">
        <f aca="false">IF(D66="x",0,IF(C66&lt;1,0,IF(C66&gt;1,1)))</f>
        <v>0</v>
      </c>
      <c r="C66" s="190"/>
      <c r="D66" s="207"/>
      <c r="E66" s="203" t="s">
        <v>53</v>
      </c>
    </row>
    <row r="67" customFormat="false" ht="14.4" hidden="false" customHeight="false" outlineLevel="0" collapsed="false">
      <c r="A67" s="206" t="n">
        <v>64</v>
      </c>
      <c r="B67" s="200" t="n">
        <f aca="false">IF(D67="x",0,IF(C67&lt;1,0,IF(C67&gt;1,1)))</f>
        <v>0</v>
      </c>
      <c r="C67" s="190"/>
      <c r="D67" s="207"/>
      <c r="E67" s="203" t="s">
        <v>53</v>
      </c>
    </row>
    <row r="68" customFormat="false" ht="14.4" hidden="false" customHeight="false" outlineLevel="0" collapsed="false">
      <c r="A68" s="204" t="n">
        <v>65</v>
      </c>
      <c r="B68" s="200" t="n">
        <f aca="false">IF(D68="x",0,IF(C68&lt;1,0,IF(C68&gt;1,1)))</f>
        <v>0</v>
      </c>
      <c r="C68" s="190"/>
      <c r="D68" s="207"/>
      <c r="E68" s="203" t="s">
        <v>53</v>
      </c>
    </row>
    <row r="69" customFormat="false" ht="14.4" hidden="false" customHeight="false" outlineLevel="0" collapsed="false">
      <c r="A69" s="206" t="n">
        <v>66</v>
      </c>
      <c r="B69" s="200" t="n">
        <f aca="false">IF(D69="x",0,IF(C69&lt;1,0,IF(C69&gt;1,1)))</f>
        <v>0</v>
      </c>
      <c r="C69" s="190"/>
      <c r="D69" s="207"/>
      <c r="E69" s="203" t="s">
        <v>53</v>
      </c>
    </row>
    <row r="70" customFormat="false" ht="14.4" hidden="false" customHeight="false" outlineLevel="0" collapsed="false">
      <c r="A70" s="204" t="n">
        <v>67</v>
      </c>
      <c r="B70" s="200" t="n">
        <f aca="false">IF(D70="x",0,IF(C70&lt;1,0,IF(C70&gt;1,1)))</f>
        <v>0</v>
      </c>
      <c r="C70" s="190"/>
      <c r="D70" s="207"/>
      <c r="E70" s="203" t="s">
        <v>53</v>
      </c>
    </row>
    <row r="71" customFormat="false" ht="14.4" hidden="false" customHeight="false" outlineLevel="0" collapsed="false">
      <c r="A71" s="206" t="n">
        <v>68</v>
      </c>
      <c r="B71" s="200" t="n">
        <f aca="false">IF(D71="x",0,IF(C71&lt;1,0,IF(C71&gt;1,1)))</f>
        <v>0</v>
      </c>
      <c r="C71" s="190"/>
      <c r="D71" s="207"/>
      <c r="E71" s="203" t="s">
        <v>53</v>
      </c>
    </row>
    <row r="72" customFormat="false" ht="14.4" hidden="false" customHeight="false" outlineLevel="0" collapsed="false">
      <c r="A72" s="204" t="n">
        <v>69</v>
      </c>
      <c r="B72" s="200" t="n">
        <f aca="false">IF(D72="x",0,IF(C72&lt;1,0,IF(C72&gt;1,1)))</f>
        <v>0</v>
      </c>
      <c r="C72" s="190"/>
      <c r="D72" s="207"/>
      <c r="E72" s="203" t="s">
        <v>53</v>
      </c>
    </row>
    <row r="73" customFormat="false" ht="14.4" hidden="false" customHeight="false" outlineLevel="0" collapsed="false">
      <c r="A73" s="206" t="n">
        <v>70</v>
      </c>
      <c r="B73" s="200" t="n">
        <f aca="false">IF(D73="x",0,IF(C73&lt;1,0,IF(C73&gt;1,1)))</f>
        <v>0</v>
      </c>
      <c r="C73" s="190"/>
      <c r="D73" s="207"/>
      <c r="E73" s="203" t="s">
        <v>53</v>
      </c>
    </row>
    <row r="74" customFormat="false" ht="14.4" hidden="false" customHeight="false" outlineLevel="0" collapsed="false">
      <c r="A74" s="204" t="n">
        <v>71</v>
      </c>
      <c r="B74" s="200" t="n">
        <f aca="false">IF(D74="x",0,IF(C74&lt;1,0,IF(C74&gt;1,1)))</f>
        <v>0</v>
      </c>
      <c r="C74" s="190"/>
      <c r="D74" s="207"/>
      <c r="E74" s="203" t="s">
        <v>53</v>
      </c>
    </row>
    <row r="75" customFormat="false" ht="14.4" hidden="false" customHeight="false" outlineLevel="0" collapsed="false">
      <c r="A75" s="206" t="n">
        <v>72</v>
      </c>
      <c r="B75" s="200" t="n">
        <f aca="false">IF(D75="x",0,IF(C75&lt;1,0,IF(C75&gt;1,1)))</f>
        <v>0</v>
      </c>
      <c r="C75" s="190"/>
      <c r="D75" s="207"/>
      <c r="E75" s="203" t="s">
        <v>53</v>
      </c>
    </row>
    <row r="76" customFormat="false" ht="14.4" hidden="false" customHeight="false" outlineLevel="0" collapsed="false">
      <c r="A76" s="204" t="n">
        <v>73</v>
      </c>
      <c r="B76" s="200" t="n">
        <f aca="false">IF(D76="x",0,IF(C76&lt;1,0,IF(C76&gt;1,1)))</f>
        <v>0</v>
      </c>
      <c r="C76" s="190"/>
      <c r="D76" s="207"/>
      <c r="E76" s="203" t="s">
        <v>53</v>
      </c>
    </row>
    <row r="77" customFormat="false" ht="14.4" hidden="false" customHeight="false" outlineLevel="0" collapsed="false">
      <c r="A77" s="206" t="n">
        <v>74</v>
      </c>
      <c r="B77" s="200" t="n">
        <f aca="false">IF(D77="x",0,IF(C77&lt;1,0,IF(C77&gt;1,1)))</f>
        <v>0</v>
      </c>
      <c r="C77" s="190"/>
      <c r="D77" s="207"/>
      <c r="E77" s="203" t="s">
        <v>53</v>
      </c>
    </row>
    <row r="78" customFormat="false" ht="14.4" hidden="false" customHeight="false" outlineLevel="0" collapsed="false">
      <c r="A78" s="204" t="n">
        <v>75</v>
      </c>
      <c r="B78" s="200" t="n">
        <f aca="false">IF(D78="x",0,IF(C78&lt;1,0,IF(C78&gt;1,1)))</f>
        <v>0</v>
      </c>
      <c r="C78" s="190"/>
      <c r="D78" s="207"/>
      <c r="E78" s="203" t="s">
        <v>53</v>
      </c>
    </row>
    <row r="79" customFormat="false" ht="14.4" hidden="false" customHeight="false" outlineLevel="0" collapsed="false">
      <c r="A79" s="206" t="n">
        <v>76</v>
      </c>
      <c r="B79" s="200" t="n">
        <f aca="false">IF(D79="x",0,IF(C79&lt;1,0,IF(C79&gt;1,1)))</f>
        <v>0</v>
      </c>
      <c r="C79" s="190"/>
      <c r="D79" s="207"/>
      <c r="E79" s="203" t="s">
        <v>53</v>
      </c>
    </row>
    <row r="80" customFormat="false" ht="14.4" hidden="false" customHeight="false" outlineLevel="0" collapsed="false">
      <c r="A80" s="204" t="n">
        <v>77</v>
      </c>
      <c r="B80" s="200" t="n">
        <f aca="false">IF(D80="x",0,IF(C80&lt;1,0,IF(C80&gt;1,1)))</f>
        <v>0</v>
      </c>
      <c r="C80" s="190"/>
      <c r="D80" s="207"/>
      <c r="E80" s="203" t="s">
        <v>53</v>
      </c>
    </row>
    <row r="81" customFormat="false" ht="14.4" hidden="false" customHeight="false" outlineLevel="0" collapsed="false">
      <c r="A81" s="206" t="n">
        <v>78</v>
      </c>
      <c r="B81" s="200" t="n">
        <f aca="false">IF(D81="x",0,IF(C81&lt;1,0,IF(C81&gt;1,1)))</f>
        <v>0</v>
      </c>
      <c r="C81" s="190"/>
      <c r="D81" s="207"/>
      <c r="E81" s="203" t="s">
        <v>53</v>
      </c>
    </row>
    <row r="82" customFormat="false" ht="14.4" hidden="false" customHeight="false" outlineLevel="0" collapsed="false">
      <c r="A82" s="204" t="n">
        <v>79</v>
      </c>
      <c r="B82" s="200" t="n">
        <f aca="false">IF(D82="x",0,IF(C82&lt;1,0,IF(C82&gt;1,1)))</f>
        <v>0</v>
      </c>
      <c r="C82" s="190"/>
      <c r="D82" s="207"/>
      <c r="E82" s="203" t="s">
        <v>53</v>
      </c>
    </row>
    <row r="83" customFormat="false" ht="14.4" hidden="false" customHeight="false" outlineLevel="0" collapsed="false">
      <c r="A83" s="206" t="n">
        <v>80</v>
      </c>
      <c r="B83" s="200" t="n">
        <f aca="false">IF(D83="x",0,IF(C83&lt;1,0,IF(C83&gt;1,1)))</f>
        <v>0</v>
      </c>
      <c r="C83" s="190"/>
      <c r="D83" s="207"/>
      <c r="E83" s="203" t="s">
        <v>53</v>
      </c>
    </row>
    <row r="84" customFormat="false" ht="14.4" hidden="false" customHeight="false" outlineLevel="0" collapsed="false">
      <c r="A84" s="204" t="n">
        <v>81</v>
      </c>
      <c r="B84" s="200" t="n">
        <f aca="false">IF(D84="x",0,IF(C84&lt;1,0,IF(C84&gt;1,1)))</f>
        <v>0</v>
      </c>
      <c r="C84" s="190"/>
      <c r="D84" s="207"/>
      <c r="E84" s="203" t="s">
        <v>53</v>
      </c>
    </row>
    <row r="85" customFormat="false" ht="14.4" hidden="false" customHeight="false" outlineLevel="0" collapsed="false">
      <c r="A85" s="206" t="n">
        <v>82</v>
      </c>
      <c r="B85" s="200" t="n">
        <f aca="false">IF(D85="x",0,IF(C85&lt;1,0,IF(C85&gt;1,1)))</f>
        <v>0</v>
      </c>
      <c r="C85" s="190"/>
      <c r="D85" s="207"/>
      <c r="E85" s="203" t="s">
        <v>53</v>
      </c>
    </row>
    <row r="86" customFormat="false" ht="14.4" hidden="false" customHeight="false" outlineLevel="0" collapsed="false">
      <c r="A86" s="204" t="n">
        <v>83</v>
      </c>
      <c r="B86" s="200" t="n">
        <f aca="false">IF(D86="x",0,IF(C86&lt;1,0,IF(C86&gt;1,1)))</f>
        <v>0</v>
      </c>
      <c r="C86" s="190"/>
      <c r="D86" s="207"/>
      <c r="E86" s="203" t="s">
        <v>53</v>
      </c>
    </row>
    <row r="87" customFormat="false" ht="14.4" hidden="false" customHeight="false" outlineLevel="0" collapsed="false">
      <c r="A87" s="206" t="n">
        <v>84</v>
      </c>
      <c r="B87" s="200" t="n">
        <f aca="false">IF(D87="x",0,IF(C87&lt;1,0,IF(C87&gt;1,1)))</f>
        <v>0</v>
      </c>
      <c r="C87" s="190"/>
      <c r="D87" s="207"/>
      <c r="E87" s="203" t="s">
        <v>53</v>
      </c>
    </row>
    <row r="88" customFormat="false" ht="14.4" hidden="false" customHeight="false" outlineLevel="0" collapsed="false">
      <c r="A88" s="204" t="n">
        <v>85</v>
      </c>
      <c r="B88" s="200" t="n">
        <f aca="false">IF(D88="x",0,IF(C88&lt;1,0,IF(C88&gt;1,1)))</f>
        <v>0</v>
      </c>
      <c r="C88" s="190"/>
      <c r="D88" s="207"/>
      <c r="E88" s="203" t="s">
        <v>53</v>
      </c>
    </row>
    <row r="89" customFormat="false" ht="14.4" hidden="false" customHeight="false" outlineLevel="0" collapsed="false">
      <c r="A89" s="206" t="n">
        <v>86</v>
      </c>
      <c r="B89" s="200" t="n">
        <f aca="false">IF(D89="x",0,IF(C89&lt;1,0,IF(C89&gt;1,1)))</f>
        <v>0</v>
      </c>
      <c r="C89" s="190"/>
      <c r="D89" s="207"/>
      <c r="E89" s="203" t="s">
        <v>53</v>
      </c>
    </row>
    <row r="90" customFormat="false" ht="14.4" hidden="false" customHeight="false" outlineLevel="0" collapsed="false">
      <c r="A90" s="204" t="n">
        <v>87</v>
      </c>
      <c r="B90" s="200" t="n">
        <f aca="false">IF(D90="x",0,IF(C90&lt;1,0,IF(C90&gt;1,1)))</f>
        <v>0</v>
      </c>
      <c r="C90" s="190"/>
      <c r="D90" s="207"/>
      <c r="E90" s="203" t="s">
        <v>53</v>
      </c>
    </row>
    <row r="91" customFormat="false" ht="14.4" hidden="false" customHeight="false" outlineLevel="0" collapsed="false">
      <c r="A91" s="206" t="n">
        <v>88</v>
      </c>
      <c r="B91" s="200" t="n">
        <f aca="false">IF(D91="x",0,IF(C91&lt;1,0,IF(C91&gt;1,1)))</f>
        <v>0</v>
      </c>
      <c r="C91" s="190"/>
      <c r="D91" s="207"/>
      <c r="E91" s="203" t="s">
        <v>53</v>
      </c>
    </row>
    <row r="92" customFormat="false" ht="14.4" hidden="false" customHeight="false" outlineLevel="0" collapsed="false">
      <c r="A92" s="204" t="n">
        <v>89</v>
      </c>
      <c r="B92" s="200" t="n">
        <f aca="false">IF(D92="x",0,IF(C92&lt;1,0,IF(C92&gt;1,1)))</f>
        <v>0</v>
      </c>
      <c r="C92" s="190"/>
      <c r="D92" s="207"/>
      <c r="E92" s="203" t="s">
        <v>53</v>
      </c>
    </row>
    <row r="93" customFormat="false" ht="14.4" hidden="false" customHeight="false" outlineLevel="0" collapsed="false">
      <c r="A93" s="206" t="n">
        <v>90</v>
      </c>
      <c r="B93" s="200" t="n">
        <f aca="false">IF(D93="x",0,IF(C93&lt;1,0,IF(C93&gt;1,1)))</f>
        <v>0</v>
      </c>
      <c r="C93" s="190"/>
      <c r="D93" s="207"/>
      <c r="E93" s="203" t="s">
        <v>53</v>
      </c>
    </row>
    <row r="94" customFormat="false" ht="14.4" hidden="false" customHeight="false" outlineLevel="0" collapsed="false">
      <c r="A94" s="204" t="n">
        <v>91</v>
      </c>
      <c r="B94" s="200" t="n">
        <f aca="false">IF(D94="x",0,IF(C94&lt;1,0,IF(C94&gt;1,1)))</f>
        <v>0</v>
      </c>
      <c r="C94" s="190"/>
      <c r="D94" s="207"/>
      <c r="E94" s="203" t="s">
        <v>53</v>
      </c>
    </row>
    <row r="95" customFormat="false" ht="14.4" hidden="false" customHeight="false" outlineLevel="0" collapsed="false">
      <c r="A95" s="206" t="n">
        <v>92</v>
      </c>
      <c r="B95" s="200" t="n">
        <f aca="false">IF(D95="x",0,IF(C95&lt;1,0,IF(C95&gt;1,1)))</f>
        <v>0</v>
      </c>
      <c r="C95" s="190"/>
      <c r="D95" s="207"/>
      <c r="E95" s="203" t="s">
        <v>53</v>
      </c>
    </row>
    <row r="96" customFormat="false" ht="14.4" hidden="false" customHeight="false" outlineLevel="0" collapsed="false">
      <c r="A96" s="204" t="n">
        <v>93</v>
      </c>
      <c r="B96" s="200" t="n">
        <f aca="false">IF(D96="x",0,IF(C96&lt;1,0,IF(C96&gt;1,1)))</f>
        <v>0</v>
      </c>
      <c r="C96" s="190"/>
      <c r="D96" s="207"/>
      <c r="E96" s="203" t="s">
        <v>53</v>
      </c>
    </row>
    <row r="97" customFormat="false" ht="14.4" hidden="false" customHeight="false" outlineLevel="0" collapsed="false">
      <c r="A97" s="206" t="n">
        <v>94</v>
      </c>
      <c r="B97" s="200" t="n">
        <f aca="false">IF(D97="x",0,IF(C97&lt;1,0,IF(C97&gt;1,1)))</f>
        <v>0</v>
      </c>
      <c r="C97" s="190"/>
      <c r="D97" s="207"/>
      <c r="E97" s="203" t="s">
        <v>53</v>
      </c>
    </row>
    <row r="98" customFormat="false" ht="14.4" hidden="false" customHeight="false" outlineLevel="0" collapsed="false">
      <c r="A98" s="204" t="n">
        <v>95</v>
      </c>
      <c r="B98" s="200" t="n">
        <f aca="false">IF(D98="x",0,IF(C98&lt;1,0,IF(C98&gt;1,1)))</f>
        <v>0</v>
      </c>
      <c r="C98" s="190"/>
      <c r="D98" s="207"/>
      <c r="E98" s="203" t="s">
        <v>53</v>
      </c>
    </row>
    <row r="99" customFormat="false" ht="14.4" hidden="false" customHeight="false" outlineLevel="0" collapsed="false">
      <c r="A99" s="206" t="n">
        <v>96</v>
      </c>
      <c r="B99" s="200" t="n">
        <f aca="false">IF(D99="x",0,IF(C99&lt;1,0,IF(C99&gt;1,1)))</f>
        <v>0</v>
      </c>
      <c r="C99" s="190"/>
      <c r="D99" s="207"/>
      <c r="E99" s="203" t="s">
        <v>53</v>
      </c>
    </row>
    <row r="100" customFormat="false" ht="14.4" hidden="false" customHeight="false" outlineLevel="0" collapsed="false">
      <c r="A100" s="204" t="n">
        <v>97</v>
      </c>
      <c r="B100" s="200" t="n">
        <f aca="false">IF(D100="x",0,IF(C100&lt;1,0,IF(C100&gt;1,1)))</f>
        <v>0</v>
      </c>
      <c r="C100" s="190"/>
      <c r="D100" s="207"/>
      <c r="E100" s="203" t="s">
        <v>53</v>
      </c>
    </row>
    <row r="101" customFormat="false" ht="14.4" hidden="false" customHeight="false" outlineLevel="0" collapsed="false">
      <c r="A101" s="206" t="n">
        <v>98</v>
      </c>
      <c r="B101" s="200" t="n">
        <f aca="false">IF(D101="x",0,IF(C101&lt;1,0,IF(C101&gt;1,1)))</f>
        <v>1</v>
      </c>
      <c r="C101" s="201" t="n">
        <v>128.984</v>
      </c>
      <c r="D101" s="207"/>
      <c r="E101" s="203" t="s">
        <v>53</v>
      </c>
    </row>
    <row r="102" customFormat="false" ht="14.4" hidden="false" customHeight="false" outlineLevel="0" collapsed="false">
      <c r="A102" s="204" t="n">
        <v>99</v>
      </c>
      <c r="B102" s="200" t="n">
        <f aca="false">IF(D102="x",0,IF(C102&lt;1,0,IF(C102&gt;1,1)))</f>
        <v>0</v>
      </c>
      <c r="C102" s="190"/>
      <c r="D102" s="207"/>
      <c r="E102" s="203" t="s">
        <v>53</v>
      </c>
    </row>
    <row r="103" customFormat="false" ht="14.4" hidden="false" customHeight="false" outlineLevel="0" collapsed="false">
      <c r="A103" s="206" t="n">
        <v>100</v>
      </c>
      <c r="B103" s="200" t="n">
        <f aca="false">IF(D103="x",0,IF(C103&lt;1,0,IF(C103&gt;1,1)))</f>
        <v>0</v>
      </c>
      <c r="C103" s="190"/>
      <c r="D103" s="207"/>
      <c r="E103" s="203" t="s">
        <v>53</v>
      </c>
    </row>
    <row r="104" customFormat="false" ht="14.4" hidden="false" customHeight="false" outlineLevel="0" collapsed="false">
      <c r="A104" s="204" t="n">
        <v>101</v>
      </c>
      <c r="B104" s="200" t="n">
        <f aca="false">IF(D104="x",0,IF(C104&lt;1,0,IF(C104&gt;1,1)))</f>
        <v>0</v>
      </c>
      <c r="C104" s="190"/>
      <c r="D104" s="207"/>
      <c r="E104" s="203" t="s">
        <v>53</v>
      </c>
    </row>
    <row r="105" customFormat="false" ht="14.4" hidden="false" customHeight="false" outlineLevel="0" collapsed="false">
      <c r="A105" s="206" t="n">
        <v>102</v>
      </c>
      <c r="B105" s="200" t="n">
        <f aca="false">IF(D105="x",0,IF(C105&lt;1,0,IF(C105&gt;1,1)))</f>
        <v>0</v>
      </c>
      <c r="C105" s="190"/>
      <c r="D105" s="207"/>
      <c r="E105" s="203" t="s">
        <v>53</v>
      </c>
    </row>
    <row r="106" customFormat="false" ht="14.4" hidden="false" customHeight="false" outlineLevel="0" collapsed="false">
      <c r="A106" s="204" t="n">
        <v>103</v>
      </c>
      <c r="B106" s="200" t="n">
        <f aca="false">IF(D106="x",0,IF(C106&lt;1,0,IF(C106&gt;1,1)))</f>
        <v>0</v>
      </c>
      <c r="C106" s="190"/>
      <c r="D106" s="207"/>
      <c r="E106" s="203" t="s">
        <v>53</v>
      </c>
    </row>
    <row r="107" customFormat="false" ht="14.4" hidden="false" customHeight="false" outlineLevel="0" collapsed="false">
      <c r="A107" s="206" t="n">
        <v>104</v>
      </c>
      <c r="B107" s="200" t="n">
        <f aca="false">IF(D107="x",0,IF(C107&lt;1,0,IF(C107&gt;1,1)))</f>
        <v>1</v>
      </c>
      <c r="C107" s="201" t="n">
        <v>129.334</v>
      </c>
      <c r="D107" s="207"/>
      <c r="E107" s="203" t="s">
        <v>53</v>
      </c>
    </row>
    <row r="108" customFormat="false" ht="14.4" hidden="false" customHeight="false" outlineLevel="0" collapsed="false">
      <c r="A108" s="204" t="n">
        <v>105</v>
      </c>
      <c r="B108" s="200" t="n">
        <f aca="false">IF(D108="x",0,IF(C108&lt;1,0,IF(C108&gt;1,1)))</f>
        <v>0</v>
      </c>
      <c r="C108" s="190"/>
      <c r="D108" s="207"/>
      <c r="E108" s="203" t="s">
        <v>53</v>
      </c>
    </row>
    <row r="109" customFormat="false" ht="14.4" hidden="false" customHeight="false" outlineLevel="0" collapsed="false">
      <c r="A109" s="206" t="n">
        <v>106</v>
      </c>
      <c r="B109" s="200" t="n">
        <f aca="false">IF(D109="x",0,IF(C109&lt;1,0,IF(C109&gt;1,1)))</f>
        <v>0</v>
      </c>
      <c r="C109" s="190"/>
      <c r="D109" s="207"/>
      <c r="E109" s="203" t="s">
        <v>53</v>
      </c>
    </row>
    <row r="110" customFormat="false" ht="14.4" hidden="false" customHeight="false" outlineLevel="0" collapsed="false">
      <c r="A110" s="204" t="n">
        <v>107</v>
      </c>
      <c r="B110" s="200" t="n">
        <f aca="false">IF(D110="x",0,IF(C110&lt;1,0,IF(C110&gt;1,1)))</f>
        <v>0</v>
      </c>
      <c r="C110" s="190"/>
      <c r="D110" s="207"/>
      <c r="E110" s="203" t="s">
        <v>53</v>
      </c>
    </row>
    <row r="111" customFormat="false" ht="14.4" hidden="false" customHeight="false" outlineLevel="0" collapsed="false">
      <c r="A111" s="206" t="n">
        <v>108</v>
      </c>
      <c r="B111" s="200" t="n">
        <f aca="false">IF(D111="x",0,IF(C111&lt;1,0,IF(C111&gt;1,1)))</f>
        <v>0</v>
      </c>
      <c r="C111" s="190"/>
      <c r="D111" s="207"/>
      <c r="E111" s="203" t="s">
        <v>53</v>
      </c>
    </row>
    <row r="112" customFormat="false" ht="14.4" hidden="false" customHeight="false" outlineLevel="0" collapsed="false">
      <c r="A112" s="204" t="n">
        <v>109</v>
      </c>
      <c r="B112" s="200" t="n">
        <f aca="false">IF(D112="x",0,IF(C112&lt;1,0,IF(C112&gt;1,1)))</f>
        <v>1</v>
      </c>
      <c r="C112" s="201" t="n">
        <v>127.559</v>
      </c>
      <c r="D112" s="207"/>
      <c r="E112" s="203" t="s">
        <v>53</v>
      </c>
    </row>
    <row r="113" customFormat="false" ht="14.4" hidden="false" customHeight="false" outlineLevel="0" collapsed="false">
      <c r="A113" s="206" t="n">
        <v>110</v>
      </c>
      <c r="B113" s="200" t="n">
        <f aca="false">IF(D113="x",0,IF(C113&lt;1,0,IF(C113&gt;1,1)))</f>
        <v>0</v>
      </c>
      <c r="C113" s="190"/>
      <c r="D113" s="207"/>
      <c r="E113" s="203" t="s">
        <v>53</v>
      </c>
    </row>
    <row r="114" customFormat="false" ht="14.4" hidden="false" customHeight="false" outlineLevel="0" collapsed="false">
      <c r="A114" s="204" t="n">
        <v>111</v>
      </c>
      <c r="B114" s="200" t="n">
        <f aca="false">IF(D114="x",0,IF(C114&lt;1,0,IF(C114&gt;1,1)))</f>
        <v>0</v>
      </c>
      <c r="C114" s="190"/>
      <c r="D114" s="207"/>
      <c r="E114" s="203" t="s">
        <v>53</v>
      </c>
    </row>
    <row r="115" customFormat="false" ht="14.4" hidden="false" customHeight="false" outlineLevel="0" collapsed="false">
      <c r="A115" s="206" t="n">
        <v>112</v>
      </c>
      <c r="B115" s="200" t="n">
        <f aca="false">IF(D115="x",0,IF(C115&lt;1,0,IF(C115&gt;1,1)))</f>
        <v>0</v>
      </c>
      <c r="C115" s="190"/>
      <c r="D115" s="207"/>
      <c r="E115" s="203" t="s">
        <v>53</v>
      </c>
    </row>
    <row r="116" customFormat="false" ht="14.4" hidden="false" customHeight="false" outlineLevel="0" collapsed="false">
      <c r="A116" s="204" t="n">
        <v>113</v>
      </c>
      <c r="B116" s="200" t="n">
        <f aca="false">IF(D116="x",0,IF(C116&lt;1,0,IF(C116&gt;1,1)))</f>
        <v>0</v>
      </c>
      <c r="C116" s="190"/>
      <c r="D116" s="207"/>
      <c r="E116" s="203" t="s">
        <v>53</v>
      </c>
    </row>
    <row r="117" customFormat="false" ht="14.4" hidden="false" customHeight="false" outlineLevel="0" collapsed="false">
      <c r="A117" s="206" t="n">
        <v>114</v>
      </c>
      <c r="B117" s="200" t="n">
        <f aca="false">IF(D117="x",0,IF(C117&lt;1,0,IF(C117&gt;1,1)))</f>
        <v>0</v>
      </c>
      <c r="C117" s="190"/>
      <c r="D117" s="207"/>
      <c r="E117" s="203" t="s">
        <v>53</v>
      </c>
    </row>
    <row r="118" customFormat="false" ht="14.4" hidden="false" customHeight="false" outlineLevel="0" collapsed="false">
      <c r="A118" s="204" t="n">
        <v>115</v>
      </c>
      <c r="B118" s="200" t="n">
        <f aca="false">IF(D118="x",0,IF(C118&lt;1,0,IF(C118&gt;1,1)))</f>
        <v>0</v>
      </c>
      <c r="C118" s="190"/>
      <c r="D118" s="207"/>
      <c r="E118" s="203" t="s">
        <v>53</v>
      </c>
    </row>
    <row r="119" customFormat="false" ht="14.4" hidden="false" customHeight="false" outlineLevel="0" collapsed="false">
      <c r="A119" s="206" t="n">
        <v>116</v>
      </c>
      <c r="B119" s="200" t="n">
        <f aca="false">IF(D119="x",0,IF(C119&lt;1,0,IF(C119&gt;1,1)))</f>
        <v>0</v>
      </c>
      <c r="C119" s="190"/>
      <c r="D119" s="207"/>
      <c r="E119" s="203" t="s">
        <v>53</v>
      </c>
    </row>
    <row r="120" customFormat="false" ht="14.4" hidden="false" customHeight="false" outlineLevel="0" collapsed="false">
      <c r="A120" s="204" t="n">
        <v>117</v>
      </c>
      <c r="B120" s="200" t="n">
        <f aca="false">IF(D120="x",0,IF(C120&lt;1,0,IF(C120&gt;1,1)))</f>
        <v>0</v>
      </c>
      <c r="C120" s="190"/>
      <c r="D120" s="207"/>
      <c r="E120" s="203" t="s">
        <v>53</v>
      </c>
    </row>
    <row r="121" customFormat="false" ht="14.4" hidden="false" customHeight="false" outlineLevel="0" collapsed="false">
      <c r="A121" s="206" t="n">
        <v>118</v>
      </c>
      <c r="B121" s="200" t="n">
        <f aca="false">IF(D121="x",0,IF(C121&lt;1,0,IF(C121&gt;1,1)))</f>
        <v>0</v>
      </c>
      <c r="C121" s="190"/>
      <c r="D121" s="207"/>
      <c r="E121" s="203" t="s">
        <v>53</v>
      </c>
    </row>
    <row r="122" customFormat="false" ht="14.4" hidden="false" customHeight="false" outlineLevel="0" collapsed="false">
      <c r="A122" s="204" t="n">
        <v>119</v>
      </c>
      <c r="B122" s="200" t="n">
        <f aca="false">IF(D122="x",0,IF(C122&lt;1,0,IF(C122&gt;1,1)))</f>
        <v>0</v>
      </c>
      <c r="C122" s="190"/>
      <c r="D122" s="207"/>
      <c r="E122" s="203" t="s">
        <v>53</v>
      </c>
    </row>
    <row r="123" customFormat="false" ht="14.4" hidden="false" customHeight="false" outlineLevel="0" collapsed="false">
      <c r="A123" s="206" t="n">
        <v>120</v>
      </c>
      <c r="B123" s="200" t="n">
        <f aca="false">IF(D123="x",0,IF(C123&lt;1,0,IF(C123&gt;1,1)))</f>
        <v>0</v>
      </c>
      <c r="C123" s="190"/>
      <c r="D123" s="207"/>
      <c r="E123" s="203" t="s">
        <v>53</v>
      </c>
    </row>
    <row r="124" customFormat="false" ht="14.4" hidden="false" customHeight="false" outlineLevel="0" collapsed="false">
      <c r="A124" s="204" t="n">
        <v>121</v>
      </c>
      <c r="B124" s="200" t="n">
        <f aca="false">IF(D124="x",0,IF(C124&lt;1,0,IF(C124&gt;1,1)))</f>
        <v>0</v>
      </c>
      <c r="C124" s="190"/>
      <c r="D124" s="207"/>
      <c r="E124" s="203" t="s">
        <v>53</v>
      </c>
    </row>
    <row r="125" customFormat="false" ht="14.4" hidden="false" customHeight="false" outlineLevel="0" collapsed="false">
      <c r="A125" s="206" t="n">
        <v>122</v>
      </c>
      <c r="B125" s="200" t="n">
        <f aca="false">IF(D125="x",0,IF(C125&lt;1,0,IF(C125&gt;1,1)))</f>
        <v>0</v>
      </c>
      <c r="C125" s="190"/>
      <c r="D125" s="207"/>
      <c r="E125" s="203" t="s">
        <v>53</v>
      </c>
    </row>
    <row r="126" customFormat="false" ht="14.4" hidden="false" customHeight="false" outlineLevel="0" collapsed="false">
      <c r="A126" s="204" t="n">
        <v>123</v>
      </c>
      <c r="B126" s="200" t="n">
        <f aca="false">IF(D126="x",0,IF(C126&lt;1,0,IF(C126&gt;1,1)))</f>
        <v>0</v>
      </c>
      <c r="C126" s="190"/>
      <c r="D126" s="207"/>
      <c r="E126" s="203" t="s">
        <v>53</v>
      </c>
    </row>
    <row r="127" customFormat="false" ht="14.4" hidden="false" customHeight="false" outlineLevel="0" collapsed="false">
      <c r="A127" s="206" t="n">
        <v>124</v>
      </c>
      <c r="B127" s="200" t="n">
        <f aca="false">IF(D127="x",0,IF(C127&lt;1,0,IF(C127&gt;1,1)))</f>
        <v>0</v>
      </c>
      <c r="C127" s="190"/>
      <c r="D127" s="207"/>
      <c r="E127" s="203" t="s">
        <v>53</v>
      </c>
    </row>
    <row r="128" customFormat="false" ht="14.4" hidden="false" customHeight="false" outlineLevel="0" collapsed="false">
      <c r="A128" s="204" t="n">
        <v>125</v>
      </c>
      <c r="B128" s="200" t="n">
        <f aca="false">IF(D128="x",0,IF(C128&lt;1,0,IF(C128&gt;1,1)))</f>
        <v>0</v>
      </c>
      <c r="C128" s="190"/>
      <c r="D128" s="207"/>
      <c r="E128" s="203" t="s">
        <v>53</v>
      </c>
    </row>
    <row r="129" customFormat="false" ht="14.4" hidden="false" customHeight="false" outlineLevel="0" collapsed="false">
      <c r="A129" s="206" t="n">
        <v>126</v>
      </c>
      <c r="B129" s="200" t="n">
        <f aca="false">IF(D129="x",0,IF(C129&lt;1,0,IF(C129&gt;1,1)))</f>
        <v>0</v>
      </c>
      <c r="C129" s="190"/>
      <c r="D129" s="207"/>
      <c r="E129" s="203" t="s">
        <v>53</v>
      </c>
    </row>
    <row r="130" customFormat="false" ht="14.4" hidden="false" customHeight="false" outlineLevel="0" collapsed="false">
      <c r="A130" s="204" t="n">
        <v>127</v>
      </c>
      <c r="B130" s="200" t="n">
        <f aca="false">IF(D130="x",0,IF(C130&lt;1,0,IF(C130&gt;1,1)))</f>
        <v>0</v>
      </c>
      <c r="C130" s="190"/>
      <c r="D130" s="207"/>
      <c r="E130" s="203" t="s">
        <v>53</v>
      </c>
    </row>
    <row r="131" customFormat="false" ht="14.4" hidden="false" customHeight="false" outlineLevel="0" collapsed="false">
      <c r="A131" s="206" t="n">
        <v>128</v>
      </c>
      <c r="B131" s="200" t="n">
        <f aca="false">IF(D131="x",0,IF(C131&lt;1,0,IF(C131&gt;1,1)))</f>
        <v>0</v>
      </c>
      <c r="C131" s="190"/>
      <c r="D131" s="207"/>
      <c r="E131" s="203" t="s">
        <v>53</v>
      </c>
    </row>
    <row r="132" customFormat="false" ht="14.4" hidden="false" customHeight="false" outlineLevel="0" collapsed="false">
      <c r="A132" s="204" t="n">
        <v>129</v>
      </c>
      <c r="B132" s="200" t="n">
        <f aca="false">IF(D132="x",0,IF(C132&lt;1,0,IF(C132&gt;1,1)))</f>
        <v>0</v>
      </c>
      <c r="C132" s="190"/>
      <c r="D132" s="207"/>
      <c r="E132" s="203" t="s">
        <v>53</v>
      </c>
    </row>
    <row r="133" customFormat="false" ht="14.4" hidden="false" customHeight="false" outlineLevel="0" collapsed="false">
      <c r="A133" s="206" t="n">
        <v>130</v>
      </c>
      <c r="B133" s="200" t="n">
        <f aca="false">IF(D133="x",0,IF(C133&lt;1,0,IF(C133&gt;1,1)))</f>
        <v>1</v>
      </c>
      <c r="C133" s="201" t="n">
        <v>124.454</v>
      </c>
      <c r="D133" s="207"/>
      <c r="E133" s="203" t="s">
        <v>53</v>
      </c>
    </row>
    <row r="134" customFormat="false" ht="14.4" hidden="false" customHeight="false" outlineLevel="0" collapsed="false">
      <c r="A134" s="204" t="n">
        <v>131</v>
      </c>
      <c r="B134" s="200" t="n">
        <f aca="false">IF(D134="x",0,IF(C134&lt;1,0,IF(C134&gt;1,1)))</f>
        <v>0</v>
      </c>
      <c r="C134" s="190"/>
      <c r="D134" s="207"/>
      <c r="E134" s="203" t="s">
        <v>53</v>
      </c>
    </row>
    <row r="135" customFormat="false" ht="14.4" hidden="false" customHeight="false" outlineLevel="0" collapsed="false">
      <c r="A135" s="206" t="n">
        <v>132</v>
      </c>
      <c r="B135" s="200" t="n">
        <f aca="false">IF(D135="x",0,IF(C135&lt;1,0,IF(C135&gt;1,1)))</f>
        <v>0</v>
      </c>
      <c r="C135" s="190"/>
      <c r="D135" s="207"/>
      <c r="E135" s="203" t="s">
        <v>53</v>
      </c>
    </row>
    <row r="136" customFormat="false" ht="14.4" hidden="false" customHeight="false" outlineLevel="0" collapsed="false">
      <c r="A136" s="204" t="n">
        <v>133</v>
      </c>
      <c r="B136" s="200" t="n">
        <f aca="false">IF(D136="x",0,IF(C136&lt;1,0,IF(C136&gt;1,1)))</f>
        <v>0</v>
      </c>
      <c r="C136" s="190"/>
      <c r="D136" s="207"/>
      <c r="E136" s="203" t="s">
        <v>53</v>
      </c>
    </row>
    <row r="137" customFormat="false" ht="14.4" hidden="false" customHeight="false" outlineLevel="0" collapsed="false">
      <c r="A137" s="206" t="n">
        <v>134</v>
      </c>
      <c r="B137" s="200" t="n">
        <f aca="false">IF(D137="x",0,IF(C137&lt;1,0,IF(C137&gt;1,1)))</f>
        <v>0</v>
      </c>
      <c r="C137" s="190"/>
      <c r="D137" s="207"/>
      <c r="E137" s="203" t="s">
        <v>53</v>
      </c>
    </row>
    <row r="138" customFormat="false" ht="14.4" hidden="false" customHeight="false" outlineLevel="0" collapsed="false">
      <c r="A138" s="204" t="n">
        <v>135</v>
      </c>
      <c r="B138" s="200" t="n">
        <f aca="false">IF(D138="x",0,IF(C138&lt;1,0,IF(C138&gt;1,1)))</f>
        <v>1</v>
      </c>
      <c r="C138" s="201" t="n">
        <v>123.113</v>
      </c>
      <c r="D138" s="207"/>
      <c r="E138" s="203" t="s">
        <v>53</v>
      </c>
    </row>
    <row r="139" customFormat="false" ht="14.4" hidden="false" customHeight="false" outlineLevel="0" collapsed="false">
      <c r="A139" s="206" t="n">
        <v>136</v>
      </c>
      <c r="B139" s="200" t="n">
        <f aca="false">IF(D139="x",0,IF(C139&lt;1,0,IF(C139&gt;1,1)))</f>
        <v>0</v>
      </c>
      <c r="C139" s="190"/>
      <c r="D139" s="207"/>
      <c r="E139" s="203" t="s">
        <v>53</v>
      </c>
    </row>
    <row r="140" customFormat="false" ht="14.4" hidden="false" customHeight="false" outlineLevel="0" collapsed="false">
      <c r="A140" s="204" t="n">
        <v>137</v>
      </c>
      <c r="B140" s="200" t="n">
        <f aca="false">IF(D140="x",0,IF(C140&lt;1,0,IF(C140&gt;1,1)))</f>
        <v>0</v>
      </c>
      <c r="C140" s="190"/>
      <c r="D140" s="207"/>
      <c r="E140" s="203" t="s">
        <v>53</v>
      </c>
    </row>
    <row r="141" customFormat="false" ht="14.4" hidden="false" customHeight="false" outlineLevel="0" collapsed="false">
      <c r="A141" s="206" t="n">
        <v>138</v>
      </c>
      <c r="B141" s="200" t="n">
        <f aca="false">IF(D141="x",0,IF(C141&lt;1,0,IF(C141&gt;1,1)))</f>
        <v>0</v>
      </c>
      <c r="C141" s="190"/>
      <c r="D141" s="207"/>
      <c r="E141" s="203" t="s">
        <v>53</v>
      </c>
    </row>
    <row r="142" customFormat="false" ht="14.4" hidden="false" customHeight="false" outlineLevel="0" collapsed="false">
      <c r="A142" s="204" t="n">
        <v>139</v>
      </c>
      <c r="B142" s="200" t="n">
        <f aca="false">IF(D142="x",0,IF(C142&lt;1,0,IF(C142&gt;1,1)))</f>
        <v>0</v>
      </c>
      <c r="C142" s="190"/>
      <c r="D142" s="207"/>
      <c r="E142" s="203" t="s">
        <v>53</v>
      </c>
    </row>
    <row r="143" customFormat="false" ht="14.4" hidden="false" customHeight="false" outlineLevel="0" collapsed="false">
      <c r="A143" s="206" t="n">
        <v>140</v>
      </c>
      <c r="B143" s="200" t="n">
        <f aca="false">IF(D143="x",0,IF(C143&lt;1,0,IF(C143&gt;1,1)))</f>
        <v>0</v>
      </c>
      <c r="C143" s="190"/>
      <c r="D143" s="207"/>
      <c r="E143" s="203" t="s">
        <v>53</v>
      </c>
    </row>
    <row r="144" customFormat="false" ht="14.4" hidden="false" customHeight="false" outlineLevel="0" collapsed="false">
      <c r="A144" s="204" t="n">
        <v>141</v>
      </c>
      <c r="B144" s="200" t="n">
        <f aca="false">IF(D144="x",0,IF(C144&lt;1,0,IF(C144&gt;1,1)))</f>
        <v>0</v>
      </c>
      <c r="C144" s="190"/>
      <c r="D144" s="207"/>
      <c r="E144" s="203" t="s">
        <v>53</v>
      </c>
    </row>
    <row r="145" customFormat="false" ht="14.4" hidden="false" customHeight="false" outlineLevel="0" collapsed="false">
      <c r="A145" s="206" t="n">
        <v>142</v>
      </c>
      <c r="B145" s="200" t="n">
        <f aca="false">IF(D145="x",0,IF(C145&lt;1,0,IF(C145&gt;1,1)))</f>
        <v>0</v>
      </c>
      <c r="C145" s="190"/>
      <c r="D145" s="207"/>
      <c r="E145" s="203" t="s">
        <v>53</v>
      </c>
    </row>
    <row r="146" customFormat="false" ht="14.4" hidden="false" customHeight="false" outlineLevel="0" collapsed="false">
      <c r="A146" s="204" t="n">
        <v>143</v>
      </c>
      <c r="B146" s="200" t="n">
        <f aca="false">IF(D146="x",0,IF(C146&lt;1,0,IF(C146&gt;1,1)))</f>
        <v>0</v>
      </c>
      <c r="C146" s="190"/>
      <c r="D146" s="207"/>
      <c r="E146" s="203" t="s">
        <v>53</v>
      </c>
    </row>
    <row r="147" customFormat="false" ht="14.4" hidden="false" customHeight="false" outlineLevel="0" collapsed="false">
      <c r="A147" s="206" t="n">
        <v>144</v>
      </c>
      <c r="B147" s="200" t="n">
        <f aca="false">IF(D147="x",0,IF(C147&lt;1,0,IF(C147&gt;1,1)))</f>
        <v>0</v>
      </c>
      <c r="C147" s="190"/>
      <c r="D147" s="207"/>
      <c r="E147" s="203" t="s">
        <v>53</v>
      </c>
    </row>
    <row r="148" customFormat="false" ht="14.4" hidden="false" customHeight="false" outlineLevel="0" collapsed="false">
      <c r="A148" s="204" t="n">
        <v>145</v>
      </c>
      <c r="B148" s="200" t="n">
        <f aca="false">IF(D148="x",0,IF(C148&lt;1,0,IF(C148&gt;1,1)))</f>
        <v>0</v>
      </c>
      <c r="C148" s="190"/>
      <c r="D148" s="207"/>
      <c r="E148" s="203" t="s">
        <v>53</v>
      </c>
    </row>
    <row r="149" customFormat="false" ht="14.4" hidden="false" customHeight="false" outlineLevel="0" collapsed="false">
      <c r="A149" s="206" t="n">
        <v>146</v>
      </c>
      <c r="B149" s="200" t="n">
        <f aca="false">IF(D149="x",0,IF(C149&lt;1,0,IF(C149&gt;1,1)))</f>
        <v>1</v>
      </c>
      <c r="C149" s="201" t="n">
        <v>128.446</v>
      </c>
      <c r="D149" s="207"/>
      <c r="E149" s="203" t="s">
        <v>53</v>
      </c>
    </row>
    <row r="150" customFormat="false" ht="14.4" hidden="false" customHeight="false" outlineLevel="0" collapsed="false">
      <c r="A150" s="204" t="n">
        <v>147</v>
      </c>
      <c r="B150" s="200" t="n">
        <f aca="false">IF(D150="x",0,IF(C150&lt;1,0,IF(C150&gt;1,1)))</f>
        <v>0</v>
      </c>
      <c r="C150" s="190"/>
      <c r="D150" s="207"/>
      <c r="E150" s="203" t="s">
        <v>53</v>
      </c>
    </row>
    <row r="151" customFormat="false" ht="14.4" hidden="false" customHeight="false" outlineLevel="0" collapsed="false">
      <c r="A151" s="206" t="n">
        <v>148</v>
      </c>
      <c r="B151" s="200" t="n">
        <f aca="false">IF(D151="x",0,IF(C151&lt;1,0,IF(C151&gt;1,1)))</f>
        <v>0</v>
      </c>
      <c r="C151" s="190"/>
      <c r="D151" s="207"/>
      <c r="E151" s="203" t="s">
        <v>53</v>
      </c>
    </row>
    <row r="152" customFormat="false" ht="14.4" hidden="false" customHeight="false" outlineLevel="0" collapsed="false">
      <c r="A152" s="204" t="n">
        <v>149</v>
      </c>
      <c r="B152" s="200" t="n">
        <f aca="false">IF(D152="x",0,IF(C152&lt;1,0,IF(C152&gt;1,1)))</f>
        <v>0</v>
      </c>
      <c r="C152" s="190"/>
      <c r="D152" s="207"/>
      <c r="E152" s="203" t="s">
        <v>53</v>
      </c>
    </row>
    <row r="153" customFormat="false" ht="14.4" hidden="false" customHeight="false" outlineLevel="0" collapsed="false">
      <c r="A153" s="206" t="n">
        <v>150</v>
      </c>
      <c r="B153" s="200" t="n">
        <f aca="false">IF(D153="x",0,IF(C153&lt;1,0,IF(C153&gt;1,1)))</f>
        <v>0</v>
      </c>
      <c r="C153" s="190"/>
      <c r="D153" s="207"/>
      <c r="E153" s="203" t="s">
        <v>53</v>
      </c>
    </row>
    <row r="154" customFormat="false" ht="14.4" hidden="false" customHeight="false" outlineLevel="0" collapsed="false">
      <c r="A154" s="204" t="n">
        <v>151</v>
      </c>
      <c r="B154" s="200" t="n">
        <f aca="false">IF(D154="x",0,IF(C154&lt;1,0,IF(C154&gt;1,1)))</f>
        <v>0</v>
      </c>
      <c r="C154" s="190"/>
      <c r="D154" s="207"/>
      <c r="E154" s="203" t="s">
        <v>53</v>
      </c>
    </row>
    <row r="155" customFormat="false" ht="14.4" hidden="false" customHeight="false" outlineLevel="0" collapsed="false">
      <c r="A155" s="206" t="n">
        <v>152</v>
      </c>
      <c r="B155" s="200" t="n">
        <f aca="false">IF(D155="x",0,IF(C155&lt;1,0,IF(C155&gt;1,1)))</f>
        <v>0</v>
      </c>
      <c r="C155" s="190"/>
      <c r="D155" s="207"/>
      <c r="E155" s="203" t="s">
        <v>53</v>
      </c>
    </row>
    <row r="156" customFormat="false" ht="14.4" hidden="false" customHeight="false" outlineLevel="0" collapsed="false">
      <c r="A156" s="204" t="n">
        <v>153</v>
      </c>
      <c r="B156" s="200" t="n">
        <f aca="false">IF(D156="x",0,IF(C156&lt;1,0,IF(C156&gt;1,1)))</f>
        <v>1</v>
      </c>
      <c r="C156" s="201" t="n">
        <v>119.524</v>
      </c>
      <c r="D156" s="207"/>
      <c r="E156" s="203" t="s">
        <v>53</v>
      </c>
    </row>
    <row r="157" customFormat="false" ht="14.4" hidden="false" customHeight="false" outlineLevel="0" collapsed="false">
      <c r="A157" s="206" t="n">
        <v>154</v>
      </c>
      <c r="B157" s="200" t="n">
        <f aca="false">IF(D157="x",0,IF(C157&lt;1,0,IF(C157&gt;1,1)))</f>
        <v>1</v>
      </c>
      <c r="C157" s="201" t="n">
        <v>126.41</v>
      </c>
      <c r="D157" s="207"/>
      <c r="E157" s="203" t="s">
        <v>53</v>
      </c>
    </row>
    <row r="158" customFormat="false" ht="14.4" hidden="false" customHeight="false" outlineLevel="0" collapsed="false">
      <c r="A158" s="204" t="n">
        <v>155</v>
      </c>
      <c r="B158" s="200" t="n">
        <f aca="false">IF(D158="x",0,IF(C158&lt;1,0,IF(C158&gt;1,1)))</f>
        <v>1</v>
      </c>
      <c r="C158" s="201" t="n">
        <v>122.745</v>
      </c>
      <c r="D158" s="207"/>
      <c r="E158" s="203" t="s">
        <v>53</v>
      </c>
    </row>
    <row r="159" customFormat="false" ht="14.4" hidden="false" customHeight="false" outlineLevel="0" collapsed="false">
      <c r="A159" s="206" t="n">
        <v>156</v>
      </c>
      <c r="B159" s="200" t="n">
        <f aca="false">IF(D159="x",0,IF(C159&lt;1,0,IF(C159&gt;1,1)))</f>
        <v>0</v>
      </c>
      <c r="C159" s="190"/>
      <c r="D159" s="207"/>
      <c r="E159" s="203" t="s">
        <v>53</v>
      </c>
    </row>
    <row r="160" customFormat="false" ht="14.4" hidden="false" customHeight="false" outlineLevel="0" collapsed="false">
      <c r="A160" s="204" t="n">
        <v>157</v>
      </c>
      <c r="B160" s="200" t="n">
        <f aca="false">IF(D160="x",0,IF(C160&lt;1,0,IF(C160&gt;1,1)))</f>
        <v>1</v>
      </c>
      <c r="C160" s="201" t="n">
        <v>131.58</v>
      </c>
      <c r="D160" s="207"/>
      <c r="E160" s="203" t="s">
        <v>53</v>
      </c>
    </row>
    <row r="161" customFormat="false" ht="14.4" hidden="false" customHeight="false" outlineLevel="0" collapsed="false">
      <c r="A161" s="206" t="n">
        <v>158</v>
      </c>
      <c r="B161" s="200" t="n">
        <f aca="false">IF(D161="x",0,IF(C161&lt;1,0,IF(C161&gt;1,1)))</f>
        <v>1</v>
      </c>
      <c r="C161" s="201" t="n">
        <v>132.29</v>
      </c>
      <c r="D161" s="207"/>
      <c r="E161" s="203" t="s">
        <v>53</v>
      </c>
    </row>
    <row r="162" customFormat="false" ht="14.4" hidden="false" customHeight="false" outlineLevel="0" collapsed="false">
      <c r="A162" s="204" t="n">
        <v>159</v>
      </c>
      <c r="B162" s="200" t="n">
        <f aca="false">IF(D162="x",0,IF(C162&lt;1,0,IF(C162&gt;1,1)))</f>
        <v>0</v>
      </c>
      <c r="C162" s="190"/>
      <c r="D162" s="207"/>
      <c r="E162" s="203" t="s">
        <v>53</v>
      </c>
    </row>
    <row r="163" customFormat="false" ht="14.4" hidden="false" customHeight="false" outlineLevel="0" collapsed="false">
      <c r="A163" s="206" t="n">
        <v>160</v>
      </c>
      <c r="B163" s="200" t="n">
        <f aca="false">IF(D163="x",0,IF(C163&lt;1,0,IF(C163&gt;1,1)))</f>
        <v>1</v>
      </c>
      <c r="C163" s="201" t="n">
        <v>132.08</v>
      </c>
      <c r="D163" s="207"/>
      <c r="E163" s="203" t="s">
        <v>53</v>
      </c>
    </row>
    <row r="164" customFormat="false" ht="14.4" hidden="false" customHeight="false" outlineLevel="0" collapsed="false">
      <c r="A164" s="204" t="n">
        <v>161</v>
      </c>
      <c r="B164" s="200" t="n">
        <f aca="false">IF(D164="x",0,IF(C164&lt;1,0,IF(C164&gt;1,1)))</f>
        <v>1</v>
      </c>
      <c r="C164" s="201" t="n">
        <v>130.25</v>
      </c>
      <c r="D164" s="207"/>
      <c r="E164" s="203" t="s">
        <v>53</v>
      </c>
    </row>
    <row r="165" customFormat="false" ht="14.4" hidden="false" customHeight="false" outlineLevel="0" collapsed="false">
      <c r="A165" s="206" t="n">
        <v>162</v>
      </c>
      <c r="B165" s="200" t="n">
        <f aca="false">IF(D165="x",0,IF(C165&lt;1,0,IF(C165&gt;1,1)))</f>
        <v>1</v>
      </c>
      <c r="C165" s="201" t="n">
        <v>114.92</v>
      </c>
      <c r="D165" s="207"/>
      <c r="E165" s="203" t="s">
        <v>53</v>
      </c>
    </row>
    <row r="166" customFormat="false" ht="14.4" hidden="false" customHeight="false" outlineLevel="0" collapsed="false">
      <c r="A166" s="204" t="n">
        <v>163</v>
      </c>
      <c r="B166" s="200" t="n">
        <f aca="false">IF(D166="x",0,IF(C166&lt;1,0,IF(C166&gt;1,1)))</f>
        <v>1</v>
      </c>
      <c r="C166" s="201" t="n">
        <v>128.17</v>
      </c>
      <c r="D166" s="207"/>
      <c r="E166" s="203" t="s">
        <v>53</v>
      </c>
    </row>
    <row r="167" customFormat="false" ht="14.4" hidden="false" customHeight="false" outlineLevel="0" collapsed="false">
      <c r="A167" s="206" t="n">
        <v>164</v>
      </c>
      <c r="B167" s="200" t="n">
        <f aca="false">IF(D167="x",0,IF(C167&lt;1,0,IF(C167&gt;1,1)))</f>
        <v>0</v>
      </c>
      <c r="C167" s="190"/>
      <c r="D167" s="207"/>
      <c r="E167" s="203" t="s">
        <v>53</v>
      </c>
    </row>
    <row r="168" customFormat="false" ht="14.4" hidden="false" customHeight="false" outlineLevel="0" collapsed="false">
      <c r="A168" s="204" t="n">
        <v>165</v>
      </c>
      <c r="B168" s="200" t="n">
        <f aca="false">IF(D168="x",0,IF(C168&lt;1,0,IF(C168&gt;1,1)))</f>
        <v>0</v>
      </c>
      <c r="C168" s="190"/>
      <c r="D168" s="207"/>
      <c r="E168" s="203" t="s">
        <v>53</v>
      </c>
    </row>
    <row r="169" customFormat="false" ht="14.4" hidden="false" customHeight="false" outlineLevel="0" collapsed="false">
      <c r="A169" s="206" t="n">
        <v>166</v>
      </c>
      <c r="B169" s="200" t="n">
        <f aca="false">IF(D169="x",0,IF(C169&lt;1,0,IF(C169&gt;1,1)))</f>
        <v>0</v>
      </c>
      <c r="C169" s="190"/>
      <c r="D169" s="207"/>
      <c r="E169" s="203" t="s">
        <v>53</v>
      </c>
    </row>
    <row r="170" customFormat="false" ht="14.4" hidden="false" customHeight="false" outlineLevel="0" collapsed="false">
      <c r="A170" s="204" t="n">
        <v>167</v>
      </c>
      <c r="B170" s="200" t="n">
        <f aca="false">IF(D170="x",0,IF(C170&lt;1,0,IF(C170&gt;1,1)))</f>
        <v>0</v>
      </c>
      <c r="C170" s="190"/>
      <c r="D170" s="207"/>
      <c r="E170" s="203" t="s">
        <v>53</v>
      </c>
    </row>
    <row r="171" customFormat="false" ht="14.4" hidden="false" customHeight="false" outlineLevel="0" collapsed="false">
      <c r="A171" s="206" t="n">
        <v>168</v>
      </c>
      <c r="B171" s="200" t="n">
        <f aca="false">IF(D171="x",0,IF(C171&lt;1,0,IF(C171&gt;1,1)))</f>
        <v>1</v>
      </c>
      <c r="C171" s="201" t="n">
        <v>121.12</v>
      </c>
      <c r="D171" s="207"/>
      <c r="E171" s="203" t="s">
        <v>53</v>
      </c>
    </row>
    <row r="172" customFormat="false" ht="14.4" hidden="false" customHeight="false" outlineLevel="0" collapsed="false">
      <c r="A172" s="204" t="n">
        <v>169</v>
      </c>
      <c r="B172" s="200" t="n">
        <f aca="false">IF(D172="x",0,IF(C172&lt;1,0,IF(C172&gt;1,1)))</f>
        <v>0</v>
      </c>
      <c r="C172" s="190"/>
      <c r="D172" s="207"/>
      <c r="E172" s="203" t="s">
        <v>53</v>
      </c>
    </row>
    <row r="173" customFormat="false" ht="14.4" hidden="false" customHeight="false" outlineLevel="0" collapsed="false">
      <c r="A173" s="206" t="n">
        <v>170</v>
      </c>
      <c r="B173" s="200" t="n">
        <f aca="false">IF(D173="x",0,IF(C173&lt;1,0,IF(C173&gt;1,1)))</f>
        <v>0</v>
      </c>
      <c r="C173" s="190"/>
      <c r="D173" s="207"/>
      <c r="E173" s="203" t="s">
        <v>53</v>
      </c>
    </row>
    <row r="174" customFormat="false" ht="14.4" hidden="false" customHeight="false" outlineLevel="0" collapsed="false">
      <c r="A174" s="204" t="n">
        <v>171</v>
      </c>
      <c r="B174" s="200" t="n">
        <f aca="false">IF(D174="x",0,IF(C174&lt;1,0,IF(C174&gt;1,1)))</f>
        <v>0</v>
      </c>
      <c r="C174" s="190"/>
      <c r="D174" s="207"/>
      <c r="E174" s="203" t="s">
        <v>53</v>
      </c>
    </row>
    <row r="175" customFormat="false" ht="14.4" hidden="false" customHeight="false" outlineLevel="0" collapsed="false">
      <c r="A175" s="206" t="n">
        <v>172</v>
      </c>
      <c r="B175" s="200" t="n">
        <f aca="false">IF(D175="x",0,IF(C175&lt;1,0,IF(C175&gt;1,1)))</f>
        <v>0</v>
      </c>
      <c r="C175" s="190"/>
      <c r="D175" s="207"/>
      <c r="E175" s="203" t="s">
        <v>53</v>
      </c>
    </row>
    <row r="176" customFormat="false" ht="14.4" hidden="false" customHeight="false" outlineLevel="0" collapsed="false">
      <c r="A176" s="204" t="n">
        <v>173</v>
      </c>
      <c r="B176" s="200" t="n">
        <f aca="false">IF(D176="x",0,IF(C176&lt;1,0,IF(C176&gt;1,1)))</f>
        <v>0</v>
      </c>
      <c r="C176" s="190"/>
      <c r="D176" s="207"/>
      <c r="E176" s="203" t="s">
        <v>53</v>
      </c>
    </row>
    <row r="177" customFormat="false" ht="14.4" hidden="false" customHeight="false" outlineLevel="0" collapsed="false">
      <c r="A177" s="206" t="n">
        <v>174</v>
      </c>
      <c r="B177" s="200" t="n">
        <f aca="false">IF(D177="x",0,IF(C177&lt;1,0,IF(C177&gt;1,1)))</f>
        <v>1</v>
      </c>
      <c r="C177" s="201" t="n">
        <v>129.2</v>
      </c>
      <c r="D177" s="207"/>
      <c r="E177" s="203" t="s">
        <v>53</v>
      </c>
    </row>
    <row r="178" customFormat="false" ht="14.4" hidden="false" customHeight="false" outlineLevel="0" collapsed="false">
      <c r="A178" s="204" t="n">
        <v>175</v>
      </c>
      <c r="B178" s="200" t="n">
        <f aca="false">IF(D178="x",0,IF(C178&lt;1,0,IF(C178&gt;1,1)))</f>
        <v>0</v>
      </c>
      <c r="C178" s="190"/>
      <c r="D178" s="207"/>
      <c r="E178" s="203" t="s">
        <v>53</v>
      </c>
    </row>
    <row r="179" customFormat="false" ht="14.4" hidden="false" customHeight="false" outlineLevel="0" collapsed="false">
      <c r="A179" s="206" t="n">
        <v>176</v>
      </c>
      <c r="B179" s="200" t="n">
        <f aca="false">IF(D179="x",0,IF(C179&lt;1,0,IF(C179&gt;1,1)))</f>
        <v>0</v>
      </c>
      <c r="C179" s="190"/>
      <c r="D179" s="207"/>
      <c r="E179" s="203" t="s">
        <v>53</v>
      </c>
    </row>
    <row r="180" customFormat="false" ht="14.4" hidden="false" customHeight="false" outlineLevel="0" collapsed="false">
      <c r="A180" s="204" t="n">
        <v>177</v>
      </c>
      <c r="B180" s="200" t="n">
        <f aca="false">IF(D180="x",0,IF(C180&lt;1,0,IF(C180&gt;1,1)))</f>
        <v>0</v>
      </c>
      <c r="C180" s="190"/>
      <c r="D180" s="207"/>
      <c r="E180" s="203" t="s">
        <v>53</v>
      </c>
    </row>
    <row r="181" customFormat="false" ht="14.4" hidden="false" customHeight="false" outlineLevel="0" collapsed="false">
      <c r="A181" s="206" t="n">
        <v>178</v>
      </c>
      <c r="B181" s="200" t="n">
        <f aca="false">IF(D181="x",0,IF(C181&lt;1,0,IF(C181&gt;1,1)))</f>
        <v>0</v>
      </c>
      <c r="C181" s="190"/>
      <c r="D181" s="207"/>
      <c r="E181" s="203" t="s">
        <v>53</v>
      </c>
    </row>
    <row r="182" customFormat="false" ht="14.4" hidden="false" customHeight="false" outlineLevel="0" collapsed="false">
      <c r="A182" s="204" t="n">
        <v>179</v>
      </c>
      <c r="B182" s="200" t="n">
        <f aca="false">IF(D182="x",0,IF(C182&lt;1,0,IF(C182&gt;1,1)))</f>
        <v>0</v>
      </c>
      <c r="C182" s="190"/>
      <c r="D182" s="207"/>
      <c r="E182" s="203" t="s">
        <v>53</v>
      </c>
    </row>
    <row r="183" customFormat="false" ht="14.4" hidden="false" customHeight="false" outlineLevel="0" collapsed="false">
      <c r="A183" s="206" t="n">
        <v>180</v>
      </c>
      <c r="B183" s="200" t="n">
        <f aca="false">IF(D183="x",0,IF(C183&lt;1,0,IF(C183&gt;1,1)))</f>
        <v>0</v>
      </c>
      <c r="C183" s="190"/>
      <c r="D183" s="207"/>
      <c r="E183" s="203" t="s">
        <v>53</v>
      </c>
    </row>
    <row r="184" customFormat="false" ht="14.4" hidden="false" customHeight="false" outlineLevel="0" collapsed="false">
      <c r="A184" s="204" t="n">
        <v>181</v>
      </c>
      <c r="B184" s="200" t="n">
        <f aca="false">IF(D184="x",0,IF(C184&lt;1,0,IF(C184&gt;1,1)))</f>
        <v>0</v>
      </c>
      <c r="C184" s="190"/>
      <c r="D184" s="207"/>
      <c r="E184" s="203" t="s">
        <v>53</v>
      </c>
    </row>
    <row r="185" customFormat="false" ht="14.4" hidden="false" customHeight="false" outlineLevel="0" collapsed="false">
      <c r="A185" s="206" t="n">
        <v>182</v>
      </c>
      <c r="B185" s="200" t="n">
        <f aca="false">IF(D185="x",0,IF(C185&lt;1,0,IF(C185&gt;1,1)))</f>
        <v>0</v>
      </c>
      <c r="C185" s="190"/>
      <c r="D185" s="207"/>
      <c r="E185" s="203" t="s">
        <v>53</v>
      </c>
    </row>
    <row r="186" customFormat="false" ht="14.4" hidden="false" customHeight="false" outlineLevel="0" collapsed="false">
      <c r="A186" s="204" t="n">
        <v>183</v>
      </c>
      <c r="B186" s="200" t="n">
        <f aca="false">IF(D186="x",0,IF(C186&lt;1,0,IF(C186&gt;1,1)))</f>
        <v>0</v>
      </c>
      <c r="C186" s="190"/>
      <c r="D186" s="207"/>
      <c r="E186" s="203" t="s">
        <v>53</v>
      </c>
    </row>
    <row r="187" customFormat="false" ht="14.4" hidden="false" customHeight="false" outlineLevel="0" collapsed="false">
      <c r="A187" s="206" t="n">
        <v>184</v>
      </c>
      <c r="B187" s="200" t="n">
        <f aca="false">IF(D187="x",0,IF(C187&lt;1,0,IF(C187&gt;1,1)))</f>
        <v>0</v>
      </c>
      <c r="C187" s="190"/>
      <c r="D187" s="207"/>
      <c r="E187" s="203" t="s">
        <v>53</v>
      </c>
    </row>
    <row r="188" customFormat="false" ht="14.4" hidden="false" customHeight="false" outlineLevel="0" collapsed="false">
      <c r="A188" s="204" t="n">
        <v>185</v>
      </c>
      <c r="B188" s="200" t="n">
        <f aca="false">IF(D188="x",0,IF(C188&lt;1,0,IF(C188&gt;1,1)))</f>
        <v>0</v>
      </c>
      <c r="C188" s="190"/>
      <c r="D188" s="207"/>
      <c r="E188" s="203" t="s">
        <v>53</v>
      </c>
    </row>
    <row r="189" customFormat="false" ht="14.4" hidden="false" customHeight="false" outlineLevel="0" collapsed="false">
      <c r="A189" s="206" t="n">
        <v>186</v>
      </c>
      <c r="B189" s="200" t="n">
        <f aca="false">IF(D189="x",0,IF(C189&lt;1,0,IF(C189&gt;1,1)))</f>
        <v>0</v>
      </c>
      <c r="C189" s="190"/>
      <c r="D189" s="207"/>
      <c r="E189" s="203" t="s">
        <v>53</v>
      </c>
    </row>
    <row r="190" customFormat="false" ht="14.4" hidden="false" customHeight="false" outlineLevel="0" collapsed="false">
      <c r="A190" s="204" t="n">
        <v>187</v>
      </c>
      <c r="B190" s="200" t="n">
        <f aca="false">IF(D190="x",0,IF(C190&lt;1,0,IF(C190&gt;1,1)))</f>
        <v>0</v>
      </c>
      <c r="C190" s="190"/>
      <c r="D190" s="207"/>
      <c r="E190" s="203" t="s">
        <v>53</v>
      </c>
    </row>
    <row r="191" customFormat="false" ht="14.4" hidden="false" customHeight="false" outlineLevel="0" collapsed="false">
      <c r="A191" s="206" t="n">
        <v>188</v>
      </c>
      <c r="B191" s="200" t="n">
        <f aca="false">IF(D191="x",0,IF(C191&lt;1,0,IF(C191&gt;1,1)))</f>
        <v>0</v>
      </c>
      <c r="C191" s="190"/>
      <c r="D191" s="207"/>
      <c r="E191" s="203" t="s">
        <v>53</v>
      </c>
    </row>
    <row r="192" customFormat="false" ht="14.4" hidden="false" customHeight="false" outlineLevel="0" collapsed="false">
      <c r="A192" s="204" t="n">
        <v>189</v>
      </c>
      <c r="B192" s="200" t="n">
        <f aca="false">IF(D192="x",0,IF(C192&lt;1,0,IF(C192&gt;1,1)))</f>
        <v>0</v>
      </c>
      <c r="C192" s="190"/>
      <c r="D192" s="207"/>
      <c r="E192" s="203" t="s">
        <v>53</v>
      </c>
    </row>
    <row r="193" customFormat="false" ht="14.4" hidden="false" customHeight="false" outlineLevel="0" collapsed="false">
      <c r="A193" s="206" t="n">
        <v>190</v>
      </c>
      <c r="B193" s="200" t="n">
        <f aca="false">IF(D193="x",0,IF(C193&lt;1,0,IF(C193&gt;1,1)))</f>
        <v>0</v>
      </c>
      <c r="C193" s="190"/>
      <c r="D193" s="207"/>
      <c r="E193" s="203" t="s">
        <v>53</v>
      </c>
    </row>
    <row r="194" customFormat="false" ht="14.4" hidden="false" customHeight="false" outlineLevel="0" collapsed="false">
      <c r="A194" s="204" t="n">
        <v>191</v>
      </c>
      <c r="B194" s="200" t="n">
        <f aca="false">IF(D194="x",0,IF(C194&lt;1,0,IF(C194&gt;1,1)))</f>
        <v>0</v>
      </c>
      <c r="C194" s="190"/>
      <c r="D194" s="207"/>
      <c r="E194" s="203" t="s">
        <v>53</v>
      </c>
    </row>
    <row r="195" customFormat="false" ht="14.4" hidden="false" customHeight="false" outlineLevel="0" collapsed="false">
      <c r="A195" s="206" t="n">
        <v>192</v>
      </c>
      <c r="B195" s="200" t="n">
        <f aca="false">IF(D195="x",0,IF(C195&lt;1,0,IF(C195&gt;1,1)))</f>
        <v>0</v>
      </c>
      <c r="C195" s="190"/>
      <c r="D195" s="207"/>
      <c r="E195" s="203" t="s">
        <v>53</v>
      </c>
    </row>
    <row r="196" customFormat="false" ht="14.4" hidden="false" customHeight="false" outlineLevel="0" collapsed="false">
      <c r="A196" s="204" t="n">
        <v>193</v>
      </c>
      <c r="B196" s="200" t="n">
        <f aca="false">IF(D196="x",0,IF(C196&lt;1,0,IF(C196&gt;1,1)))</f>
        <v>0</v>
      </c>
      <c r="C196" s="190"/>
      <c r="D196" s="207"/>
      <c r="E196" s="203" t="s">
        <v>53</v>
      </c>
    </row>
    <row r="197" customFormat="false" ht="14.4" hidden="false" customHeight="false" outlineLevel="0" collapsed="false">
      <c r="A197" s="206" t="n">
        <v>194</v>
      </c>
      <c r="B197" s="200" t="n">
        <f aca="false">IF(D197="x",0,IF(C197&lt;1,0,IF(C197&gt;1,1)))</f>
        <v>0</v>
      </c>
      <c r="C197" s="190"/>
      <c r="D197" s="207"/>
      <c r="E197" s="203" t="s">
        <v>53</v>
      </c>
    </row>
    <row r="198" customFormat="false" ht="14.4" hidden="false" customHeight="false" outlineLevel="0" collapsed="false">
      <c r="A198" s="204" t="n">
        <v>195</v>
      </c>
      <c r="B198" s="200" t="n">
        <f aca="false">IF(D198="x",0,IF(C198&lt;1,0,IF(C198&gt;1,1)))</f>
        <v>0</v>
      </c>
      <c r="C198" s="190"/>
      <c r="D198" s="207"/>
      <c r="E198" s="203" t="s">
        <v>53</v>
      </c>
    </row>
    <row r="199" customFormat="false" ht="14.4" hidden="false" customHeight="false" outlineLevel="0" collapsed="false">
      <c r="A199" s="206" t="n">
        <v>196</v>
      </c>
      <c r="B199" s="200" t="n">
        <f aca="false">IF(D199="x",0,IF(C199&lt;1,0,IF(C199&gt;1,1)))</f>
        <v>0</v>
      </c>
      <c r="C199" s="190"/>
      <c r="D199" s="207"/>
      <c r="E199" s="203" t="s">
        <v>53</v>
      </c>
    </row>
    <row r="200" customFormat="false" ht="14.4" hidden="false" customHeight="false" outlineLevel="0" collapsed="false">
      <c r="A200" s="204" t="n">
        <v>197</v>
      </c>
      <c r="B200" s="200" t="n">
        <f aca="false">IF(D200="x",0,IF(C200&lt;1,0,IF(C200&gt;1,1)))</f>
        <v>0</v>
      </c>
      <c r="C200" s="190"/>
      <c r="D200" s="207"/>
      <c r="E200" s="203" t="s">
        <v>53</v>
      </c>
    </row>
    <row r="201" customFormat="false" ht="14.4" hidden="false" customHeight="false" outlineLevel="0" collapsed="false">
      <c r="A201" s="206" t="n">
        <v>198</v>
      </c>
      <c r="B201" s="200" t="n">
        <f aca="false">IF(D201="x",0,IF(C201&lt;1,0,IF(C201&gt;1,1)))</f>
        <v>0</v>
      </c>
      <c r="C201" s="190"/>
      <c r="D201" s="207"/>
      <c r="E201" s="203" t="s">
        <v>53</v>
      </c>
    </row>
    <row r="202" customFormat="false" ht="14.4" hidden="false" customHeight="false" outlineLevel="0" collapsed="false">
      <c r="A202" s="204" t="n">
        <v>199</v>
      </c>
      <c r="B202" s="200" t="n">
        <f aca="false">IF(D202="x",0,IF(C202&lt;1,0,IF(C202&gt;1,1)))</f>
        <v>0</v>
      </c>
      <c r="C202" s="190"/>
      <c r="D202" s="207"/>
      <c r="E202" s="203" t="s">
        <v>53</v>
      </c>
    </row>
    <row r="203" customFormat="false" ht="14.4" hidden="false" customHeight="false" outlineLevel="0" collapsed="false">
      <c r="A203" s="206" t="n">
        <v>200</v>
      </c>
      <c r="B203" s="200" t="n">
        <f aca="false">IF(D203="x",0,IF(C203&lt;1,0,IF(C203&gt;1,1)))</f>
        <v>0</v>
      </c>
      <c r="C203" s="190"/>
      <c r="D203" s="207"/>
      <c r="E203" s="203" t="s">
        <v>53</v>
      </c>
    </row>
    <row r="204" customFormat="false" ht="14.4" hidden="false" customHeight="false" outlineLevel="0" collapsed="false">
      <c r="A204" s="204" t="n">
        <v>201</v>
      </c>
      <c r="B204" s="200" t="n">
        <f aca="false">IF(D204="x",0,IF(C204&lt;1,0,IF(C204&gt;1,1)))</f>
        <v>1</v>
      </c>
      <c r="C204" s="201" t="n">
        <v>131.01</v>
      </c>
      <c r="D204" s="207"/>
      <c r="E204" s="203" t="s">
        <v>53</v>
      </c>
    </row>
    <row r="205" customFormat="false" ht="14.4" hidden="false" customHeight="false" outlineLevel="0" collapsed="false">
      <c r="A205" s="206" t="n">
        <v>202</v>
      </c>
      <c r="B205" s="200" t="n">
        <f aca="false">IF(D205="x",0,IF(C205&lt;1,0,IF(C205&gt;1,1)))</f>
        <v>0</v>
      </c>
      <c r="C205" s="190"/>
      <c r="D205" s="207"/>
      <c r="E205" s="203" t="s">
        <v>53</v>
      </c>
    </row>
    <row r="206" customFormat="false" ht="14.4" hidden="false" customHeight="false" outlineLevel="0" collapsed="false">
      <c r="A206" s="204" t="n">
        <v>203</v>
      </c>
      <c r="B206" s="200" t="n">
        <f aca="false">IF(D206="x",0,IF(C206&lt;1,0,IF(C206&gt;1,1)))</f>
        <v>0</v>
      </c>
      <c r="C206" s="190"/>
      <c r="D206" s="207"/>
      <c r="E206" s="203" t="s">
        <v>53</v>
      </c>
    </row>
    <row r="207" customFormat="false" ht="14.4" hidden="false" customHeight="false" outlineLevel="0" collapsed="false">
      <c r="A207" s="206" t="n">
        <v>204</v>
      </c>
      <c r="B207" s="200" t="n">
        <f aca="false">IF(D207="x",0,IF(C207&lt;1,0,IF(C207&gt;1,1)))</f>
        <v>0</v>
      </c>
      <c r="C207" s="190"/>
      <c r="D207" s="207"/>
      <c r="E207" s="203" t="s">
        <v>53</v>
      </c>
    </row>
    <row r="208" customFormat="false" ht="14.4" hidden="false" customHeight="false" outlineLevel="0" collapsed="false">
      <c r="A208" s="204" t="n">
        <v>205</v>
      </c>
      <c r="B208" s="200" t="n">
        <f aca="false">IF(D208="x",0,IF(C208&lt;1,0,IF(C208&gt;1,1)))</f>
        <v>0</v>
      </c>
      <c r="C208" s="190"/>
      <c r="D208" s="207"/>
      <c r="E208" s="203" t="s">
        <v>53</v>
      </c>
    </row>
    <row r="209" customFormat="false" ht="14.4" hidden="false" customHeight="false" outlineLevel="0" collapsed="false">
      <c r="A209" s="206" t="n">
        <v>206</v>
      </c>
      <c r="B209" s="200" t="n">
        <f aca="false">IF(D209="x",0,IF(C209&lt;1,0,IF(C209&gt;1,1)))</f>
        <v>0</v>
      </c>
      <c r="C209" s="190"/>
      <c r="D209" s="207"/>
      <c r="E209" s="203" t="s">
        <v>53</v>
      </c>
    </row>
    <row r="210" customFormat="false" ht="14.4" hidden="false" customHeight="false" outlineLevel="0" collapsed="false">
      <c r="A210" s="204" t="n">
        <v>207</v>
      </c>
      <c r="B210" s="200" t="n">
        <f aca="false">IF(D210="x",0,IF(C210&lt;1,0,IF(C210&gt;1,1)))</f>
        <v>0</v>
      </c>
      <c r="C210" s="190"/>
      <c r="D210" s="207"/>
      <c r="E210" s="203" t="s">
        <v>53</v>
      </c>
    </row>
    <row r="211" customFormat="false" ht="14.4" hidden="false" customHeight="false" outlineLevel="0" collapsed="false">
      <c r="A211" s="206" t="n">
        <v>208</v>
      </c>
      <c r="B211" s="200" t="n">
        <f aca="false">IF(D211="x",0,IF(C211&lt;1,0,IF(C211&gt;1,1)))</f>
        <v>0</v>
      </c>
      <c r="C211" s="190"/>
      <c r="D211" s="207"/>
      <c r="E211" s="203" t="s">
        <v>53</v>
      </c>
    </row>
    <row r="212" customFormat="false" ht="14.4" hidden="false" customHeight="false" outlineLevel="0" collapsed="false">
      <c r="A212" s="204" t="n">
        <v>209</v>
      </c>
      <c r="B212" s="200" t="n">
        <f aca="false">IF(D212="x",0,IF(C212&lt;1,0,IF(C212&gt;1,1)))</f>
        <v>0</v>
      </c>
      <c r="C212" s="190"/>
      <c r="D212" s="207"/>
      <c r="E212" s="203" t="s">
        <v>53</v>
      </c>
    </row>
    <row r="213" customFormat="false" ht="14.4" hidden="false" customHeight="false" outlineLevel="0" collapsed="false">
      <c r="A213" s="206" t="n">
        <v>210</v>
      </c>
      <c r="B213" s="200" t="n">
        <f aca="false">IF(D213="x",0,IF(C213&lt;1,0,IF(C213&gt;1,1)))</f>
        <v>0</v>
      </c>
      <c r="C213" s="190"/>
      <c r="D213" s="207"/>
      <c r="E213" s="203" t="s">
        <v>53</v>
      </c>
    </row>
    <row r="214" customFormat="false" ht="14.4" hidden="false" customHeight="false" outlineLevel="0" collapsed="false">
      <c r="A214" s="204" t="n">
        <v>211</v>
      </c>
      <c r="B214" s="200" t="n">
        <f aca="false">IF(D214="x",0,IF(C214&lt;1,0,IF(C214&gt;1,1)))</f>
        <v>0</v>
      </c>
      <c r="C214" s="190"/>
      <c r="D214" s="207"/>
      <c r="E214" s="203" t="s">
        <v>53</v>
      </c>
    </row>
    <row r="215" customFormat="false" ht="14.4" hidden="false" customHeight="false" outlineLevel="0" collapsed="false">
      <c r="A215" s="206" t="n">
        <v>212</v>
      </c>
      <c r="B215" s="200" t="n">
        <f aca="false">IF(D215="x",0,IF(C215&lt;1,0,IF(C215&gt;1,1)))</f>
        <v>0</v>
      </c>
      <c r="C215" s="190"/>
      <c r="D215" s="207"/>
      <c r="E215" s="203" t="s">
        <v>53</v>
      </c>
    </row>
    <row r="216" customFormat="false" ht="14.4" hidden="false" customHeight="false" outlineLevel="0" collapsed="false">
      <c r="A216" s="204" t="n">
        <v>213</v>
      </c>
      <c r="B216" s="200" t="n">
        <f aca="false">IF(D216="x",0,IF(C216&lt;1,0,IF(C216&gt;1,1)))</f>
        <v>0</v>
      </c>
      <c r="C216" s="190"/>
      <c r="D216" s="207"/>
      <c r="E216" s="203" t="s">
        <v>53</v>
      </c>
    </row>
    <row r="217" customFormat="false" ht="14.4" hidden="false" customHeight="false" outlineLevel="0" collapsed="false">
      <c r="A217" s="206" t="n">
        <v>214</v>
      </c>
      <c r="B217" s="200" t="n">
        <f aca="false">IF(D217="x",0,IF(C217&lt;1,0,IF(C217&gt;1,1)))</f>
        <v>0</v>
      </c>
      <c r="C217" s="190"/>
      <c r="D217" s="207"/>
      <c r="E217" s="203" t="s">
        <v>53</v>
      </c>
    </row>
    <row r="218" customFormat="false" ht="14.4" hidden="false" customHeight="false" outlineLevel="0" collapsed="false">
      <c r="A218" s="204" t="n">
        <v>215</v>
      </c>
      <c r="B218" s="200" t="n">
        <f aca="false">IF(D218="x",0,IF(C218&lt;1,0,IF(C218&gt;1,1)))</f>
        <v>0</v>
      </c>
      <c r="C218" s="190"/>
      <c r="D218" s="207"/>
      <c r="E218" s="203" t="s">
        <v>53</v>
      </c>
    </row>
    <row r="219" customFormat="false" ht="14.4" hidden="false" customHeight="false" outlineLevel="0" collapsed="false">
      <c r="A219" s="206" t="n">
        <v>216</v>
      </c>
      <c r="B219" s="200" t="n">
        <f aca="false">IF(D219="x",0,IF(C219&lt;1,0,IF(C219&gt;1,1)))</f>
        <v>0</v>
      </c>
      <c r="C219" s="190"/>
      <c r="D219" s="207"/>
      <c r="E219" s="203" t="s">
        <v>53</v>
      </c>
    </row>
    <row r="220" customFormat="false" ht="14.4" hidden="false" customHeight="false" outlineLevel="0" collapsed="false">
      <c r="A220" s="204" t="n">
        <v>217</v>
      </c>
      <c r="B220" s="200" t="n">
        <f aca="false">IF(D220="x",0,IF(C220&lt;1,0,IF(C220&gt;1,1)))</f>
        <v>0</v>
      </c>
      <c r="C220" s="190"/>
      <c r="D220" s="207"/>
      <c r="E220" s="203" t="s">
        <v>53</v>
      </c>
    </row>
    <row r="221" customFormat="false" ht="14.4" hidden="false" customHeight="false" outlineLevel="0" collapsed="false">
      <c r="A221" s="206" t="n">
        <v>218</v>
      </c>
      <c r="B221" s="200" t="n">
        <f aca="false">IF(D221="x",0,IF(C221&lt;1,0,IF(C221&gt;1,1)))</f>
        <v>0</v>
      </c>
      <c r="C221" s="190"/>
      <c r="D221" s="207"/>
      <c r="E221" s="203" t="s">
        <v>53</v>
      </c>
    </row>
    <row r="222" customFormat="false" ht="14.4" hidden="false" customHeight="false" outlineLevel="0" collapsed="false">
      <c r="A222" s="204" t="n">
        <v>219</v>
      </c>
      <c r="B222" s="200" t="n">
        <f aca="false">IF(D222="x",0,IF(C222&lt;1,0,IF(C222&gt;1,1)))</f>
        <v>0</v>
      </c>
      <c r="C222" s="190"/>
      <c r="D222" s="207"/>
      <c r="E222" s="203" t="s">
        <v>53</v>
      </c>
    </row>
    <row r="223" customFormat="false" ht="14.4" hidden="false" customHeight="false" outlineLevel="0" collapsed="false">
      <c r="A223" s="206" t="n">
        <v>220</v>
      </c>
      <c r="B223" s="200" t="n">
        <f aca="false">IF(D223="x",0,IF(C223&lt;1,0,IF(C223&gt;1,1)))</f>
        <v>0</v>
      </c>
      <c r="C223" s="190"/>
      <c r="D223" s="207"/>
      <c r="E223" s="203" t="s">
        <v>53</v>
      </c>
    </row>
    <row r="224" customFormat="false" ht="14.4" hidden="false" customHeight="false" outlineLevel="0" collapsed="false">
      <c r="A224" s="204" t="n">
        <v>221</v>
      </c>
      <c r="B224" s="200" t="n">
        <f aca="false">IF(D224="x",0,IF(C224&lt;1,0,IF(C224&gt;1,1)))</f>
        <v>0</v>
      </c>
      <c r="C224" s="190"/>
      <c r="D224" s="207"/>
      <c r="E224" s="203" t="s">
        <v>53</v>
      </c>
    </row>
    <row r="225" customFormat="false" ht="14.4" hidden="false" customHeight="false" outlineLevel="0" collapsed="false">
      <c r="A225" s="206" t="n">
        <v>222</v>
      </c>
      <c r="B225" s="200" t="n">
        <f aca="false">IF(D225="x",0,IF(C225&lt;1,0,IF(C225&gt;1,1)))</f>
        <v>0</v>
      </c>
      <c r="C225" s="190"/>
      <c r="D225" s="207"/>
      <c r="E225" s="203" t="s">
        <v>53</v>
      </c>
    </row>
    <row r="226" customFormat="false" ht="14.4" hidden="false" customHeight="false" outlineLevel="0" collapsed="false">
      <c r="A226" s="204" t="n">
        <v>223</v>
      </c>
      <c r="B226" s="200" t="n">
        <f aca="false">IF(D226="x",0,IF(C226&lt;1,0,IF(C226&gt;1,1)))</f>
        <v>0</v>
      </c>
      <c r="C226" s="190"/>
      <c r="D226" s="207"/>
      <c r="E226" s="203" t="s">
        <v>53</v>
      </c>
    </row>
    <row r="227" customFormat="false" ht="14.4" hidden="false" customHeight="false" outlineLevel="0" collapsed="false">
      <c r="A227" s="206" t="n">
        <v>224</v>
      </c>
      <c r="B227" s="200" t="n">
        <f aca="false">IF(D227="x",0,IF(C227&lt;1,0,IF(C227&gt;1,1)))</f>
        <v>0</v>
      </c>
      <c r="C227" s="190"/>
      <c r="D227" s="207"/>
      <c r="E227" s="203" t="s">
        <v>53</v>
      </c>
    </row>
    <row r="228" customFormat="false" ht="14.4" hidden="false" customHeight="false" outlineLevel="0" collapsed="false">
      <c r="A228" s="204" t="n">
        <v>225</v>
      </c>
      <c r="B228" s="200" t="n">
        <f aca="false">IF(D228="x",0,IF(C228&lt;1,0,IF(C228&gt;1,1)))</f>
        <v>0</v>
      </c>
      <c r="C228" s="190"/>
      <c r="D228" s="207"/>
      <c r="E228" s="203" t="s">
        <v>53</v>
      </c>
    </row>
    <row r="229" customFormat="false" ht="14.4" hidden="false" customHeight="false" outlineLevel="0" collapsed="false">
      <c r="A229" s="206" t="n">
        <v>226</v>
      </c>
      <c r="B229" s="200" t="n">
        <f aca="false">IF(D229="x",0,IF(C229&lt;1,0,IF(C229&gt;1,1)))</f>
        <v>0</v>
      </c>
      <c r="C229" s="190"/>
      <c r="D229" s="207"/>
      <c r="E229" s="203" t="s">
        <v>53</v>
      </c>
    </row>
    <row r="230" customFormat="false" ht="14.4" hidden="false" customHeight="false" outlineLevel="0" collapsed="false">
      <c r="A230" s="204" t="n">
        <v>227</v>
      </c>
      <c r="B230" s="200" t="n">
        <f aca="false">IF(D230="x",0,IF(C230&lt;1,0,IF(C230&gt;1,1)))</f>
        <v>0</v>
      </c>
      <c r="C230" s="190"/>
      <c r="D230" s="207"/>
      <c r="E230" s="203" t="s">
        <v>53</v>
      </c>
    </row>
    <row r="231" customFormat="false" ht="14.4" hidden="false" customHeight="false" outlineLevel="0" collapsed="false">
      <c r="A231" s="206" t="n">
        <v>228</v>
      </c>
      <c r="B231" s="200" t="n">
        <f aca="false">IF(D231="x",0,IF(C231&lt;1,0,IF(C231&gt;1,1)))</f>
        <v>0</v>
      </c>
      <c r="C231" s="190"/>
      <c r="D231" s="207"/>
      <c r="E231" s="203" t="s">
        <v>53</v>
      </c>
    </row>
    <row r="232" customFormat="false" ht="14.4" hidden="false" customHeight="false" outlineLevel="0" collapsed="false">
      <c r="A232" s="204" t="n">
        <v>229</v>
      </c>
      <c r="B232" s="200" t="n">
        <f aca="false">IF(D232="x",0,IF(C232&lt;1,0,IF(C232&gt;1,1)))</f>
        <v>0</v>
      </c>
      <c r="C232" s="190"/>
      <c r="D232" s="207"/>
      <c r="E232" s="203" t="s">
        <v>53</v>
      </c>
    </row>
    <row r="233" customFormat="false" ht="14.4" hidden="false" customHeight="false" outlineLevel="0" collapsed="false">
      <c r="A233" s="206" t="n">
        <v>230</v>
      </c>
      <c r="B233" s="200" t="n">
        <f aca="false">IF(D233="x",0,IF(C233&lt;1,0,IF(C233&gt;1,1)))</f>
        <v>0</v>
      </c>
      <c r="C233" s="190"/>
      <c r="D233" s="207"/>
      <c r="E233" s="203" t="s">
        <v>53</v>
      </c>
    </row>
    <row r="234" customFormat="false" ht="14.4" hidden="false" customHeight="false" outlineLevel="0" collapsed="false">
      <c r="A234" s="204" t="n">
        <v>231</v>
      </c>
      <c r="B234" s="200" t="n">
        <f aca="false">IF(D234="x",0,IF(C234&lt;1,0,IF(C234&gt;1,1)))</f>
        <v>0</v>
      </c>
      <c r="C234" s="190"/>
      <c r="D234" s="207"/>
      <c r="E234" s="203" t="s">
        <v>53</v>
      </c>
    </row>
    <row r="235" customFormat="false" ht="14.4" hidden="false" customHeight="false" outlineLevel="0" collapsed="false">
      <c r="A235" s="206" t="n">
        <v>232</v>
      </c>
      <c r="B235" s="200" t="n">
        <f aca="false">IF(D235="x",0,IF(C235&lt;1,0,IF(C235&gt;1,1)))</f>
        <v>0</v>
      </c>
      <c r="C235" s="190"/>
      <c r="D235" s="207"/>
      <c r="E235" s="203" t="s">
        <v>53</v>
      </c>
    </row>
    <row r="236" customFormat="false" ht="14.4" hidden="false" customHeight="false" outlineLevel="0" collapsed="false">
      <c r="A236" s="204" t="n">
        <v>233</v>
      </c>
      <c r="B236" s="200" t="n">
        <f aca="false">IF(D236="x",0,IF(C236&lt;1,0,IF(C236&gt;1,1)))</f>
        <v>0</v>
      </c>
      <c r="C236" s="190"/>
      <c r="D236" s="207"/>
      <c r="E236" s="203" t="s">
        <v>53</v>
      </c>
    </row>
    <row r="237" customFormat="false" ht="14.4" hidden="false" customHeight="false" outlineLevel="0" collapsed="false">
      <c r="A237" s="206" t="n">
        <v>234</v>
      </c>
      <c r="B237" s="200" t="n">
        <f aca="false">IF(D237="x",0,IF(C237&lt;1,0,IF(C237&gt;1,1)))</f>
        <v>0</v>
      </c>
      <c r="C237" s="190"/>
      <c r="D237" s="207"/>
      <c r="E237" s="203" t="s">
        <v>53</v>
      </c>
    </row>
    <row r="238" customFormat="false" ht="14.4" hidden="false" customHeight="false" outlineLevel="0" collapsed="false">
      <c r="A238" s="204" t="n">
        <v>235</v>
      </c>
      <c r="B238" s="200" t="n">
        <f aca="false">IF(D238="x",0,IF(C238&lt;1,0,IF(C238&gt;1,1)))</f>
        <v>0</v>
      </c>
      <c r="C238" s="190"/>
      <c r="D238" s="207"/>
      <c r="E238" s="203" t="s">
        <v>53</v>
      </c>
    </row>
    <row r="239" customFormat="false" ht="14.4" hidden="false" customHeight="false" outlineLevel="0" collapsed="false">
      <c r="A239" s="206" t="n">
        <v>236</v>
      </c>
      <c r="B239" s="200" t="n">
        <f aca="false">IF(D239="x",0,IF(C239&lt;1,0,IF(C239&gt;1,1)))</f>
        <v>0</v>
      </c>
      <c r="C239" s="190"/>
      <c r="D239" s="207"/>
      <c r="E239" s="203" t="s">
        <v>53</v>
      </c>
    </row>
    <row r="240" customFormat="false" ht="14.4" hidden="false" customHeight="false" outlineLevel="0" collapsed="false">
      <c r="A240" s="204" t="n">
        <v>237</v>
      </c>
      <c r="B240" s="200" t="n">
        <f aca="false">IF(D240="x",0,IF(C240&lt;1,0,IF(C240&gt;1,1)))</f>
        <v>0</v>
      </c>
      <c r="C240" s="190"/>
      <c r="D240" s="207"/>
      <c r="E240" s="203" t="s">
        <v>53</v>
      </c>
    </row>
    <row r="241" customFormat="false" ht="14.4" hidden="false" customHeight="false" outlineLevel="0" collapsed="false">
      <c r="A241" s="206" t="n">
        <v>238</v>
      </c>
      <c r="B241" s="200" t="n">
        <f aca="false">IF(D241="x",0,IF(C241&lt;1,0,IF(C241&gt;1,1)))</f>
        <v>0</v>
      </c>
      <c r="C241" s="190"/>
      <c r="D241" s="207"/>
      <c r="E241" s="203" t="s">
        <v>53</v>
      </c>
    </row>
    <row r="242" customFormat="false" ht="14.4" hidden="false" customHeight="false" outlineLevel="0" collapsed="false">
      <c r="A242" s="204" t="n">
        <v>239</v>
      </c>
      <c r="B242" s="200" t="n">
        <f aca="false">IF(D242="x",0,IF(C242&lt;1,0,IF(C242&gt;1,1)))</f>
        <v>0</v>
      </c>
      <c r="C242" s="190"/>
      <c r="D242" s="207"/>
      <c r="E242" s="203" t="s">
        <v>53</v>
      </c>
    </row>
    <row r="243" customFormat="false" ht="14.4" hidden="false" customHeight="false" outlineLevel="0" collapsed="false">
      <c r="A243" s="206" t="n">
        <v>240</v>
      </c>
      <c r="B243" s="200" t="n">
        <f aca="false">IF(D243="x",0,IF(C243&lt;1,0,IF(C243&gt;1,1)))</f>
        <v>0</v>
      </c>
      <c r="C243" s="190"/>
      <c r="D243" s="207"/>
      <c r="E243" s="203" t="s">
        <v>53</v>
      </c>
    </row>
    <row r="244" customFormat="false" ht="14.4" hidden="false" customHeight="false" outlineLevel="0" collapsed="false">
      <c r="A244" s="204" t="n">
        <v>241</v>
      </c>
      <c r="B244" s="200" t="n">
        <f aca="false">IF(D244="x",0,IF(C244&lt;1,0,IF(C244&gt;1,1)))</f>
        <v>0</v>
      </c>
      <c r="C244" s="190"/>
      <c r="D244" s="207"/>
      <c r="E244" s="203" t="s">
        <v>53</v>
      </c>
    </row>
    <row r="245" customFormat="false" ht="14.4" hidden="false" customHeight="false" outlineLevel="0" collapsed="false">
      <c r="A245" s="206" t="n">
        <v>242</v>
      </c>
      <c r="B245" s="200" t="n">
        <f aca="false">IF(D245="x",0,IF(C245&lt;1,0,IF(C245&gt;1,1)))</f>
        <v>0</v>
      </c>
      <c r="C245" s="190"/>
      <c r="D245" s="207"/>
      <c r="E245" s="203" t="s">
        <v>53</v>
      </c>
    </row>
    <row r="246" customFormat="false" ht="14.4" hidden="false" customHeight="false" outlineLevel="0" collapsed="false">
      <c r="A246" s="204" t="n">
        <v>243</v>
      </c>
      <c r="B246" s="200" t="n">
        <f aca="false">IF(D246="x",0,IF(C246&lt;1,0,IF(C246&gt;1,1)))</f>
        <v>0</v>
      </c>
      <c r="C246" s="190"/>
      <c r="D246" s="207"/>
      <c r="E246" s="203" t="s">
        <v>53</v>
      </c>
    </row>
    <row r="247" customFormat="false" ht="14.4" hidden="false" customHeight="false" outlineLevel="0" collapsed="false">
      <c r="A247" s="206" t="n">
        <v>244</v>
      </c>
      <c r="B247" s="200" t="n">
        <f aca="false">IF(D247="x",0,IF(C247&lt;1,0,IF(C247&gt;1,1)))</f>
        <v>0</v>
      </c>
      <c r="C247" s="190"/>
      <c r="D247" s="207"/>
      <c r="E247" s="203" t="s">
        <v>53</v>
      </c>
    </row>
    <row r="248" customFormat="false" ht="14.4" hidden="false" customHeight="false" outlineLevel="0" collapsed="false">
      <c r="A248" s="204" t="n">
        <v>245</v>
      </c>
      <c r="B248" s="200" t="n">
        <f aca="false">IF(D248="x",0,IF(C248&lt;1,0,IF(C248&gt;1,1)))</f>
        <v>0</v>
      </c>
      <c r="C248" s="190"/>
      <c r="D248" s="207"/>
      <c r="E248" s="203" t="s">
        <v>53</v>
      </c>
    </row>
    <row r="249" customFormat="false" ht="14.4" hidden="false" customHeight="false" outlineLevel="0" collapsed="false">
      <c r="A249" s="206" t="n">
        <v>246</v>
      </c>
      <c r="B249" s="200" t="n">
        <f aca="false">IF(D249="x",0,IF(C249&lt;1,0,IF(C249&gt;1,1)))</f>
        <v>0</v>
      </c>
      <c r="C249" s="190"/>
      <c r="D249" s="207"/>
      <c r="E249" s="203" t="s">
        <v>53</v>
      </c>
    </row>
    <row r="250" customFormat="false" ht="14.4" hidden="false" customHeight="false" outlineLevel="0" collapsed="false">
      <c r="A250" s="204" t="n">
        <v>247</v>
      </c>
      <c r="B250" s="200" t="n">
        <f aca="false">IF(D250="x",0,IF(C250&lt;1,0,IF(C250&gt;1,1)))</f>
        <v>0</v>
      </c>
      <c r="C250" s="190"/>
      <c r="D250" s="207"/>
      <c r="E250" s="203" t="s">
        <v>53</v>
      </c>
    </row>
    <row r="251" customFormat="false" ht="14.4" hidden="false" customHeight="false" outlineLevel="0" collapsed="false">
      <c r="A251" s="206" t="n">
        <v>248</v>
      </c>
      <c r="B251" s="200" t="n">
        <f aca="false">IF(D251="x",0,IF(C251&lt;1,0,IF(C251&gt;1,1)))</f>
        <v>0</v>
      </c>
      <c r="C251" s="190"/>
      <c r="D251" s="207"/>
      <c r="E251" s="203" t="s">
        <v>53</v>
      </c>
    </row>
    <row r="252" customFormat="false" ht="14.4" hidden="false" customHeight="false" outlineLevel="0" collapsed="false">
      <c r="A252" s="204" t="n">
        <v>249</v>
      </c>
      <c r="B252" s="200" t="n">
        <f aca="false">IF(D252="x",0,IF(C252&lt;1,0,IF(C252&gt;1,1)))</f>
        <v>0</v>
      </c>
      <c r="C252" s="190"/>
      <c r="D252" s="207"/>
      <c r="E252" s="203" t="s">
        <v>53</v>
      </c>
    </row>
    <row r="253" customFormat="false" ht="14.4" hidden="false" customHeight="false" outlineLevel="0" collapsed="false">
      <c r="A253" s="206" t="n">
        <v>250</v>
      </c>
      <c r="B253" s="200" t="n">
        <f aca="false">IF(D253="x",0,IF(C253&lt;1,0,IF(C253&gt;1,1)))</f>
        <v>0</v>
      </c>
      <c r="C253" s="190"/>
      <c r="D253" s="207"/>
      <c r="E253" s="203" t="s">
        <v>53</v>
      </c>
    </row>
    <row r="254" customFormat="false" ht="14.4" hidden="false" customHeight="false" outlineLevel="0" collapsed="false">
      <c r="A254" s="204" t="n">
        <v>251</v>
      </c>
      <c r="B254" s="200" t="n">
        <f aca="false">IF(D254="x",0,IF(C254&lt;1,0,IF(C254&gt;1,1)))</f>
        <v>0</v>
      </c>
      <c r="C254" s="190"/>
      <c r="D254" s="207"/>
      <c r="E254" s="203" t="s">
        <v>53</v>
      </c>
    </row>
    <row r="255" customFormat="false" ht="14.4" hidden="false" customHeight="false" outlineLevel="0" collapsed="false">
      <c r="A255" s="206" t="n">
        <v>252</v>
      </c>
      <c r="B255" s="200" t="n">
        <f aca="false">IF(D255="x",0,IF(C255&lt;1,0,IF(C255&gt;1,1)))</f>
        <v>0</v>
      </c>
      <c r="C255" s="190"/>
      <c r="D255" s="207"/>
      <c r="E255" s="203" t="s">
        <v>53</v>
      </c>
    </row>
    <row r="256" customFormat="false" ht="14.4" hidden="false" customHeight="false" outlineLevel="0" collapsed="false">
      <c r="A256" s="204" t="n">
        <v>253</v>
      </c>
      <c r="B256" s="200" t="n">
        <f aca="false">IF(D256="x",0,IF(C256&lt;1,0,IF(C256&gt;1,1)))</f>
        <v>0</v>
      </c>
      <c r="C256" s="190"/>
      <c r="D256" s="207"/>
      <c r="E256" s="203" t="s">
        <v>53</v>
      </c>
    </row>
    <row r="257" customFormat="false" ht="14.4" hidden="false" customHeight="false" outlineLevel="0" collapsed="false">
      <c r="A257" s="206" t="n">
        <v>254</v>
      </c>
      <c r="B257" s="200" t="n">
        <f aca="false">IF(D257="x",0,IF(C257&lt;1,0,IF(C257&gt;1,1)))</f>
        <v>0</v>
      </c>
      <c r="C257" s="190"/>
      <c r="D257" s="207"/>
      <c r="E257" s="203" t="s">
        <v>53</v>
      </c>
    </row>
    <row r="258" customFormat="false" ht="14.4" hidden="false" customHeight="false" outlineLevel="0" collapsed="false">
      <c r="A258" s="204" t="n">
        <v>255</v>
      </c>
      <c r="B258" s="200" t="n">
        <f aca="false">IF(D258="x",0,IF(C258&lt;1,0,IF(C258&gt;1,1)))</f>
        <v>0</v>
      </c>
      <c r="C258" s="190"/>
      <c r="D258" s="207"/>
      <c r="E258" s="203" t="s">
        <v>53</v>
      </c>
    </row>
    <row r="259" customFormat="false" ht="14.4" hidden="false" customHeight="false" outlineLevel="0" collapsed="false">
      <c r="A259" s="206" t="n">
        <v>256</v>
      </c>
      <c r="B259" s="200" t="n">
        <f aca="false">IF(D259="x",0,IF(C259&lt;1,0,IF(C259&gt;1,1)))</f>
        <v>0</v>
      </c>
      <c r="C259" s="190"/>
      <c r="D259" s="207"/>
      <c r="E259" s="203" t="s">
        <v>53</v>
      </c>
    </row>
    <row r="260" customFormat="false" ht="14.4" hidden="false" customHeight="false" outlineLevel="0" collapsed="false">
      <c r="A260" s="204" t="n">
        <v>257</v>
      </c>
      <c r="B260" s="200" t="n">
        <f aca="false">IF(D260="x",0,IF(C260&lt;1,0,IF(C260&gt;1,1)))</f>
        <v>0</v>
      </c>
      <c r="C260" s="190"/>
      <c r="D260" s="207"/>
      <c r="E260" s="203" t="s">
        <v>53</v>
      </c>
    </row>
    <row r="261" customFormat="false" ht="14.4" hidden="false" customHeight="false" outlineLevel="0" collapsed="false">
      <c r="A261" s="206" t="n">
        <v>258</v>
      </c>
      <c r="B261" s="200" t="n">
        <f aca="false">IF(D261="x",0,IF(C261&lt;1,0,IF(C261&gt;1,1)))</f>
        <v>0</v>
      </c>
      <c r="C261" s="190"/>
      <c r="D261" s="207"/>
      <c r="E261" s="203" t="s">
        <v>53</v>
      </c>
    </row>
    <row r="262" customFormat="false" ht="14.4" hidden="false" customHeight="false" outlineLevel="0" collapsed="false">
      <c r="A262" s="204" t="n">
        <v>259</v>
      </c>
      <c r="B262" s="200" t="n">
        <f aca="false">IF(D262="x",0,IF(C262&lt;1,0,IF(C262&gt;1,1)))</f>
        <v>0</v>
      </c>
      <c r="C262" s="190"/>
      <c r="D262" s="207"/>
      <c r="E262" s="203" t="s">
        <v>53</v>
      </c>
    </row>
    <row r="263" customFormat="false" ht="14.4" hidden="false" customHeight="false" outlineLevel="0" collapsed="false">
      <c r="A263" s="206" t="n">
        <v>260</v>
      </c>
      <c r="B263" s="200" t="n">
        <f aca="false">IF(D263="x",0,IF(C263&lt;1,0,IF(C263&gt;1,1)))</f>
        <v>0</v>
      </c>
      <c r="C263" s="190"/>
      <c r="D263" s="207"/>
      <c r="E263" s="203" t="s">
        <v>53</v>
      </c>
    </row>
    <row r="264" customFormat="false" ht="14.4" hidden="false" customHeight="false" outlineLevel="0" collapsed="false">
      <c r="A264" s="204" t="n">
        <v>261</v>
      </c>
      <c r="B264" s="200" t="n">
        <f aca="false">IF(D264="x",0,IF(C264&lt;1,0,IF(C264&gt;1,1)))</f>
        <v>0</v>
      </c>
      <c r="C264" s="190"/>
      <c r="D264" s="207"/>
      <c r="E264" s="203" t="s">
        <v>53</v>
      </c>
    </row>
    <row r="265" customFormat="false" ht="14.4" hidden="false" customHeight="false" outlineLevel="0" collapsed="false">
      <c r="A265" s="206" t="n">
        <v>262</v>
      </c>
      <c r="B265" s="200" t="n">
        <f aca="false">IF(D265="x",0,IF(C265&lt;1,0,IF(C265&gt;1,1)))</f>
        <v>0</v>
      </c>
      <c r="C265" s="190"/>
      <c r="D265" s="207"/>
      <c r="E265" s="203" t="s">
        <v>53</v>
      </c>
    </row>
    <row r="266" customFormat="false" ht="14.4" hidden="false" customHeight="false" outlineLevel="0" collapsed="false">
      <c r="A266" s="204" t="n">
        <v>263</v>
      </c>
      <c r="B266" s="200" t="n">
        <f aca="false">IF(D266="x",0,IF(C266&lt;1,0,IF(C266&gt;1,1)))</f>
        <v>0</v>
      </c>
      <c r="C266" s="190"/>
      <c r="D266" s="207"/>
      <c r="E266" s="203" t="s">
        <v>53</v>
      </c>
    </row>
    <row r="267" customFormat="false" ht="14.4" hidden="false" customHeight="false" outlineLevel="0" collapsed="false">
      <c r="A267" s="206" t="n">
        <v>264</v>
      </c>
      <c r="B267" s="200" t="n">
        <f aca="false">IF(D267="x",0,IF(C267&lt;1,0,IF(C267&gt;1,1)))</f>
        <v>0</v>
      </c>
      <c r="C267" s="190"/>
      <c r="D267" s="207"/>
      <c r="E267" s="203" t="s">
        <v>53</v>
      </c>
    </row>
    <row r="268" customFormat="false" ht="14.4" hidden="false" customHeight="false" outlineLevel="0" collapsed="false">
      <c r="A268" s="206" t="n">
        <v>265</v>
      </c>
      <c r="B268" s="200" t="n">
        <f aca="false">IF(D268="x",0,IF(C268&lt;1,0,IF(C268&gt;1,1)))</f>
        <v>0</v>
      </c>
      <c r="C268" s="190"/>
      <c r="D268" s="207"/>
      <c r="E268" s="203" t="s">
        <v>53</v>
      </c>
    </row>
    <row r="269" customFormat="false" ht="14.4" hidden="false" customHeight="false" outlineLevel="0" collapsed="false">
      <c r="A269" s="204" t="n">
        <v>266</v>
      </c>
      <c r="B269" s="200" t="n">
        <f aca="false">IF(D269="x",0,IF(C269&lt;1,0,IF(C269&gt;1,1)))</f>
        <v>0</v>
      </c>
      <c r="C269" s="190"/>
      <c r="D269" s="207"/>
      <c r="E269" s="203" t="s">
        <v>53</v>
      </c>
    </row>
    <row r="270" customFormat="false" ht="14.4" hidden="false" customHeight="false" outlineLevel="0" collapsed="false">
      <c r="A270" s="206" t="n">
        <v>267</v>
      </c>
      <c r="B270" s="200" t="n">
        <f aca="false">IF(D270="x",0,IF(C270&lt;1,0,IF(C270&gt;1,1)))</f>
        <v>0</v>
      </c>
      <c r="C270" s="190"/>
      <c r="D270" s="207"/>
      <c r="E270" s="203" t="s">
        <v>53</v>
      </c>
    </row>
    <row r="271" customFormat="false" ht="14.4" hidden="false" customHeight="false" outlineLevel="0" collapsed="false">
      <c r="A271" s="206" t="n">
        <v>268</v>
      </c>
      <c r="B271" s="200" t="n">
        <f aca="false">IF(D271="x",0,IF(C271&lt;1,0,IF(C271&gt;1,1)))</f>
        <v>0</v>
      </c>
      <c r="C271" s="190"/>
      <c r="D271" s="207"/>
      <c r="E271" s="203" t="s">
        <v>53</v>
      </c>
    </row>
    <row r="272" customFormat="false" ht="14.4" hidden="false" customHeight="false" outlineLevel="0" collapsed="false">
      <c r="A272" s="204" t="n">
        <v>269</v>
      </c>
      <c r="B272" s="200" t="n">
        <f aca="false">IF(D272="x",0,IF(C272&lt;1,0,IF(C272&gt;1,1)))</f>
        <v>0</v>
      </c>
      <c r="C272" s="190"/>
      <c r="D272" s="207"/>
      <c r="E272" s="203" t="s">
        <v>53</v>
      </c>
    </row>
    <row r="273" customFormat="false" ht="14.4" hidden="false" customHeight="false" outlineLevel="0" collapsed="false">
      <c r="A273" s="206" t="n">
        <v>270</v>
      </c>
      <c r="B273" s="200" t="n">
        <f aca="false">IF(D273="x",0,IF(C273&lt;1,0,IF(C273&gt;1,1)))</f>
        <v>0</v>
      </c>
      <c r="C273" s="190"/>
      <c r="D273" s="207"/>
      <c r="E273" s="203" t="s">
        <v>53</v>
      </c>
    </row>
    <row r="274" customFormat="false" ht="14.4" hidden="false" customHeight="false" outlineLevel="0" collapsed="false">
      <c r="A274" s="206" t="n">
        <v>271</v>
      </c>
      <c r="B274" s="200" t="n">
        <f aca="false">IF(D274="x",0,IF(C274&lt;1,0,IF(C274&gt;1,1)))</f>
        <v>0</v>
      </c>
      <c r="C274" s="190"/>
      <c r="D274" s="207"/>
      <c r="E274" s="203" t="s">
        <v>53</v>
      </c>
    </row>
    <row r="275" customFormat="false" ht="14.4" hidden="false" customHeight="false" outlineLevel="0" collapsed="false">
      <c r="A275" s="204" t="n">
        <v>272</v>
      </c>
      <c r="B275" s="200" t="n">
        <f aca="false">IF(D275="x",0,IF(C275&lt;1,0,IF(C275&gt;1,1)))</f>
        <v>0</v>
      </c>
      <c r="C275" s="190"/>
      <c r="D275" s="207"/>
      <c r="E275" s="203" t="s">
        <v>53</v>
      </c>
    </row>
    <row r="276" customFormat="false" ht="14.4" hidden="false" customHeight="false" outlineLevel="0" collapsed="false">
      <c r="A276" s="206" t="n">
        <v>273</v>
      </c>
      <c r="B276" s="200" t="n">
        <f aca="false">IF(D276="x",0,IF(C276&lt;1,0,IF(C276&gt;1,1)))</f>
        <v>0</v>
      </c>
      <c r="C276" s="190"/>
      <c r="D276" s="207"/>
      <c r="E276" s="203" t="s">
        <v>53</v>
      </c>
    </row>
    <row r="277" customFormat="false" ht="14.4" hidden="false" customHeight="false" outlineLevel="0" collapsed="false">
      <c r="A277" s="206" t="n">
        <v>274</v>
      </c>
      <c r="B277" s="200" t="n">
        <f aca="false">IF(D277="x",0,IF(C277&lt;1,0,IF(C277&gt;1,1)))</f>
        <v>0</v>
      </c>
      <c r="C277" s="190"/>
      <c r="D277" s="207"/>
      <c r="E277" s="203" t="s">
        <v>53</v>
      </c>
    </row>
    <row r="278" customFormat="false" ht="14.4" hidden="false" customHeight="false" outlineLevel="0" collapsed="false">
      <c r="A278" s="204" t="n">
        <v>275</v>
      </c>
      <c r="B278" s="200" t="n">
        <f aca="false">IF(D278="x",0,IF(C278&lt;1,0,IF(C278&gt;1,1)))</f>
        <v>0</v>
      </c>
      <c r="C278" s="190"/>
      <c r="D278" s="207"/>
      <c r="E278" s="203" t="s">
        <v>53</v>
      </c>
    </row>
    <row r="279" customFormat="false" ht="14.4" hidden="false" customHeight="false" outlineLevel="0" collapsed="false">
      <c r="A279" s="206" t="n">
        <v>276</v>
      </c>
      <c r="B279" s="200" t="n">
        <f aca="false">IF(D279="x",0,IF(C279&lt;1,0,IF(C279&gt;1,1)))</f>
        <v>0</v>
      </c>
      <c r="C279" s="190"/>
      <c r="D279" s="207"/>
      <c r="E279" s="203" t="s">
        <v>53</v>
      </c>
    </row>
    <row r="280" customFormat="false" ht="14.4" hidden="false" customHeight="false" outlineLevel="0" collapsed="false">
      <c r="A280" s="206" t="n">
        <v>277</v>
      </c>
      <c r="B280" s="200" t="n">
        <f aca="false">IF(D280="x",0,IF(C280&lt;1,0,IF(C280&gt;1,1)))</f>
        <v>0</v>
      </c>
      <c r="C280" s="190"/>
      <c r="D280" s="207"/>
      <c r="E280" s="203" t="s">
        <v>53</v>
      </c>
    </row>
    <row r="281" customFormat="false" ht="14.4" hidden="false" customHeight="false" outlineLevel="0" collapsed="false">
      <c r="A281" s="204" t="n">
        <v>278</v>
      </c>
      <c r="B281" s="200" t="n">
        <f aca="false">IF(D281="x",0,IF(C281&lt;1,0,IF(C281&gt;1,1)))</f>
        <v>0</v>
      </c>
      <c r="C281" s="190"/>
      <c r="D281" s="207"/>
      <c r="E281" s="203" t="s">
        <v>53</v>
      </c>
    </row>
    <row r="282" customFormat="false" ht="14.4" hidden="false" customHeight="false" outlineLevel="0" collapsed="false">
      <c r="A282" s="206" t="n">
        <v>279</v>
      </c>
      <c r="B282" s="200" t="n">
        <f aca="false">IF(D282="x",0,IF(C282&lt;1,0,IF(C282&gt;1,1)))</f>
        <v>0</v>
      </c>
      <c r="C282" s="190"/>
      <c r="D282" s="207"/>
      <c r="E282" s="203" t="s">
        <v>53</v>
      </c>
    </row>
    <row r="283" customFormat="false" ht="14.4" hidden="false" customHeight="false" outlineLevel="0" collapsed="false">
      <c r="A283" s="206" t="n">
        <v>280</v>
      </c>
      <c r="B283" s="200" t="n">
        <f aca="false">IF(D283="x",0,IF(C283&lt;1,0,IF(C283&gt;1,1)))</f>
        <v>0</v>
      </c>
      <c r="C283" s="190"/>
      <c r="D283" s="207"/>
      <c r="E283" s="203" t="s">
        <v>53</v>
      </c>
    </row>
    <row r="284" customFormat="false" ht="14.4" hidden="false" customHeight="false" outlineLevel="0" collapsed="false">
      <c r="A284" s="204" t="n">
        <v>281</v>
      </c>
      <c r="B284" s="200" t="n">
        <f aca="false">IF(D284="x",0,IF(C284&lt;1,0,IF(C284&gt;1,1)))</f>
        <v>0</v>
      </c>
      <c r="C284" s="190"/>
      <c r="D284" s="207"/>
      <c r="E284" s="203" t="s">
        <v>53</v>
      </c>
    </row>
    <row r="285" customFormat="false" ht="14.4" hidden="false" customHeight="false" outlineLevel="0" collapsed="false">
      <c r="A285" s="206" t="n">
        <v>282</v>
      </c>
      <c r="B285" s="200" t="n">
        <f aca="false">IF(D285="x",0,IF(C285&lt;1,0,IF(C285&gt;1,1)))</f>
        <v>0</v>
      </c>
      <c r="C285" s="190"/>
      <c r="D285" s="207"/>
      <c r="E285" s="203" t="s">
        <v>53</v>
      </c>
    </row>
    <row r="286" customFormat="false" ht="14.4" hidden="false" customHeight="false" outlineLevel="0" collapsed="false">
      <c r="A286" s="206" t="n">
        <v>283</v>
      </c>
      <c r="B286" s="200" t="n">
        <f aca="false">IF(D286="x",0,IF(C286&lt;1,0,IF(C286&gt;1,1)))</f>
        <v>0</v>
      </c>
      <c r="C286" s="190"/>
      <c r="D286" s="207"/>
      <c r="E286" s="203" t="s">
        <v>53</v>
      </c>
    </row>
    <row r="287" customFormat="false" ht="14.4" hidden="false" customHeight="false" outlineLevel="0" collapsed="false">
      <c r="A287" s="204" t="n">
        <v>284</v>
      </c>
      <c r="B287" s="200" t="n">
        <f aca="false">IF(D287="x",0,IF(C287&lt;1,0,IF(C287&gt;1,1)))</f>
        <v>0</v>
      </c>
      <c r="C287" s="190"/>
      <c r="D287" s="207"/>
      <c r="E287" s="203" t="s">
        <v>53</v>
      </c>
    </row>
    <row r="288" customFormat="false" ht="14.4" hidden="false" customHeight="false" outlineLevel="0" collapsed="false">
      <c r="A288" s="206" t="n">
        <v>285</v>
      </c>
      <c r="B288" s="200" t="n">
        <f aca="false">IF(D288="x",0,IF(C288&lt;1,0,IF(C288&gt;1,1)))</f>
        <v>0</v>
      </c>
      <c r="C288" s="190"/>
      <c r="D288" s="207"/>
      <c r="E288" s="203" t="s">
        <v>53</v>
      </c>
    </row>
    <row r="289" customFormat="false" ht="14.4" hidden="false" customHeight="false" outlineLevel="0" collapsed="false">
      <c r="A289" s="206" t="n">
        <v>286</v>
      </c>
      <c r="B289" s="200" t="n">
        <f aca="false">IF(D289="x",0,IF(C289&lt;1,0,IF(C289&gt;1,1)))</f>
        <v>0</v>
      </c>
      <c r="C289" s="190"/>
      <c r="D289" s="207"/>
      <c r="E289" s="203" t="s">
        <v>53</v>
      </c>
    </row>
    <row r="290" customFormat="false" ht="14.4" hidden="false" customHeight="false" outlineLevel="0" collapsed="false">
      <c r="A290" s="204" t="n">
        <v>287</v>
      </c>
      <c r="B290" s="200" t="n">
        <f aca="false">IF(D290="x",0,IF(C290&lt;1,0,IF(C290&gt;1,1)))</f>
        <v>0</v>
      </c>
      <c r="C290" s="190"/>
      <c r="D290" s="207"/>
      <c r="E290" s="203" t="s">
        <v>53</v>
      </c>
    </row>
    <row r="291" customFormat="false" ht="14.4" hidden="false" customHeight="false" outlineLevel="0" collapsed="false">
      <c r="A291" s="206" t="n">
        <v>288</v>
      </c>
      <c r="B291" s="200" t="n">
        <f aca="false">IF(D291="x",0,IF(C291&lt;1,0,IF(C291&gt;1,1)))</f>
        <v>0</v>
      </c>
      <c r="C291" s="190"/>
      <c r="D291" s="207"/>
      <c r="E291" s="203" t="s">
        <v>53</v>
      </c>
    </row>
    <row r="292" customFormat="false" ht="14.4" hidden="false" customHeight="false" outlineLevel="0" collapsed="false">
      <c r="A292" s="206" t="n">
        <v>289</v>
      </c>
      <c r="B292" s="200" t="n">
        <f aca="false">IF(D292="x",0,IF(C292&lt;1,0,IF(C292&gt;1,1)))</f>
        <v>0</v>
      </c>
      <c r="C292" s="190"/>
      <c r="D292" s="207"/>
      <c r="E292" s="203" t="s">
        <v>53</v>
      </c>
    </row>
    <row r="293" customFormat="false" ht="14.4" hidden="false" customHeight="false" outlineLevel="0" collapsed="false">
      <c r="A293" s="204" t="n">
        <v>290</v>
      </c>
      <c r="B293" s="200" t="n">
        <f aca="false">IF(D293="x",0,IF(C293&lt;1,0,IF(C293&gt;1,1)))</f>
        <v>0</v>
      </c>
      <c r="C293" s="190"/>
      <c r="D293" s="207"/>
      <c r="E293" s="203" t="s">
        <v>53</v>
      </c>
    </row>
    <row r="294" customFormat="false" ht="14.4" hidden="false" customHeight="false" outlineLevel="0" collapsed="false">
      <c r="A294" s="206" t="n">
        <v>291</v>
      </c>
      <c r="B294" s="200" t="n">
        <f aca="false">IF(D294="x",0,IF(C294&lt;1,0,IF(C294&gt;1,1)))</f>
        <v>0</v>
      </c>
      <c r="C294" s="190"/>
      <c r="D294" s="207"/>
      <c r="E294" s="203" t="s">
        <v>53</v>
      </c>
    </row>
    <row r="295" customFormat="false" ht="14.4" hidden="false" customHeight="false" outlineLevel="0" collapsed="false">
      <c r="A295" s="206" t="n">
        <v>292</v>
      </c>
      <c r="B295" s="200" t="n">
        <f aca="false">IF(D295="x",0,IF(C295&lt;1,0,IF(C295&gt;1,1)))</f>
        <v>0</v>
      </c>
      <c r="C295" s="190"/>
      <c r="D295" s="207"/>
      <c r="E295" s="203" t="s">
        <v>53</v>
      </c>
    </row>
    <row r="296" customFormat="false" ht="14.4" hidden="false" customHeight="false" outlineLevel="0" collapsed="false">
      <c r="A296" s="204" t="n">
        <v>293</v>
      </c>
      <c r="B296" s="200" t="n">
        <f aca="false">IF(D296="x",0,IF(C296&lt;1,0,IF(C296&gt;1,1)))</f>
        <v>0</v>
      </c>
      <c r="C296" s="190"/>
      <c r="D296" s="207"/>
      <c r="E296" s="203" t="s">
        <v>53</v>
      </c>
    </row>
    <row r="297" customFormat="false" ht="14.4" hidden="false" customHeight="false" outlineLevel="0" collapsed="false">
      <c r="A297" s="206" t="n">
        <v>294</v>
      </c>
      <c r="B297" s="200" t="n">
        <f aca="false">IF(D297="x",0,IF(C297&lt;1,0,IF(C297&gt;1,1)))</f>
        <v>0</v>
      </c>
      <c r="C297" s="190"/>
      <c r="D297" s="207"/>
      <c r="E297" s="203" t="s">
        <v>53</v>
      </c>
    </row>
    <row r="298" customFormat="false" ht="14.4" hidden="false" customHeight="false" outlineLevel="0" collapsed="false">
      <c r="A298" s="206" t="n">
        <v>295</v>
      </c>
      <c r="B298" s="200" t="n">
        <f aca="false">IF(D298="x",0,IF(C298&lt;1,0,IF(C298&gt;1,1)))</f>
        <v>0</v>
      </c>
      <c r="C298" s="190"/>
      <c r="D298" s="207"/>
      <c r="E298" s="203" t="s">
        <v>53</v>
      </c>
    </row>
    <row r="299" customFormat="false" ht="14.4" hidden="false" customHeight="false" outlineLevel="0" collapsed="false">
      <c r="A299" s="204" t="n">
        <v>296</v>
      </c>
      <c r="B299" s="200" t="n">
        <f aca="false">IF(D299="x",0,IF(C299&lt;1,0,IF(C299&gt;1,1)))</f>
        <v>0</v>
      </c>
      <c r="C299" s="190"/>
      <c r="D299" s="207"/>
      <c r="E299" s="203" t="s">
        <v>53</v>
      </c>
    </row>
    <row r="300" customFormat="false" ht="14.4" hidden="false" customHeight="false" outlineLevel="0" collapsed="false">
      <c r="A300" s="206" t="n">
        <v>297</v>
      </c>
      <c r="B300" s="200" t="n">
        <f aca="false">IF(D300="x",0,IF(C300&lt;1,0,IF(C300&gt;1,1)))</f>
        <v>0</v>
      </c>
      <c r="C300" s="190"/>
      <c r="D300" s="207"/>
      <c r="E300" s="203" t="s">
        <v>53</v>
      </c>
    </row>
    <row r="301" customFormat="false" ht="14.4" hidden="false" customHeight="false" outlineLevel="0" collapsed="false">
      <c r="A301" s="206" t="n">
        <v>298</v>
      </c>
      <c r="B301" s="200" t="n">
        <f aca="false">IF(D301="x",0,IF(C301&lt;1,0,IF(C301&gt;1,1)))</f>
        <v>0</v>
      </c>
      <c r="C301" s="190"/>
      <c r="D301" s="207"/>
      <c r="E301" s="203" t="s">
        <v>53</v>
      </c>
    </row>
    <row r="302" customFormat="false" ht="14.4" hidden="false" customHeight="false" outlineLevel="0" collapsed="false">
      <c r="A302" s="204" t="n">
        <v>299</v>
      </c>
      <c r="B302" s="200" t="n">
        <f aca="false">IF(D302="x",0,IF(C302&lt;1,0,IF(C302&gt;1,1)))</f>
        <v>0</v>
      </c>
      <c r="C302" s="190"/>
      <c r="D302" s="207"/>
      <c r="E302" s="203" t="s">
        <v>53</v>
      </c>
    </row>
    <row r="303" customFormat="false" ht="14.4" hidden="false" customHeight="false" outlineLevel="0" collapsed="false">
      <c r="A303" s="206" t="n">
        <v>300</v>
      </c>
      <c r="B303" s="200" t="n">
        <f aca="false">IF(D303="x",0,IF(C303&lt;1,0,IF(C303&gt;1,1)))</f>
        <v>0</v>
      </c>
      <c r="C303" s="190"/>
      <c r="D303" s="207"/>
      <c r="E303" s="203" t="s">
        <v>53</v>
      </c>
    </row>
    <row r="304" customFormat="false" ht="14.4" hidden="false" customHeight="false" outlineLevel="0" collapsed="false">
      <c r="A304" s="206" t="n">
        <v>301</v>
      </c>
      <c r="B304" s="200" t="n">
        <f aca="false">IF(D304="x",0,IF(C304&lt;1,0,IF(C304&gt;1,1)))</f>
        <v>0</v>
      </c>
      <c r="C304" s="190"/>
      <c r="D304" s="207"/>
      <c r="E304" s="203" t="s">
        <v>53</v>
      </c>
    </row>
    <row r="305" customFormat="false" ht="14.4" hidden="false" customHeight="false" outlineLevel="0" collapsed="false">
      <c r="A305" s="204" t="n">
        <v>302</v>
      </c>
      <c r="B305" s="200" t="n">
        <f aca="false">IF(D305="x",0,IF(C305&lt;1,0,IF(C305&gt;1,1)))</f>
        <v>1</v>
      </c>
      <c r="C305" s="201" t="n">
        <v>121.379</v>
      </c>
      <c r="D305" s="207"/>
      <c r="E305" s="203" t="s">
        <v>53</v>
      </c>
    </row>
    <row r="306" customFormat="false" ht="14.4" hidden="false" customHeight="false" outlineLevel="0" collapsed="false">
      <c r="A306" s="206" t="n">
        <v>303</v>
      </c>
      <c r="B306" s="200" t="n">
        <f aca="false">IF(D306="x",0,IF(C306&lt;1,0,IF(C306&gt;1,1)))</f>
        <v>1</v>
      </c>
      <c r="C306" s="201" t="n">
        <v>122.374</v>
      </c>
      <c r="D306" s="207"/>
      <c r="E306" s="203" t="s">
        <v>53</v>
      </c>
    </row>
    <row r="307" customFormat="false" ht="14.4" hidden="false" customHeight="false" outlineLevel="0" collapsed="false">
      <c r="A307" s="206" t="n">
        <v>304</v>
      </c>
      <c r="B307" s="200" t="n">
        <f aca="false">IF(D307="x",0,IF(C307&lt;1,0,IF(C307&gt;1,1)))</f>
        <v>1</v>
      </c>
      <c r="C307" s="201" t="n">
        <v>118.626</v>
      </c>
      <c r="D307" s="207"/>
      <c r="E307" s="203" t="s">
        <v>53</v>
      </c>
    </row>
    <row r="308" customFormat="false" ht="14.4" hidden="false" customHeight="false" outlineLevel="0" collapsed="false">
      <c r="A308" s="204" t="n">
        <v>305</v>
      </c>
      <c r="B308" s="200" t="n">
        <f aca="false">IF(D308="x",0,IF(C308&lt;1,0,IF(C308&gt;1,1)))</f>
        <v>1</v>
      </c>
      <c r="C308" s="190"/>
      <c r="D308" s="207"/>
      <c r="E308" s="203" t="s">
        <v>53</v>
      </c>
    </row>
    <row r="309" customFormat="false" ht="14.4" hidden="false" customHeight="false" outlineLevel="0" collapsed="false">
      <c r="A309" s="206" t="n">
        <v>306</v>
      </c>
      <c r="B309" s="200" t="n">
        <f aca="false">IF(D309="x",0,IF(C309&lt;1,0,IF(C309&gt;1,1)))</f>
        <v>0</v>
      </c>
      <c r="C309" s="190"/>
      <c r="D309" s="207"/>
      <c r="E309" s="203" t="s">
        <v>53</v>
      </c>
    </row>
    <row r="310" customFormat="false" ht="14.4" hidden="false" customHeight="false" outlineLevel="0" collapsed="false">
      <c r="A310" s="206" t="n">
        <v>307</v>
      </c>
      <c r="B310" s="200" t="n">
        <f aca="false">IF(D310="x",0,IF(C310&lt;1,0,IF(C310&gt;1,1)))</f>
        <v>1</v>
      </c>
      <c r="C310" s="201" t="n">
        <v>119.524</v>
      </c>
      <c r="D310" s="207"/>
      <c r="E310" s="203" t="s">
        <v>53</v>
      </c>
    </row>
    <row r="311" customFormat="false" ht="14.4" hidden="false" customHeight="false" outlineLevel="0" collapsed="false">
      <c r="A311" s="204" t="n">
        <v>308</v>
      </c>
      <c r="B311" s="200" t="n">
        <f aca="false">IF(D311="x",0,IF(C311&lt;1,0,IF(C311&gt;1,1)))</f>
        <v>0</v>
      </c>
      <c r="C311" s="190"/>
      <c r="D311" s="207"/>
      <c r="E311" s="203" t="s">
        <v>53</v>
      </c>
    </row>
    <row r="312" customFormat="false" ht="14.4" hidden="false" customHeight="false" outlineLevel="0" collapsed="false">
      <c r="A312" s="206" t="n">
        <v>309</v>
      </c>
      <c r="B312" s="200" t="n">
        <f aca="false">IF(D312="x",0,IF(C312&lt;1,0,IF(C312&gt;1,1)))</f>
        <v>1</v>
      </c>
      <c r="C312" s="201" t="n">
        <v>120.773</v>
      </c>
      <c r="D312" s="207"/>
      <c r="E312" s="203" t="s">
        <v>53</v>
      </c>
    </row>
    <row r="313" customFormat="false" ht="14.4" hidden="false" customHeight="false" outlineLevel="0" collapsed="false">
      <c r="A313" s="206" t="n">
        <v>310</v>
      </c>
      <c r="B313" s="200" t="n">
        <f aca="false">IF(D313="x",0,IF(C313&lt;1,0,IF(C313&gt;1,1)))</f>
        <v>1</v>
      </c>
      <c r="C313" s="201" t="n">
        <v>121.442</v>
      </c>
      <c r="D313" s="207"/>
      <c r="E313" s="203" t="s">
        <v>53</v>
      </c>
    </row>
    <row r="314" customFormat="false" ht="14.4" hidden="false" customHeight="false" outlineLevel="0" collapsed="false">
      <c r="A314" s="204" t="n">
        <v>311</v>
      </c>
      <c r="B314" s="200" t="n">
        <f aca="false">IF(D314="x",0,IF(C314&lt;1,0,IF(C314&gt;1,1)))</f>
        <v>0</v>
      </c>
      <c r="C314" s="190"/>
      <c r="D314" s="207"/>
      <c r="E314" s="203" t="s">
        <v>53</v>
      </c>
    </row>
    <row r="315" customFormat="false" ht="14.4" hidden="false" customHeight="false" outlineLevel="0" collapsed="false">
      <c r="A315" s="206" t="n">
        <v>312</v>
      </c>
      <c r="B315" s="200" t="n">
        <f aca="false">IF(D315="x",0,IF(C315&lt;1,0,IF(C315&gt;1,1)))</f>
        <v>1</v>
      </c>
      <c r="C315" s="201" t="n">
        <v>119.214</v>
      </c>
      <c r="D315" s="207"/>
      <c r="E315" s="203" t="s">
        <v>53</v>
      </c>
    </row>
    <row r="316" customFormat="false" ht="14.4" hidden="false" customHeight="false" outlineLevel="0" collapsed="false">
      <c r="A316" s="206" t="n">
        <v>313</v>
      </c>
      <c r="B316" s="200" t="n">
        <f aca="false">IF(D316="x",0,IF(C316&lt;1,0,IF(C316&gt;1,1)))</f>
        <v>0</v>
      </c>
      <c r="C316" s="190"/>
      <c r="D316" s="207"/>
      <c r="E316" s="203" t="s">
        <v>53</v>
      </c>
    </row>
    <row r="317" customFormat="false" ht="14.4" hidden="false" customHeight="false" outlineLevel="0" collapsed="false">
      <c r="A317" s="204" t="n">
        <v>314</v>
      </c>
      <c r="B317" s="200" t="n">
        <f aca="false">IF(D317="x",0,IF(C317&lt;1,0,IF(C317&gt;1,1)))</f>
        <v>0</v>
      </c>
      <c r="C317" s="190"/>
      <c r="D317" s="207"/>
      <c r="E317" s="203" t="s">
        <v>53</v>
      </c>
    </row>
    <row r="318" customFormat="false" ht="14.4" hidden="false" customHeight="false" outlineLevel="0" collapsed="false">
      <c r="A318" s="206" t="n">
        <v>315</v>
      </c>
      <c r="B318" s="200" t="n">
        <f aca="false">IF(D318="x",0,IF(C318&lt;1,0,IF(C318&gt;1,1)))</f>
        <v>1</v>
      </c>
      <c r="C318" s="201" t="n">
        <v>119.943</v>
      </c>
      <c r="D318" s="207"/>
      <c r="E318" s="203" t="s">
        <v>53</v>
      </c>
    </row>
    <row r="319" customFormat="false" ht="14.4" hidden="false" customHeight="false" outlineLevel="0" collapsed="false">
      <c r="A319" s="206" t="n">
        <v>316</v>
      </c>
      <c r="B319" s="200" t="n">
        <f aca="false">IF(D319="x",0,IF(C319&lt;1,0,IF(C319&gt;1,1)))</f>
        <v>0</v>
      </c>
      <c r="C319" s="190"/>
      <c r="D319" s="207"/>
      <c r="E319" s="203" t="s">
        <v>53</v>
      </c>
    </row>
    <row r="320" customFormat="false" ht="14.4" hidden="false" customHeight="false" outlineLevel="0" collapsed="false">
      <c r="A320" s="204" t="n">
        <v>317</v>
      </c>
      <c r="B320" s="200" t="n">
        <f aca="false">IF(D320="x",0,IF(C320&lt;1,0,IF(C320&gt;1,1)))</f>
        <v>1</v>
      </c>
      <c r="C320" s="201" t="n">
        <v>119756</v>
      </c>
      <c r="D320" s="207"/>
      <c r="E320" s="203" t="s">
        <v>53</v>
      </c>
    </row>
    <row r="321" customFormat="false" ht="14.4" hidden="false" customHeight="false" outlineLevel="0" collapsed="false">
      <c r="A321" s="206" t="n">
        <v>318</v>
      </c>
      <c r="B321" s="200" t="n">
        <f aca="false">IF(D321="x",0,IF(C321&lt;1,0,IF(C321&gt;1,1)))</f>
        <v>1</v>
      </c>
      <c r="C321" s="201" t="n">
        <v>120.388</v>
      </c>
      <c r="D321" s="207"/>
      <c r="E321" s="203" t="s">
        <v>53</v>
      </c>
    </row>
    <row r="322" customFormat="false" ht="14.4" hidden="false" customHeight="false" outlineLevel="0" collapsed="false">
      <c r="A322" s="206" t="n">
        <v>319</v>
      </c>
      <c r="B322" s="200" t="n">
        <f aca="false">IF(D322="x",0,IF(C322&lt;1,0,IF(C322&gt;1,1)))</f>
        <v>0</v>
      </c>
      <c r="C322" s="190"/>
      <c r="D322" s="207"/>
      <c r="E322" s="203" t="s">
        <v>53</v>
      </c>
    </row>
    <row r="323" customFormat="false" ht="14.4" hidden="false" customHeight="false" outlineLevel="0" collapsed="false">
      <c r="A323" s="204" t="n">
        <v>320</v>
      </c>
      <c r="B323" s="200" t="n">
        <f aca="false">IF(D323="x",0,IF(C323&lt;1,0,IF(C323&gt;1,1)))</f>
        <v>0</v>
      </c>
      <c r="C323" s="190"/>
      <c r="D323" s="207"/>
      <c r="E323" s="203" t="s">
        <v>53</v>
      </c>
    </row>
    <row r="324" customFormat="false" ht="14.4" hidden="false" customHeight="false" outlineLevel="0" collapsed="false">
      <c r="A324" s="206" t="n">
        <v>321</v>
      </c>
      <c r="B324" s="200" t="n">
        <f aca="false">IF(D324="x",0,IF(C324&lt;1,0,IF(C324&gt;1,1)))</f>
        <v>1</v>
      </c>
      <c r="C324" s="201" t="n">
        <v>119.368</v>
      </c>
      <c r="D324" s="207"/>
      <c r="E324" s="203" t="s">
        <v>53</v>
      </c>
    </row>
    <row r="325" customFormat="false" ht="14.4" hidden="false" customHeight="false" outlineLevel="0" collapsed="false">
      <c r="A325" s="206" t="n">
        <v>322</v>
      </c>
      <c r="B325" s="200" t="n">
        <f aca="false">IF(D325="x",0,IF(C325&lt;1,0,IF(C325&gt;1,1)))</f>
        <v>0</v>
      </c>
      <c r="C325" s="190"/>
      <c r="D325" s="207"/>
      <c r="E325" s="203" t="s">
        <v>53</v>
      </c>
    </row>
    <row r="326" customFormat="false" ht="14.4" hidden="false" customHeight="false" outlineLevel="0" collapsed="false">
      <c r="A326" s="204" t="n">
        <v>323</v>
      </c>
      <c r="B326" s="200" t="n">
        <f aca="false">IF(D326="x",0,IF(C326&lt;1,0,IF(C326&gt;1,1)))</f>
        <v>0</v>
      </c>
      <c r="C326" s="190"/>
      <c r="D326" s="207"/>
      <c r="E326" s="203" t="s">
        <v>53</v>
      </c>
    </row>
    <row r="327" customFormat="false" ht="14.4" hidden="false" customHeight="false" outlineLevel="0" collapsed="false">
      <c r="A327" s="206" t="n">
        <v>324</v>
      </c>
      <c r="B327" s="200" t="n">
        <f aca="false">IF(D327="x",0,IF(C327&lt;1,0,IF(C327&gt;1,1)))</f>
        <v>1</v>
      </c>
      <c r="C327" s="201" t="n">
        <v>120.095</v>
      </c>
      <c r="D327" s="207"/>
      <c r="E327" s="203" t="s">
        <v>53</v>
      </c>
    </row>
    <row r="328" customFormat="false" ht="14.4" hidden="false" customHeight="false" outlineLevel="0" collapsed="false">
      <c r="A328" s="206" t="n">
        <v>325</v>
      </c>
      <c r="B328" s="200" t="n">
        <f aca="false">IF(D328="x",0,IF(C328&lt;1,0,IF(C328&gt;1,1)))</f>
        <v>1</v>
      </c>
      <c r="C328" s="201" t="n">
        <v>117.891</v>
      </c>
      <c r="D328" s="207"/>
      <c r="E328" s="203" t="s">
        <v>53</v>
      </c>
    </row>
    <row r="329" customFormat="false" ht="14.4" hidden="false" customHeight="false" outlineLevel="0" collapsed="false">
      <c r="A329" s="204" t="n">
        <v>326</v>
      </c>
      <c r="B329" s="200" t="n">
        <f aca="false">IF(D329="x",0,IF(C329&lt;1,0,IF(C329&gt;1,1)))</f>
        <v>1</v>
      </c>
      <c r="C329" s="201" t="n">
        <v>120.589</v>
      </c>
      <c r="D329" s="207"/>
      <c r="E329" s="203" t="s">
        <v>53</v>
      </c>
    </row>
    <row r="330" customFormat="false" ht="14.4" hidden="false" customHeight="false" outlineLevel="0" collapsed="false">
      <c r="A330" s="206" t="n">
        <v>327</v>
      </c>
      <c r="B330" s="200" t="n">
        <f aca="false">IF(D330="x",0,IF(C330&lt;1,0,IF(C330&gt;1,1)))</f>
        <v>0</v>
      </c>
      <c r="C330" s="190"/>
      <c r="D330" s="207"/>
      <c r="E330" s="203" t="s">
        <v>53</v>
      </c>
    </row>
    <row r="331" customFormat="false" ht="14.4" hidden="false" customHeight="false" outlineLevel="0" collapsed="false">
      <c r="A331" s="206" t="n">
        <v>328</v>
      </c>
      <c r="B331" s="200" t="n">
        <f aca="false">IF(D331="x",0,IF(C331&lt;1,0,IF(C331&gt;1,1)))</f>
        <v>0</v>
      </c>
      <c r="C331" s="190"/>
      <c r="D331" s="207"/>
      <c r="E331" s="203" t="s">
        <v>53</v>
      </c>
    </row>
    <row r="332" customFormat="false" ht="14.4" hidden="false" customHeight="false" outlineLevel="0" collapsed="false">
      <c r="A332" s="204" t="n">
        <v>329</v>
      </c>
      <c r="B332" s="200" t="n">
        <f aca="false">IF(D332="x",0,IF(C332&lt;1,0,IF(C332&gt;1,1)))</f>
        <v>0</v>
      </c>
      <c r="C332" s="190"/>
      <c r="D332" s="207"/>
      <c r="E332" s="203" t="s">
        <v>53</v>
      </c>
    </row>
    <row r="333" customFormat="false" ht="14.4" hidden="false" customHeight="false" outlineLevel="0" collapsed="false">
      <c r="A333" s="206" t="n">
        <v>330</v>
      </c>
      <c r="B333" s="200" t="n">
        <f aca="false">IF(D333="x",0,IF(C333&lt;1,0,IF(C333&gt;1,1)))</f>
        <v>0</v>
      </c>
      <c r="C333" s="190"/>
      <c r="D333" s="207"/>
      <c r="E333" s="203" t="s">
        <v>53</v>
      </c>
    </row>
    <row r="334" customFormat="false" ht="14.4" hidden="false" customHeight="false" outlineLevel="0" collapsed="false">
      <c r="A334" s="206" t="n">
        <v>331</v>
      </c>
      <c r="B334" s="200" t="n">
        <f aca="false">IF(D334="x",0,IF(C334&lt;1,0,IF(C334&gt;1,1)))</f>
        <v>0</v>
      </c>
      <c r="C334" s="190"/>
      <c r="D334" s="207"/>
      <c r="E334" s="203" t="s">
        <v>53</v>
      </c>
    </row>
    <row r="335" customFormat="false" ht="14.4" hidden="false" customHeight="false" outlineLevel="0" collapsed="false">
      <c r="A335" s="204" t="n">
        <v>332</v>
      </c>
      <c r="B335" s="200" t="n">
        <f aca="false">IF(D335="x",0,IF(C335&lt;1,0,IF(C335&gt;1,1)))</f>
        <v>0</v>
      </c>
      <c r="C335" s="190"/>
      <c r="D335" s="207"/>
      <c r="E335" s="203" t="s">
        <v>53</v>
      </c>
    </row>
    <row r="336" customFormat="false" ht="14.4" hidden="false" customHeight="false" outlineLevel="0" collapsed="false">
      <c r="A336" s="206" t="n">
        <v>333</v>
      </c>
      <c r="B336" s="200" t="n">
        <f aca="false">IF(D336="x",0,IF(C336&lt;1,0,IF(C336&gt;1,1)))</f>
        <v>1</v>
      </c>
      <c r="C336" s="201" t="n">
        <v>119.981</v>
      </c>
      <c r="D336" s="207"/>
      <c r="E336" s="203" t="s">
        <v>53</v>
      </c>
    </row>
    <row r="337" customFormat="false" ht="14.4" hidden="false" customHeight="false" outlineLevel="0" collapsed="false">
      <c r="A337" s="206" t="n">
        <v>334</v>
      </c>
      <c r="B337" s="200" t="n">
        <f aca="false">IF(D337="x",0,IF(C337&lt;1,0,IF(C337&gt;1,1)))</f>
        <v>1</v>
      </c>
      <c r="C337" s="201" t="n">
        <v>119.641</v>
      </c>
      <c r="D337" s="207"/>
      <c r="E337" s="203" t="s">
        <v>53</v>
      </c>
    </row>
    <row r="338" customFormat="false" ht="14.4" hidden="false" customHeight="false" outlineLevel="0" collapsed="false">
      <c r="A338" s="204" t="n">
        <v>335</v>
      </c>
      <c r="B338" s="200" t="n">
        <f aca="false">IF(D338="x",0,IF(C338&lt;1,0,IF(C338&gt;1,1)))</f>
        <v>0</v>
      </c>
      <c r="C338" s="190"/>
      <c r="D338" s="207"/>
      <c r="E338" s="203" t="s">
        <v>53</v>
      </c>
    </row>
    <row r="339" customFormat="false" ht="14.4" hidden="false" customHeight="false" outlineLevel="0" collapsed="false">
      <c r="A339" s="206" t="n">
        <v>336</v>
      </c>
      <c r="B339" s="200" t="n">
        <f aca="false">IF(D339="x",0,IF(C339&lt;1,0,IF(C339&gt;1,1)))</f>
        <v>1</v>
      </c>
      <c r="C339" s="201" t="n">
        <v>120.006</v>
      </c>
      <c r="D339" s="207"/>
      <c r="E339" s="203" t="s">
        <v>53</v>
      </c>
    </row>
    <row r="340" customFormat="false" ht="14.4" hidden="false" customHeight="false" outlineLevel="0" collapsed="false">
      <c r="A340" s="206" t="n">
        <v>337</v>
      </c>
      <c r="B340" s="200" t="n">
        <f aca="false">IF(D340="x",0,IF(C340&lt;1,0,IF(C340&gt;1,1)))</f>
        <v>1</v>
      </c>
      <c r="C340" s="201" t="n">
        <v>120.138</v>
      </c>
      <c r="D340" s="207"/>
      <c r="E340" s="203" t="s">
        <v>53</v>
      </c>
    </row>
    <row r="341" customFormat="false" ht="14.4" hidden="false" customHeight="false" outlineLevel="0" collapsed="false">
      <c r="A341" s="204" t="n">
        <v>338</v>
      </c>
      <c r="B341" s="200" t="n">
        <f aca="false">IF(D341="x",0,IF(C341&lt;1,0,IF(C341&gt;1,1)))</f>
        <v>0</v>
      </c>
      <c r="C341" s="190"/>
      <c r="D341" s="207"/>
      <c r="E341" s="203" t="s">
        <v>53</v>
      </c>
    </row>
    <row r="342" customFormat="false" ht="14.4" hidden="false" customHeight="false" outlineLevel="0" collapsed="false">
      <c r="A342" s="206" t="n">
        <v>339</v>
      </c>
      <c r="B342" s="200" t="n">
        <f aca="false">IF(D342="x",0,IF(C342&lt;1,0,IF(C342&gt;1,1)))</f>
        <v>1</v>
      </c>
      <c r="C342" s="201" t="n">
        <v>118.251</v>
      </c>
      <c r="D342" s="207"/>
      <c r="E342" s="203" t="s">
        <v>53</v>
      </c>
    </row>
    <row r="343" customFormat="false" ht="14.4" hidden="false" customHeight="false" outlineLevel="0" collapsed="false">
      <c r="A343" s="206" t="n">
        <v>340</v>
      </c>
      <c r="B343" s="200" t="n">
        <f aca="false">IF(D343="x",0,IF(C343&lt;1,0,IF(C343&gt;1,1)))</f>
        <v>1</v>
      </c>
      <c r="C343" s="201" t="n">
        <v>119.73</v>
      </c>
      <c r="D343" s="207"/>
      <c r="E343" s="203" t="s">
        <v>53</v>
      </c>
    </row>
    <row r="344" customFormat="false" ht="14.4" hidden="false" customHeight="false" outlineLevel="0" collapsed="false">
      <c r="A344" s="204" t="n">
        <v>341</v>
      </c>
      <c r="B344" s="200" t="n">
        <f aca="false">IF(D344="x",0,IF(C344&lt;1,0,IF(C344&gt;1,1)))</f>
        <v>0</v>
      </c>
      <c r="C344" s="190"/>
      <c r="D344" s="207"/>
      <c r="E344" s="203" t="s">
        <v>53</v>
      </c>
    </row>
    <row r="345" customFormat="false" ht="14.4" hidden="false" customHeight="false" outlineLevel="0" collapsed="false">
      <c r="A345" s="206" t="n">
        <v>342</v>
      </c>
      <c r="B345" s="200" t="n">
        <f aca="false">IF(D345="x",0,IF(C345&lt;1,0,IF(C345&gt;1,1)))</f>
        <v>0</v>
      </c>
      <c r="C345" s="190"/>
      <c r="D345" s="207"/>
      <c r="E345" s="203" t="s">
        <v>53</v>
      </c>
    </row>
    <row r="346" customFormat="false" ht="14.4" hidden="false" customHeight="false" outlineLevel="0" collapsed="false">
      <c r="A346" s="206" t="n">
        <v>343</v>
      </c>
      <c r="B346" s="200" t="n">
        <f aca="false">IF(D346="x",0,IF(C346&lt;1,0,IF(C346&gt;1,1)))</f>
        <v>0</v>
      </c>
      <c r="C346" s="190"/>
      <c r="D346" s="207"/>
      <c r="E346" s="203" t="s">
        <v>53</v>
      </c>
    </row>
    <row r="347" customFormat="false" ht="14.4" hidden="false" customHeight="false" outlineLevel="0" collapsed="false">
      <c r="A347" s="204" t="n">
        <v>344</v>
      </c>
      <c r="B347" s="200" t="n">
        <f aca="false">IF(D347="x",0,IF(C347&lt;1,0,IF(C347&gt;1,1)))</f>
        <v>0</v>
      </c>
      <c r="C347" s="190"/>
      <c r="D347" s="207"/>
      <c r="E347" s="203" t="s">
        <v>53</v>
      </c>
    </row>
    <row r="348" customFormat="false" ht="14.4" hidden="false" customHeight="false" outlineLevel="0" collapsed="false">
      <c r="A348" s="206" t="n">
        <v>345</v>
      </c>
      <c r="B348" s="200" t="n">
        <f aca="false">IF(D348="x",0,IF(C348&lt;1,0,IF(C348&gt;1,1)))</f>
        <v>0</v>
      </c>
      <c r="C348" s="190"/>
      <c r="D348" s="207"/>
      <c r="E348" s="203" t="s">
        <v>53</v>
      </c>
    </row>
    <row r="349" customFormat="false" ht="14.4" hidden="false" customHeight="false" outlineLevel="0" collapsed="false">
      <c r="A349" s="206" t="n">
        <v>346</v>
      </c>
      <c r="B349" s="200" t="n">
        <f aca="false">IF(D349="x",0,IF(C349&lt;1,0,IF(C349&gt;1,1)))</f>
        <v>1</v>
      </c>
      <c r="C349" s="201" t="n">
        <v>120.769</v>
      </c>
      <c r="D349" s="207"/>
      <c r="E349" s="203" t="s">
        <v>53</v>
      </c>
    </row>
    <row r="350" customFormat="false" ht="14.4" hidden="false" customHeight="false" outlineLevel="0" collapsed="false">
      <c r="A350" s="204" t="n">
        <v>347</v>
      </c>
      <c r="B350" s="200" t="n">
        <f aca="false">IF(D350="x",0,IF(C350&lt;1,0,IF(C350&gt;1,1)))</f>
        <v>0</v>
      </c>
      <c r="C350" s="190"/>
      <c r="D350" s="207"/>
      <c r="E350" s="203" t="s">
        <v>53</v>
      </c>
    </row>
    <row r="351" customFormat="false" ht="14.4" hidden="false" customHeight="false" outlineLevel="0" collapsed="false">
      <c r="A351" s="206" t="n">
        <v>348</v>
      </c>
      <c r="B351" s="200" t="n">
        <f aca="false">IF(D351="x",0,IF(C351&lt;1,0,IF(C351&gt;1,1)))</f>
        <v>0</v>
      </c>
      <c r="C351" s="190"/>
      <c r="D351" s="207"/>
      <c r="E351" s="203" t="s">
        <v>53</v>
      </c>
    </row>
    <row r="352" customFormat="false" ht="14.4" hidden="false" customHeight="false" outlineLevel="0" collapsed="false">
      <c r="A352" s="206" t="n">
        <v>349</v>
      </c>
      <c r="B352" s="200" t="n">
        <f aca="false">IF(D352="x",0,IF(C352&lt;1,0,IF(C352&gt;1,1)))</f>
        <v>1</v>
      </c>
      <c r="C352" s="201" t="n">
        <v>120.686</v>
      </c>
      <c r="D352" s="207"/>
      <c r="E352" s="203" t="s">
        <v>53</v>
      </c>
    </row>
    <row r="353" customFormat="false" ht="14.4" hidden="false" customHeight="false" outlineLevel="0" collapsed="false">
      <c r="A353" s="204" t="n">
        <v>350</v>
      </c>
      <c r="B353" s="200" t="n">
        <f aca="false">IF(D353="x",0,IF(C353&lt;1,0,IF(C353&gt;1,1)))</f>
        <v>0</v>
      </c>
      <c r="C353" s="190"/>
      <c r="D353" s="207"/>
      <c r="E353" s="203" t="s">
        <v>53</v>
      </c>
    </row>
    <row r="354" customFormat="false" ht="14.4" hidden="false" customHeight="false" outlineLevel="0" collapsed="false">
      <c r="A354" s="206" t="n">
        <v>351</v>
      </c>
      <c r="B354" s="200" t="n">
        <f aca="false">IF(D354="x",0,IF(C354&lt;1,0,IF(C354&gt;1,1)))</f>
        <v>0</v>
      </c>
      <c r="C354" s="190"/>
      <c r="D354" s="207"/>
      <c r="E354" s="203" t="s">
        <v>53</v>
      </c>
    </row>
    <row r="355" customFormat="false" ht="14.4" hidden="false" customHeight="false" outlineLevel="0" collapsed="false">
      <c r="A355" s="206" t="n">
        <v>352</v>
      </c>
      <c r="B355" s="200" t="n">
        <f aca="false">IF(D355="x",0,IF(C355&lt;1,0,IF(C355&gt;1,1)))</f>
        <v>0</v>
      </c>
      <c r="C355" s="190"/>
      <c r="D355" s="207"/>
      <c r="E355" s="203" t="s">
        <v>53</v>
      </c>
    </row>
    <row r="356" customFormat="false" ht="14.4" hidden="false" customHeight="false" outlineLevel="0" collapsed="false">
      <c r="A356" s="204" t="n">
        <v>353</v>
      </c>
      <c r="B356" s="200" t="n">
        <f aca="false">IF(D356="x",0,IF(C356&lt;1,0,IF(C356&gt;1,1)))</f>
        <v>1</v>
      </c>
      <c r="C356" s="201" t="n">
        <v>120.576</v>
      </c>
      <c r="D356" s="207"/>
      <c r="E356" s="203" t="s">
        <v>53</v>
      </c>
    </row>
    <row r="357" customFormat="false" ht="14.4" hidden="false" customHeight="false" outlineLevel="0" collapsed="false">
      <c r="A357" s="206" t="n">
        <v>354</v>
      </c>
      <c r="B357" s="200" t="n">
        <f aca="false">IF(D357="x",0,IF(C357&lt;1,0,IF(C357&gt;1,1)))</f>
        <v>0</v>
      </c>
      <c r="C357" s="190"/>
      <c r="D357" s="207"/>
      <c r="E357" s="203" t="s">
        <v>53</v>
      </c>
    </row>
    <row r="358" customFormat="false" ht="14.4" hidden="false" customHeight="false" outlineLevel="0" collapsed="false">
      <c r="A358" s="206" t="n">
        <v>355</v>
      </c>
      <c r="B358" s="200" t="n">
        <f aca="false">IF(D358="x",0,IF(C358&lt;1,0,IF(C358&gt;1,1)))</f>
        <v>1</v>
      </c>
      <c r="C358" s="201" t="n">
        <v>121.95</v>
      </c>
      <c r="D358" s="207"/>
      <c r="E358" s="203" t="s">
        <v>53</v>
      </c>
    </row>
    <row r="359" customFormat="false" ht="14.4" hidden="false" customHeight="false" outlineLevel="0" collapsed="false">
      <c r="A359" s="204" t="n">
        <v>356</v>
      </c>
      <c r="B359" s="200" t="n">
        <f aca="false">IF(D359="x",0,IF(C359&lt;1,0,IF(C359&gt;1,1)))</f>
        <v>1</v>
      </c>
      <c r="C359" s="201" t="n">
        <v>120.107</v>
      </c>
      <c r="D359" s="207"/>
      <c r="E359" s="203" t="s">
        <v>53</v>
      </c>
    </row>
    <row r="360" customFormat="false" ht="14.4" hidden="false" customHeight="false" outlineLevel="0" collapsed="false">
      <c r="A360" s="206" t="n">
        <v>357</v>
      </c>
      <c r="B360" s="200" t="n">
        <f aca="false">IF(D360="x",0,IF(C360&lt;1,0,IF(C360&gt;1,1)))</f>
        <v>1</v>
      </c>
      <c r="C360" s="201" t="n">
        <v>118.434</v>
      </c>
      <c r="D360" s="207"/>
      <c r="E360" s="203" t="s">
        <v>53</v>
      </c>
    </row>
    <row r="361" customFormat="false" ht="14.4" hidden="false" customHeight="false" outlineLevel="0" collapsed="false">
      <c r="A361" s="206" t="n">
        <v>358</v>
      </c>
      <c r="B361" s="200" t="n">
        <f aca="false">IF(D361="x",0,IF(C361&lt;1,0,IF(C361&gt;1,1)))</f>
        <v>1</v>
      </c>
      <c r="C361" s="201" t="n">
        <v>121.313</v>
      </c>
      <c r="D361" s="207"/>
      <c r="E361" s="203" t="s">
        <v>53</v>
      </c>
    </row>
    <row r="362" customFormat="false" ht="14.4" hidden="false" customHeight="false" outlineLevel="0" collapsed="false">
      <c r="A362" s="204" t="n">
        <v>359</v>
      </c>
      <c r="B362" s="200" t="n">
        <f aca="false">IF(D362="x",0,IF(C362&lt;1,0,IF(C362&gt;1,1)))</f>
        <v>1</v>
      </c>
      <c r="C362" s="201" t="n">
        <v>122.369</v>
      </c>
      <c r="D362" s="207"/>
      <c r="E362" s="203" t="s">
        <v>53</v>
      </c>
    </row>
    <row r="363" customFormat="false" ht="14.4" hidden="false" customHeight="false" outlineLevel="0" collapsed="false">
      <c r="A363" s="206" t="n">
        <v>360</v>
      </c>
      <c r="B363" s="200" t="n">
        <f aca="false">IF(D363="x",0,IF(C363&lt;1,0,IF(C363&gt;1,1)))</f>
        <v>0</v>
      </c>
      <c r="C363" s="190"/>
      <c r="D363" s="207"/>
      <c r="E363" s="203" t="s">
        <v>53</v>
      </c>
    </row>
    <row r="364" customFormat="false" ht="14.4" hidden="false" customHeight="false" outlineLevel="0" collapsed="false">
      <c r="A364" s="206" t="n">
        <v>361</v>
      </c>
      <c r="B364" s="200" t="n">
        <f aca="false">IF(D364="x",0,IF(C364&lt;1,0,IF(C364&gt;1,1)))</f>
        <v>1</v>
      </c>
      <c r="C364" s="201" t="n">
        <v>119.613</v>
      </c>
      <c r="D364" s="207"/>
      <c r="E364" s="203" t="s">
        <v>53</v>
      </c>
    </row>
    <row r="365" customFormat="false" ht="14.4" hidden="false" customHeight="false" outlineLevel="0" collapsed="false">
      <c r="A365" s="204" t="n">
        <v>362</v>
      </c>
      <c r="B365" s="200" t="n">
        <f aca="false">IF(D365="x",0,IF(C365&lt;1,0,IF(C365&gt;1,1)))</f>
        <v>0</v>
      </c>
      <c r="C365" s="190"/>
      <c r="D365" s="207"/>
      <c r="E365" s="203" t="s">
        <v>53</v>
      </c>
    </row>
    <row r="366" customFormat="false" ht="14.4" hidden="false" customHeight="false" outlineLevel="0" collapsed="false">
      <c r="A366" s="206" t="n">
        <v>363</v>
      </c>
      <c r="B366" s="200" t="n">
        <f aca="false">IF(D366="x",0,IF(C366&lt;1,0,IF(C366&gt;1,1)))</f>
        <v>0</v>
      </c>
      <c r="C366" s="190"/>
      <c r="D366" s="207"/>
      <c r="E366" s="203" t="s">
        <v>53</v>
      </c>
    </row>
    <row r="367" customFormat="false" ht="14.4" hidden="false" customHeight="false" outlineLevel="0" collapsed="false">
      <c r="A367" s="206" t="n">
        <v>364</v>
      </c>
      <c r="B367" s="200" t="n">
        <f aca="false">IF(D367="x",0,IF(C367&lt;1,0,IF(C367&gt;1,1)))</f>
        <v>1</v>
      </c>
      <c r="C367" s="201" t="n">
        <v>119.962</v>
      </c>
      <c r="D367" s="207"/>
      <c r="E367" s="203" t="s">
        <v>53</v>
      </c>
    </row>
    <row r="368" customFormat="false" ht="14.4" hidden="false" customHeight="false" outlineLevel="0" collapsed="false">
      <c r="A368" s="204" t="n">
        <v>365</v>
      </c>
      <c r="B368" s="200" t="n">
        <f aca="false">IF(D368="x",0,IF(C368&lt;1,0,IF(C368&gt;1,1)))</f>
        <v>1</v>
      </c>
      <c r="C368" s="201" t="n">
        <v>122.653</v>
      </c>
      <c r="D368" s="207"/>
      <c r="E368" s="203" t="s">
        <v>53</v>
      </c>
    </row>
    <row r="369" customFormat="false" ht="14.4" hidden="false" customHeight="false" outlineLevel="0" collapsed="false">
      <c r="A369" s="206" t="n">
        <v>366</v>
      </c>
      <c r="B369" s="200" t="n">
        <f aca="false">IF(D369="x",0,IF(C369&lt;1,0,IF(C369&gt;1,1)))</f>
        <v>1</v>
      </c>
      <c r="C369" s="201" t="n">
        <v>121.548</v>
      </c>
      <c r="D369" s="207"/>
      <c r="E369" s="203" t="s">
        <v>53</v>
      </c>
    </row>
    <row r="370" customFormat="false" ht="14.4" hidden="false" customHeight="false" outlineLevel="0" collapsed="false">
      <c r="A370" s="206" t="n">
        <v>367</v>
      </c>
      <c r="B370" s="200" t="n">
        <f aca="false">IF(D370="x",0,IF(C370&lt;1,0,IF(C370&gt;1,1)))</f>
        <v>1</v>
      </c>
      <c r="C370" s="201" t="n">
        <v>119.301</v>
      </c>
      <c r="D370" s="207"/>
      <c r="E370" s="203" t="s">
        <v>53</v>
      </c>
    </row>
    <row r="371" customFormat="false" ht="14.4" hidden="false" customHeight="false" outlineLevel="0" collapsed="false">
      <c r="A371" s="204" t="n">
        <v>368</v>
      </c>
      <c r="B371" s="200" t="n">
        <f aca="false">IF(D371="x",0,IF(C371&lt;1,0,IF(C371&gt;1,1)))</f>
        <v>0</v>
      </c>
      <c r="C371" s="190"/>
      <c r="D371" s="207"/>
      <c r="E371" s="203" t="s">
        <v>53</v>
      </c>
    </row>
    <row r="372" customFormat="false" ht="14.4" hidden="false" customHeight="false" outlineLevel="0" collapsed="false">
      <c r="A372" s="206" t="n">
        <v>369</v>
      </c>
      <c r="B372" s="200" t="n">
        <f aca="false">IF(D372="x",0,IF(C372&lt;1,0,IF(C372&gt;1,1)))</f>
        <v>0</v>
      </c>
      <c r="C372" s="190"/>
      <c r="D372" s="207"/>
      <c r="E372" s="203" t="s">
        <v>53</v>
      </c>
    </row>
    <row r="373" customFormat="false" ht="14.4" hidden="false" customHeight="false" outlineLevel="0" collapsed="false">
      <c r="A373" s="206" t="n">
        <v>370</v>
      </c>
      <c r="B373" s="200" t="n">
        <f aca="false">IF(D373="x",0,IF(C373&lt;1,0,IF(C373&gt;1,1)))</f>
        <v>1</v>
      </c>
      <c r="C373" s="201" t="n">
        <v>122.063</v>
      </c>
      <c r="D373" s="207"/>
      <c r="E373" s="203" t="s">
        <v>53</v>
      </c>
    </row>
    <row r="374" customFormat="false" ht="14.4" hidden="false" customHeight="false" outlineLevel="0" collapsed="false">
      <c r="A374" s="204" t="n">
        <v>371</v>
      </c>
      <c r="B374" s="200" t="n">
        <f aca="false">IF(D374="x",0,IF(C374&lt;1,0,IF(C374&gt;1,1)))</f>
        <v>1</v>
      </c>
      <c r="C374" s="201" t="n">
        <v>122.495</v>
      </c>
      <c r="D374" s="207"/>
      <c r="E374" s="203" t="s">
        <v>53</v>
      </c>
    </row>
    <row r="375" customFormat="false" ht="14.4" hidden="false" customHeight="false" outlineLevel="0" collapsed="false">
      <c r="A375" s="206" t="n">
        <v>372</v>
      </c>
      <c r="B375" s="200" t="n">
        <f aca="false">IF(D375="x",0,IF(C375&lt;1,0,IF(C375&gt;1,1)))</f>
        <v>0</v>
      </c>
      <c r="C375" s="190"/>
      <c r="D375" s="207"/>
      <c r="E375" s="203" t="s">
        <v>53</v>
      </c>
    </row>
    <row r="376" customFormat="false" ht="14.4" hidden="false" customHeight="false" outlineLevel="0" collapsed="false">
      <c r="A376" s="206" t="n">
        <v>373</v>
      </c>
      <c r="B376" s="200" t="n">
        <f aca="false">IF(D376="x",0,IF(C376&lt;1,0,IF(C376&gt;1,1)))</f>
        <v>0</v>
      </c>
      <c r="C376" s="190"/>
      <c r="D376" s="207"/>
      <c r="E376" s="203" t="s">
        <v>53</v>
      </c>
    </row>
    <row r="377" customFormat="false" ht="14.4" hidden="false" customHeight="false" outlineLevel="0" collapsed="false">
      <c r="A377" s="204" t="n">
        <v>374</v>
      </c>
      <c r="B377" s="200" t="n">
        <f aca="false">IF(D377="x",0,IF(C377&lt;1,0,IF(C377&gt;1,1)))</f>
        <v>1</v>
      </c>
      <c r="C377" s="201" t="n">
        <v>121.372</v>
      </c>
      <c r="D377" s="207"/>
      <c r="E377" s="203" t="s">
        <v>53</v>
      </c>
    </row>
    <row r="378" customFormat="false" ht="14.4" hidden="false" customHeight="false" outlineLevel="0" collapsed="false">
      <c r="A378" s="206" t="n">
        <v>375</v>
      </c>
      <c r="B378" s="200" t="n">
        <f aca="false">IF(D378="x",0,IF(C378&lt;1,0,IF(C378&gt;1,1)))</f>
        <v>1</v>
      </c>
      <c r="C378" s="201" t="n">
        <v>121.386</v>
      </c>
      <c r="D378" s="207"/>
      <c r="E378" s="203" t="s">
        <v>53</v>
      </c>
    </row>
    <row r="379" customFormat="false" ht="14.4" hidden="false" customHeight="false" outlineLevel="0" collapsed="false">
      <c r="A379" s="206" t="n">
        <v>376</v>
      </c>
      <c r="B379" s="200" t="n">
        <f aca="false">IF(D379="x",0,IF(C379&lt;1,0,IF(C379&gt;1,1)))</f>
        <v>1</v>
      </c>
      <c r="C379" s="201" t="n">
        <v>120.403</v>
      </c>
      <c r="D379" s="207"/>
      <c r="E379" s="203" t="s">
        <v>53</v>
      </c>
    </row>
    <row r="380" customFormat="false" ht="14.4" hidden="false" customHeight="false" outlineLevel="0" collapsed="false">
      <c r="A380" s="204" t="n">
        <v>377</v>
      </c>
      <c r="B380" s="200" t="n">
        <f aca="false">IF(D380="x",0,IF(C380&lt;1,0,IF(C380&gt;1,1)))</f>
        <v>1</v>
      </c>
      <c r="C380" s="201" t="n">
        <v>121.976</v>
      </c>
      <c r="D380" s="207"/>
      <c r="E380" s="203" t="s">
        <v>53</v>
      </c>
    </row>
    <row r="381" customFormat="false" ht="14.4" hidden="false" customHeight="false" outlineLevel="0" collapsed="false">
      <c r="A381" s="206" t="n">
        <v>378</v>
      </c>
      <c r="B381" s="200" t="n">
        <f aca="false">IF(D381="x",0,IF(C381&lt;1,0,IF(C381&gt;1,1)))</f>
        <v>1</v>
      </c>
      <c r="C381" s="201" t="n">
        <v>121.534</v>
      </c>
      <c r="D381" s="207"/>
      <c r="E381" s="203" t="s">
        <v>53</v>
      </c>
    </row>
    <row r="382" customFormat="false" ht="14.4" hidden="false" customHeight="false" outlineLevel="0" collapsed="false">
      <c r="A382" s="206" t="n">
        <v>379</v>
      </c>
      <c r="B382" s="200" t="n">
        <f aca="false">IF(D382="x",0,IF(C382&lt;1,0,IF(C382&gt;1,1)))</f>
        <v>0</v>
      </c>
      <c r="C382" s="190"/>
      <c r="D382" s="207"/>
      <c r="E382" s="203" t="s">
        <v>53</v>
      </c>
    </row>
    <row r="383" customFormat="false" ht="14.4" hidden="false" customHeight="false" outlineLevel="0" collapsed="false">
      <c r="A383" s="204" t="n">
        <v>380</v>
      </c>
      <c r="B383" s="200" t="n">
        <f aca="false">IF(D383="x",0,IF(C383&lt;1,0,IF(C383&gt;1,1)))</f>
        <v>1</v>
      </c>
      <c r="C383" s="201" t="n">
        <v>118.469</v>
      </c>
      <c r="D383" s="207"/>
      <c r="E383" s="203" t="s">
        <v>53</v>
      </c>
    </row>
    <row r="384" customFormat="false" ht="14.4" hidden="false" customHeight="false" outlineLevel="0" collapsed="false">
      <c r="A384" s="206" t="n">
        <v>381</v>
      </c>
      <c r="B384" s="200" t="n">
        <f aca="false">IF(D384="x",0,IF(C384&lt;1,0,IF(C384&gt;1,1)))</f>
        <v>1</v>
      </c>
      <c r="C384" s="201" t="n">
        <v>121.673</v>
      </c>
      <c r="D384" s="207"/>
      <c r="E384" s="203" t="s">
        <v>53</v>
      </c>
    </row>
    <row r="385" customFormat="false" ht="14.4" hidden="false" customHeight="false" outlineLevel="0" collapsed="false">
      <c r="A385" s="206" t="n">
        <v>382</v>
      </c>
      <c r="B385" s="200" t="n">
        <f aca="false">IF(D385="x",0,IF(C385&lt;1,0,IF(C385&gt;1,1)))</f>
        <v>1</v>
      </c>
      <c r="C385" s="201" t="n">
        <v>121.041</v>
      </c>
      <c r="D385" s="207"/>
      <c r="E385" s="203" t="s">
        <v>53</v>
      </c>
    </row>
    <row r="386" customFormat="false" ht="14.4" hidden="false" customHeight="false" outlineLevel="0" collapsed="false">
      <c r="A386" s="204" t="n">
        <v>383</v>
      </c>
      <c r="B386" s="200" t="n">
        <f aca="false">IF(D386="x",0,IF(C386&lt;1,0,IF(C386&gt;1,1)))</f>
        <v>0</v>
      </c>
      <c r="C386" s="190"/>
      <c r="D386" s="207"/>
      <c r="E386" s="203" t="s">
        <v>53</v>
      </c>
    </row>
    <row r="387" customFormat="false" ht="14.4" hidden="false" customHeight="false" outlineLevel="0" collapsed="false">
      <c r="A387" s="206" t="n">
        <v>384</v>
      </c>
      <c r="B387" s="200" t="n">
        <f aca="false">IF(D387="x",0,IF(C387&lt;1,0,IF(C387&gt;1,1)))</f>
        <v>1</v>
      </c>
      <c r="C387" s="201" t="n">
        <v>121.776</v>
      </c>
      <c r="D387" s="207"/>
      <c r="E387" s="203" t="s">
        <v>53</v>
      </c>
    </row>
    <row r="388" customFormat="false" ht="14.4" hidden="false" customHeight="false" outlineLevel="0" collapsed="false">
      <c r="A388" s="206" t="n">
        <v>385</v>
      </c>
      <c r="B388" s="200" t="n">
        <f aca="false">IF(D388="x",0,IF(C388&lt;1,0,IF(C388&gt;1,1)))</f>
        <v>0</v>
      </c>
      <c r="C388" s="190"/>
      <c r="D388" s="207"/>
      <c r="E388" s="203" t="s">
        <v>53</v>
      </c>
    </row>
    <row r="389" customFormat="false" ht="14.4" hidden="false" customHeight="false" outlineLevel="0" collapsed="false">
      <c r="A389" s="204" t="n">
        <v>386</v>
      </c>
      <c r="B389" s="200" t="n">
        <f aca="false">IF(D389="x",0,IF(C389&lt;1,0,IF(C389&gt;1,1)))</f>
        <v>1</v>
      </c>
      <c r="C389" s="201" t="n">
        <v>121.691</v>
      </c>
      <c r="D389" s="207"/>
      <c r="E389" s="203" t="s">
        <v>53</v>
      </c>
    </row>
    <row r="390" customFormat="false" ht="14.4" hidden="false" customHeight="false" outlineLevel="0" collapsed="false">
      <c r="A390" s="206" t="n">
        <v>387</v>
      </c>
      <c r="B390" s="200" t="n">
        <f aca="false">IF(D390="x",0,IF(C390&lt;1,0,IF(C390&gt;1,1)))</f>
        <v>0</v>
      </c>
      <c r="C390" s="190"/>
      <c r="D390" s="207"/>
      <c r="E390" s="203" t="s">
        <v>53</v>
      </c>
    </row>
    <row r="391" customFormat="false" ht="14.4" hidden="false" customHeight="false" outlineLevel="0" collapsed="false">
      <c r="A391" s="206" t="n">
        <v>388</v>
      </c>
      <c r="B391" s="200" t="n">
        <f aca="false">IF(D391="x",0,IF(C391&lt;1,0,IF(C391&gt;1,1)))</f>
        <v>0</v>
      </c>
      <c r="C391" s="190"/>
      <c r="D391" s="207"/>
      <c r="E391" s="203" t="s">
        <v>53</v>
      </c>
    </row>
    <row r="392" customFormat="false" ht="14.4" hidden="false" customHeight="false" outlineLevel="0" collapsed="false">
      <c r="A392" s="204" t="n">
        <v>389</v>
      </c>
      <c r="B392" s="200" t="n">
        <f aca="false">IF(D392="x",0,IF(C392&lt;1,0,IF(C392&gt;1,1)))</f>
        <v>1</v>
      </c>
      <c r="C392" s="201" t="n">
        <v>119.222</v>
      </c>
      <c r="D392" s="207"/>
      <c r="E392" s="203" t="s">
        <v>53</v>
      </c>
    </row>
    <row r="393" customFormat="false" ht="14.4" hidden="false" customHeight="false" outlineLevel="0" collapsed="false">
      <c r="A393" s="206" t="n">
        <v>390</v>
      </c>
      <c r="B393" s="200" t="n">
        <f aca="false">IF(D393="x",0,IF(C393&lt;1,0,IF(C393&gt;1,1)))</f>
        <v>0</v>
      </c>
      <c r="C393" s="190"/>
      <c r="D393" s="207"/>
      <c r="E393" s="203" t="s">
        <v>53</v>
      </c>
    </row>
    <row r="394" customFormat="false" ht="14.4" hidden="false" customHeight="false" outlineLevel="0" collapsed="false">
      <c r="A394" s="206" t="n">
        <v>391</v>
      </c>
      <c r="B394" s="200" t="n">
        <f aca="false">IF(D394="x",0,IF(C394&lt;1,0,IF(C394&gt;1,1)))</f>
        <v>1</v>
      </c>
      <c r="C394" s="201" t="n">
        <v>119.569</v>
      </c>
      <c r="D394" s="207"/>
      <c r="E394" s="203" t="s">
        <v>53</v>
      </c>
    </row>
    <row r="395" customFormat="false" ht="14.4" hidden="false" customHeight="false" outlineLevel="0" collapsed="false">
      <c r="A395" s="204" t="n">
        <v>392</v>
      </c>
      <c r="B395" s="200" t="n">
        <f aca="false">IF(D395="x",0,IF(C395&lt;1,0,IF(C395&gt;1,1)))</f>
        <v>1</v>
      </c>
      <c r="C395" s="201" t="n">
        <v>122.365</v>
      </c>
      <c r="D395" s="207"/>
      <c r="E395" s="203" t="s">
        <v>53</v>
      </c>
    </row>
    <row r="396" customFormat="false" ht="14.4" hidden="false" customHeight="false" outlineLevel="0" collapsed="false">
      <c r="A396" s="206" t="n">
        <v>393</v>
      </c>
      <c r="B396" s="200" t="n">
        <f aca="false">IF(D396="x",0,IF(C396&lt;1,0,IF(C396&gt;1,1)))</f>
        <v>0</v>
      </c>
      <c r="C396" s="190"/>
      <c r="D396" s="207"/>
      <c r="E396" s="203" t="s">
        <v>53</v>
      </c>
    </row>
    <row r="397" customFormat="false" ht="14.4" hidden="false" customHeight="false" outlineLevel="0" collapsed="false">
      <c r="A397" s="206" t="n">
        <v>394</v>
      </c>
      <c r="B397" s="200" t="n">
        <f aca="false">IF(D397="x",0,IF(C397&lt;1,0,IF(C397&gt;1,1)))</f>
        <v>0</v>
      </c>
      <c r="C397" s="190"/>
      <c r="D397" s="207"/>
      <c r="E397" s="203" t="s">
        <v>53</v>
      </c>
    </row>
    <row r="398" customFormat="false" ht="14.4" hidden="false" customHeight="false" outlineLevel="0" collapsed="false">
      <c r="A398" s="204" t="n">
        <v>395</v>
      </c>
      <c r="B398" s="200" t="n">
        <f aca="false">IF(D398="x",0,IF(C398&lt;1,0,IF(C398&gt;1,1)))</f>
        <v>0</v>
      </c>
      <c r="C398" s="190"/>
      <c r="D398" s="207"/>
      <c r="E398" s="203" t="s">
        <v>53</v>
      </c>
    </row>
    <row r="399" customFormat="false" ht="14.4" hidden="false" customHeight="false" outlineLevel="0" collapsed="false">
      <c r="A399" s="206" t="n">
        <v>396</v>
      </c>
      <c r="B399" s="200" t="n">
        <f aca="false">IF(D399="x",0,IF(C399&lt;1,0,IF(C399&gt;1,1)))</f>
        <v>0</v>
      </c>
      <c r="C399" s="190"/>
      <c r="D399" s="207"/>
      <c r="E399" s="203" t="s">
        <v>53</v>
      </c>
    </row>
    <row r="400" customFormat="false" ht="14.4" hidden="false" customHeight="false" outlineLevel="0" collapsed="false">
      <c r="A400" s="206" t="n">
        <v>397</v>
      </c>
      <c r="B400" s="200" t="n">
        <f aca="false">IF(D400="x",0,IF(C400&lt;1,0,IF(C400&gt;1,1)))</f>
        <v>1</v>
      </c>
      <c r="C400" s="201" t="n">
        <v>120.962</v>
      </c>
      <c r="D400" s="207"/>
      <c r="E400" s="203" t="s">
        <v>53</v>
      </c>
    </row>
    <row r="401" customFormat="false" ht="14.4" hidden="false" customHeight="false" outlineLevel="0" collapsed="false">
      <c r="A401" s="204" t="n">
        <v>398</v>
      </c>
      <c r="B401" s="200" t="n">
        <f aca="false">IF(D401="x",0,IF(C401&lt;1,0,IF(C401&gt;1,1)))</f>
        <v>1</v>
      </c>
      <c r="C401" s="201" t="n">
        <v>120.586</v>
      </c>
      <c r="D401" s="207"/>
      <c r="E401" s="203" t="s">
        <v>53</v>
      </c>
    </row>
    <row r="402" customFormat="false" ht="14.4" hidden="false" customHeight="false" outlineLevel="0" collapsed="false">
      <c r="A402" s="206" t="n">
        <v>399</v>
      </c>
      <c r="B402" s="200" t="n">
        <f aca="false">IF(D402="x",0,IF(C402&lt;1,0,IF(C402&gt;1,1)))</f>
        <v>1</v>
      </c>
      <c r="C402" s="201" t="n">
        <v>115.433</v>
      </c>
      <c r="D402" s="207"/>
      <c r="E402" s="203" t="s">
        <v>53</v>
      </c>
    </row>
    <row r="403" customFormat="false" ht="14.4" hidden="false" customHeight="false" outlineLevel="0" collapsed="false">
      <c r="A403" s="206" t="n">
        <v>400</v>
      </c>
      <c r="B403" s="200" t="n">
        <f aca="false">IF(D403="x",0,IF(C403&lt;1,0,IF(C403&gt;1,1)))</f>
        <v>0</v>
      </c>
      <c r="C403" s="190"/>
      <c r="D403" s="207"/>
      <c r="E403" s="203" t="s">
        <v>53</v>
      </c>
    </row>
    <row r="404" customFormat="false" ht="14.4" hidden="false" customHeight="false" outlineLevel="0" collapsed="false">
      <c r="A404" s="204" t="n">
        <v>401</v>
      </c>
      <c r="B404" s="200" t="n">
        <f aca="false">IF(D404="x",0,IF(C404&lt;1,0,IF(C404&gt;1,1)))</f>
        <v>1</v>
      </c>
      <c r="C404" s="201" t="n">
        <v>121.398</v>
      </c>
      <c r="D404" s="207"/>
      <c r="E404" s="203" t="s">
        <v>53</v>
      </c>
    </row>
    <row r="405" customFormat="false" ht="14.4" hidden="false" customHeight="false" outlineLevel="0" collapsed="false">
      <c r="A405" s="206" t="n">
        <v>402</v>
      </c>
      <c r="B405" s="200" t="n">
        <f aca="false">IF(D405="x",0,IF(C405&lt;1,0,IF(C405&gt;1,1)))</f>
        <v>1</v>
      </c>
      <c r="C405" s="201" t="n">
        <v>121.296</v>
      </c>
      <c r="D405" s="207"/>
      <c r="E405" s="203" t="s">
        <v>53</v>
      </c>
    </row>
    <row r="406" customFormat="false" ht="14.4" hidden="false" customHeight="false" outlineLevel="0" collapsed="false">
      <c r="A406" s="206" t="n">
        <v>403</v>
      </c>
      <c r="B406" s="200" t="n">
        <f aca="false">IF(D406="x",0,IF(C406&lt;1,0,IF(C406&gt;1,1)))</f>
        <v>1</v>
      </c>
      <c r="C406" s="201" t="n">
        <v>120.544</v>
      </c>
      <c r="D406" s="207"/>
      <c r="E406" s="203" t="s">
        <v>53</v>
      </c>
    </row>
    <row r="407" customFormat="false" ht="14.4" hidden="false" customHeight="false" outlineLevel="0" collapsed="false">
      <c r="A407" s="204" t="n">
        <v>404</v>
      </c>
      <c r="B407" s="200" t="n">
        <f aca="false">IF(D407="x",0,IF(C407&lt;1,0,IF(C407&gt;1,1)))</f>
        <v>1</v>
      </c>
      <c r="C407" s="201" t="n">
        <v>115.873</v>
      </c>
      <c r="D407" s="207"/>
      <c r="E407" s="203" t="s">
        <v>53</v>
      </c>
    </row>
    <row r="408" customFormat="false" ht="14.4" hidden="false" customHeight="false" outlineLevel="0" collapsed="false">
      <c r="A408" s="206" t="n">
        <v>405</v>
      </c>
      <c r="B408" s="200" t="n">
        <f aca="false">IF(D408="x",0,IF(C408&lt;1,0,IF(C408&gt;1,1)))</f>
        <v>0</v>
      </c>
      <c r="C408" s="190"/>
      <c r="D408" s="207"/>
      <c r="E408" s="203" t="s">
        <v>53</v>
      </c>
    </row>
    <row r="409" customFormat="false" ht="14.4" hidden="false" customHeight="false" outlineLevel="0" collapsed="false">
      <c r="A409" s="206" t="n">
        <v>406</v>
      </c>
      <c r="B409" s="200" t="n">
        <f aca="false">IF(D409="x",0,IF(C409&lt;1,0,IF(C409&gt;1,1)))</f>
        <v>0</v>
      </c>
      <c r="C409" s="190"/>
      <c r="D409" s="207"/>
      <c r="E409" s="203" t="s">
        <v>53</v>
      </c>
    </row>
    <row r="410" customFormat="false" ht="14.4" hidden="false" customHeight="false" outlineLevel="0" collapsed="false">
      <c r="A410" s="204" t="n">
        <v>407</v>
      </c>
      <c r="B410" s="200" t="n">
        <f aca="false">IF(D410="x",0,IF(C410&lt;1,0,IF(C410&gt;1,1)))</f>
        <v>1</v>
      </c>
      <c r="C410" s="201" t="n">
        <v>120.282</v>
      </c>
      <c r="D410" s="207"/>
      <c r="E410" s="203" t="s">
        <v>53</v>
      </c>
    </row>
    <row r="411" customFormat="false" ht="14.4" hidden="false" customHeight="false" outlineLevel="0" collapsed="false">
      <c r="A411" s="206" t="n">
        <v>408</v>
      </c>
      <c r="B411" s="200" t="n">
        <f aca="false">IF(D411="x",0,IF(C411&lt;1,0,IF(C411&gt;1,1)))</f>
        <v>0</v>
      </c>
      <c r="C411" s="190"/>
      <c r="D411" s="207"/>
      <c r="E411" s="203" t="s">
        <v>53</v>
      </c>
    </row>
    <row r="412" customFormat="false" ht="14.4" hidden="false" customHeight="false" outlineLevel="0" collapsed="false">
      <c r="A412" s="204" t="n">
        <v>409</v>
      </c>
      <c r="B412" s="200" t="n">
        <f aca="false">IF(D412="x",0,IF(C412&lt;1,0,IF(C412&gt;1,1)))</f>
        <v>0</v>
      </c>
      <c r="C412" s="190"/>
      <c r="D412" s="207"/>
      <c r="E412" s="203" t="s">
        <v>53</v>
      </c>
    </row>
    <row r="413" customFormat="false" ht="14.4" hidden="false" customHeight="false" outlineLevel="0" collapsed="false">
      <c r="A413" s="206" t="n">
        <v>410</v>
      </c>
      <c r="B413" s="200" t="n">
        <f aca="false">IF(D413="x",0,IF(C413&lt;1,0,IF(C413&gt;1,1)))</f>
        <v>1</v>
      </c>
      <c r="C413" s="201" t="n">
        <v>120.628</v>
      </c>
      <c r="D413" s="207"/>
      <c r="E413" s="203" t="s">
        <v>53</v>
      </c>
    </row>
    <row r="414" customFormat="false" ht="14.4" hidden="false" customHeight="false" outlineLevel="0" collapsed="false">
      <c r="A414" s="204" t="n">
        <v>411</v>
      </c>
      <c r="B414" s="200" t="n">
        <f aca="false">IF(D414="x",0,IF(C414&lt;1,0,IF(C414&gt;1,1)))</f>
        <v>1</v>
      </c>
      <c r="C414" s="201" t="n">
        <v>118.433</v>
      </c>
      <c r="D414" s="207"/>
      <c r="E414" s="203" t="s">
        <v>53</v>
      </c>
    </row>
    <row r="415" customFormat="false" ht="14.4" hidden="false" customHeight="false" outlineLevel="0" collapsed="false">
      <c r="A415" s="206" t="n">
        <v>412</v>
      </c>
      <c r="B415" s="200" t="n">
        <f aca="false">IF(D415="x",0,IF(C415&lt;1,0,IF(C415&gt;1,1)))</f>
        <v>0</v>
      </c>
      <c r="C415" s="190"/>
      <c r="D415" s="207"/>
      <c r="E415" s="203" t="s">
        <v>53</v>
      </c>
    </row>
    <row r="416" customFormat="false" ht="14.4" hidden="false" customHeight="false" outlineLevel="0" collapsed="false">
      <c r="A416" s="204" t="n">
        <v>413</v>
      </c>
      <c r="B416" s="200" t="n">
        <f aca="false">IF(D416="x",0,IF(C416&lt;1,0,IF(C416&gt;1,1)))</f>
        <v>1</v>
      </c>
      <c r="C416" s="201" t="n">
        <v>121.582</v>
      </c>
      <c r="D416" s="207"/>
      <c r="E416" s="203" t="s">
        <v>53</v>
      </c>
    </row>
    <row r="417" customFormat="false" ht="14.4" hidden="false" customHeight="false" outlineLevel="0" collapsed="false">
      <c r="A417" s="206" t="n">
        <v>414</v>
      </c>
      <c r="B417" s="200" t="n">
        <f aca="false">IF(D417="x",0,IF(C417&lt;1,0,IF(C417&gt;1,1)))</f>
        <v>1</v>
      </c>
      <c r="C417" s="201" t="n">
        <v>121.424</v>
      </c>
      <c r="D417" s="207"/>
      <c r="E417" s="203" t="s">
        <v>53</v>
      </c>
    </row>
    <row r="418" customFormat="false" ht="14.4" hidden="false" customHeight="false" outlineLevel="0" collapsed="false">
      <c r="A418" s="204" t="n">
        <v>415</v>
      </c>
      <c r="B418" s="200" t="n">
        <f aca="false">IF(D418="x",0,IF(C418&lt;1,0,IF(C418&gt;1,1)))</f>
        <v>0</v>
      </c>
      <c r="C418" s="190"/>
      <c r="D418" s="207"/>
      <c r="E418" s="203" t="s">
        <v>53</v>
      </c>
    </row>
    <row r="419" customFormat="false" ht="14.4" hidden="false" customHeight="false" outlineLevel="0" collapsed="false">
      <c r="A419" s="206" t="n">
        <v>416</v>
      </c>
      <c r="B419" s="200" t="n">
        <f aca="false">IF(D419="x",0,IF(C419&lt;1,0,IF(C419&gt;1,1)))</f>
        <v>1</v>
      </c>
      <c r="C419" s="201" t="n">
        <v>119.984</v>
      </c>
      <c r="D419" s="207"/>
      <c r="E419" s="203" t="s">
        <v>53</v>
      </c>
    </row>
    <row r="420" customFormat="false" ht="14.4" hidden="false" customHeight="false" outlineLevel="0" collapsed="false">
      <c r="A420" s="204" t="n">
        <v>417</v>
      </c>
      <c r="B420" s="200" t="n">
        <f aca="false">IF(D420="x",0,IF(C420&lt;1,0,IF(C420&gt;1,1)))</f>
        <v>1</v>
      </c>
      <c r="C420" s="201" t="n">
        <v>120.583</v>
      </c>
      <c r="D420" s="207"/>
      <c r="E420" s="203" t="s">
        <v>53</v>
      </c>
    </row>
    <row r="421" customFormat="false" ht="14.4" hidden="false" customHeight="false" outlineLevel="0" collapsed="false">
      <c r="A421" s="206" t="n">
        <v>418</v>
      </c>
      <c r="B421" s="200" t="n">
        <f aca="false">IF(D421="x",0,IF(C421&lt;1,0,IF(C421&gt;1,1)))</f>
        <v>1</v>
      </c>
      <c r="C421" s="201" t="n">
        <v>118.284</v>
      </c>
      <c r="D421" s="207"/>
      <c r="E421" s="203" t="s">
        <v>53</v>
      </c>
    </row>
    <row r="422" customFormat="false" ht="14.4" hidden="false" customHeight="false" outlineLevel="0" collapsed="false">
      <c r="A422" s="204" t="n">
        <v>419</v>
      </c>
      <c r="B422" s="200" t="n">
        <f aca="false">IF(D422="x",0,IF(C422&lt;1,0,IF(C422&gt;1,1)))</f>
        <v>1</v>
      </c>
      <c r="C422" s="201" t="n">
        <v>112.074</v>
      </c>
      <c r="D422" s="207"/>
      <c r="E422" s="203" t="s">
        <v>53</v>
      </c>
    </row>
    <row r="423" customFormat="false" ht="14.4" hidden="false" customHeight="false" outlineLevel="0" collapsed="false">
      <c r="A423" s="206" t="n">
        <v>420</v>
      </c>
      <c r="B423" s="200" t="n">
        <f aca="false">IF(D423="x",0,IF(C423&lt;1,0,IF(C423&gt;1,1)))</f>
        <v>0</v>
      </c>
      <c r="C423" s="190"/>
      <c r="D423" s="207"/>
      <c r="E423" s="203" t="s">
        <v>53</v>
      </c>
    </row>
    <row r="424" customFormat="false" ht="14.4" hidden="false" customHeight="false" outlineLevel="0" collapsed="false">
      <c r="A424" s="204" t="n">
        <v>421</v>
      </c>
      <c r="B424" s="200" t="n">
        <f aca="false">IF(D424="x",0,IF(C424&lt;1,0,IF(C424&gt;1,1)))</f>
        <v>0</v>
      </c>
      <c r="C424" s="190"/>
      <c r="D424" s="207"/>
      <c r="E424" s="203" t="s">
        <v>53</v>
      </c>
    </row>
    <row r="425" customFormat="false" ht="14.4" hidden="false" customHeight="false" outlineLevel="0" collapsed="false">
      <c r="A425" s="206" t="n">
        <v>422</v>
      </c>
      <c r="B425" s="200" t="n">
        <f aca="false">IF(D425="x",0,IF(C425&lt;1,0,IF(C425&gt;1,1)))</f>
        <v>1</v>
      </c>
      <c r="C425" s="201" t="n">
        <v>120.904</v>
      </c>
      <c r="D425" s="207"/>
      <c r="E425" s="203" t="s">
        <v>53</v>
      </c>
    </row>
    <row r="426" customFormat="false" ht="14.4" hidden="false" customHeight="false" outlineLevel="0" collapsed="false">
      <c r="A426" s="204" t="n">
        <v>423</v>
      </c>
      <c r="B426" s="200" t="n">
        <f aca="false">IF(D426="x",0,IF(C426&lt;1,0,IF(C426&gt;1,1)))</f>
        <v>0</v>
      </c>
      <c r="C426" s="190"/>
      <c r="D426" s="207"/>
      <c r="E426" s="203" t="s">
        <v>53</v>
      </c>
    </row>
    <row r="427" customFormat="false" ht="14.4" hidden="false" customHeight="false" outlineLevel="0" collapsed="false">
      <c r="A427" s="206" t="n">
        <v>424</v>
      </c>
      <c r="B427" s="200" t="n">
        <f aca="false">IF(D427="x",0,IF(C427&lt;1,0,IF(C427&gt;1,1)))</f>
        <v>1</v>
      </c>
      <c r="C427" s="201" t="n">
        <v>120.318</v>
      </c>
      <c r="D427" s="207"/>
      <c r="E427" s="203" t="s">
        <v>53</v>
      </c>
    </row>
    <row r="428" customFormat="false" ht="14.4" hidden="false" customHeight="false" outlineLevel="0" collapsed="false">
      <c r="A428" s="204" t="n">
        <v>425</v>
      </c>
      <c r="B428" s="200" t="n">
        <f aca="false">IF(D428="x",0,IF(C428&lt;1,0,IF(C428&gt;1,1)))</f>
        <v>1</v>
      </c>
      <c r="C428" s="201" t="n">
        <v>117.51</v>
      </c>
      <c r="D428" s="207"/>
      <c r="E428" s="203" t="s">
        <v>53</v>
      </c>
    </row>
    <row r="429" customFormat="false" ht="14.4" hidden="false" customHeight="false" outlineLevel="0" collapsed="false">
      <c r="A429" s="206" t="n">
        <v>426</v>
      </c>
      <c r="B429" s="200" t="n">
        <f aca="false">IF(D429="x",0,IF(C429&lt;1,0,IF(C429&gt;1,1)))</f>
        <v>1</v>
      </c>
      <c r="C429" s="201" t="n">
        <v>121.864</v>
      </c>
      <c r="D429" s="207"/>
      <c r="E429" s="203" t="s">
        <v>53</v>
      </c>
    </row>
    <row r="430" customFormat="false" ht="14.4" hidden="false" customHeight="false" outlineLevel="0" collapsed="false">
      <c r="A430" s="204" t="n">
        <v>427</v>
      </c>
      <c r="B430" s="200" t="n">
        <f aca="false">IF(D430="x",0,IF(C430&lt;1,0,IF(C430&gt;1,1)))</f>
        <v>0</v>
      </c>
      <c r="C430" s="190"/>
      <c r="D430" s="207"/>
      <c r="E430" s="203" t="s">
        <v>53</v>
      </c>
    </row>
    <row r="431" customFormat="false" ht="14.4" hidden="false" customHeight="false" outlineLevel="0" collapsed="false">
      <c r="A431" s="206" t="n">
        <v>428</v>
      </c>
      <c r="B431" s="200" t="n">
        <f aca="false">IF(D431="x",0,IF(C431&lt;1,0,IF(C431&gt;1,1)))</f>
        <v>0</v>
      </c>
      <c r="C431" s="190"/>
      <c r="D431" s="207"/>
      <c r="E431" s="203" t="s">
        <v>53</v>
      </c>
    </row>
    <row r="432" customFormat="false" ht="14.4" hidden="false" customHeight="false" outlineLevel="0" collapsed="false">
      <c r="A432" s="204" t="n">
        <v>429</v>
      </c>
      <c r="B432" s="200" t="n">
        <f aca="false">IF(D432="x",0,IF(C432&lt;1,0,IF(C432&gt;1,1)))</f>
        <v>1</v>
      </c>
      <c r="C432" s="201" t="n">
        <v>121.103</v>
      </c>
      <c r="D432" s="207"/>
      <c r="E432" s="203" t="s">
        <v>53</v>
      </c>
    </row>
    <row r="433" customFormat="false" ht="14.4" hidden="false" customHeight="false" outlineLevel="0" collapsed="false">
      <c r="A433" s="206" t="n">
        <v>430</v>
      </c>
      <c r="B433" s="200" t="n">
        <f aca="false">IF(D433="x",0,IF(C433&lt;1,0,IF(C433&gt;1,1)))</f>
        <v>0</v>
      </c>
      <c r="C433" s="190"/>
      <c r="D433" s="207"/>
      <c r="E433" s="203" t="s">
        <v>53</v>
      </c>
    </row>
    <row r="434" customFormat="false" ht="14.4" hidden="false" customHeight="false" outlineLevel="0" collapsed="false">
      <c r="A434" s="204" t="n">
        <v>431</v>
      </c>
      <c r="B434" s="200" t="n">
        <f aca="false">IF(D434="x",0,IF(C434&lt;1,0,IF(C434&gt;1,1)))</f>
        <v>1</v>
      </c>
      <c r="C434" s="201" t="n">
        <v>120.356</v>
      </c>
      <c r="D434" s="207"/>
      <c r="E434" s="203" t="s">
        <v>53</v>
      </c>
    </row>
    <row r="435" customFormat="false" ht="14.4" hidden="false" customHeight="false" outlineLevel="0" collapsed="false">
      <c r="A435" s="206" t="n">
        <v>432</v>
      </c>
      <c r="B435" s="200" t="n">
        <f aca="false">IF(D435="x",0,IF(C435&lt;1,0,IF(C435&gt;1,1)))</f>
        <v>1</v>
      </c>
      <c r="C435" s="201" t="n">
        <v>119.336</v>
      </c>
      <c r="D435" s="207"/>
      <c r="E435" s="203" t="s">
        <v>53</v>
      </c>
    </row>
    <row r="436" customFormat="false" ht="14.4" hidden="false" customHeight="false" outlineLevel="0" collapsed="false">
      <c r="A436" s="204" t="n">
        <v>433</v>
      </c>
      <c r="B436" s="200" t="n">
        <f aca="false">IF(D436="x",0,IF(C436&lt;1,0,IF(C436&gt;1,1)))</f>
        <v>0</v>
      </c>
      <c r="C436" s="190"/>
      <c r="D436" s="207"/>
      <c r="E436" s="203" t="s">
        <v>53</v>
      </c>
    </row>
    <row r="437" customFormat="false" ht="14.4" hidden="false" customHeight="false" outlineLevel="0" collapsed="false">
      <c r="A437" s="206" t="n">
        <v>434</v>
      </c>
      <c r="B437" s="200" t="n">
        <f aca="false">IF(D437="x",0,IF(C437&lt;1,0,IF(C437&gt;1,1)))</f>
        <v>0</v>
      </c>
      <c r="C437" s="190"/>
      <c r="D437" s="207"/>
      <c r="E437" s="203" t="s">
        <v>53</v>
      </c>
    </row>
    <row r="438" customFormat="false" ht="14.4" hidden="false" customHeight="false" outlineLevel="0" collapsed="false">
      <c r="A438" s="204" t="n">
        <v>435</v>
      </c>
      <c r="B438" s="200" t="n">
        <f aca="false">IF(D438="x",0,IF(C438&lt;1,0,IF(C438&gt;1,1)))</f>
        <v>1</v>
      </c>
      <c r="C438" s="201" t="n">
        <v>119.803</v>
      </c>
      <c r="D438" s="207"/>
      <c r="E438" s="203" t="s">
        <v>53</v>
      </c>
    </row>
    <row r="439" customFormat="false" ht="14.4" hidden="false" customHeight="false" outlineLevel="0" collapsed="false">
      <c r="A439" s="206" t="n">
        <v>436</v>
      </c>
      <c r="B439" s="200" t="n">
        <f aca="false">IF(D439="x",0,IF(C439&lt;1,0,IF(C439&gt;1,1)))</f>
        <v>1</v>
      </c>
      <c r="C439" s="201" t="n">
        <v>121.886</v>
      </c>
      <c r="D439" s="207"/>
      <c r="E439" s="203" t="s">
        <v>53</v>
      </c>
    </row>
    <row r="440" customFormat="false" ht="14.4" hidden="false" customHeight="false" outlineLevel="0" collapsed="false">
      <c r="A440" s="204" t="n">
        <v>437</v>
      </c>
      <c r="B440" s="200" t="n">
        <f aca="false">IF(D440="x",0,IF(C440&lt;1,0,IF(C440&gt;1,1)))</f>
        <v>0</v>
      </c>
      <c r="C440" s="190"/>
      <c r="D440" s="207"/>
      <c r="E440" s="203" t="s">
        <v>53</v>
      </c>
    </row>
    <row r="441" customFormat="false" ht="14.4" hidden="false" customHeight="false" outlineLevel="0" collapsed="false">
      <c r="A441" s="206" t="n">
        <v>438</v>
      </c>
      <c r="B441" s="200" t="n">
        <f aca="false">IF(D441="x",0,IF(C441&lt;1,0,IF(C441&gt;1,1)))</f>
        <v>1</v>
      </c>
      <c r="C441" s="201" t="n">
        <v>120.5</v>
      </c>
      <c r="D441" s="207"/>
      <c r="E441" s="203" t="s">
        <v>53</v>
      </c>
    </row>
    <row r="442" customFormat="false" ht="14.4" hidden="false" customHeight="false" outlineLevel="0" collapsed="false">
      <c r="A442" s="204" t="n">
        <v>439</v>
      </c>
      <c r="B442" s="200" t="n">
        <f aca="false">IF(D442="x",0,IF(C442&lt;1,0,IF(C442&gt;1,1)))</f>
        <v>0</v>
      </c>
      <c r="C442" s="190"/>
      <c r="D442" s="207"/>
      <c r="E442" s="203" t="s">
        <v>53</v>
      </c>
    </row>
    <row r="443" customFormat="false" ht="14.4" hidden="false" customHeight="false" outlineLevel="0" collapsed="false">
      <c r="A443" s="206" t="n">
        <v>440</v>
      </c>
      <c r="B443" s="200" t="n">
        <f aca="false">IF(D443="x",0,IF(C443&lt;1,0,IF(C443&gt;1,1)))</f>
        <v>1</v>
      </c>
      <c r="C443" s="201" t="n">
        <v>112.842</v>
      </c>
      <c r="D443" s="207"/>
      <c r="E443" s="203" t="s">
        <v>53</v>
      </c>
    </row>
    <row r="444" customFormat="false" ht="14.4" hidden="false" customHeight="false" outlineLevel="0" collapsed="false">
      <c r="A444" s="204" t="n">
        <v>441</v>
      </c>
      <c r="B444" s="200" t="n">
        <f aca="false">IF(D444="x",0,IF(C444&lt;1,0,IF(C444&gt;1,1)))</f>
        <v>0</v>
      </c>
      <c r="C444" s="190"/>
      <c r="D444" s="207"/>
      <c r="E444" s="203" t="s">
        <v>53</v>
      </c>
    </row>
    <row r="445" customFormat="false" ht="14.4" hidden="false" customHeight="false" outlineLevel="0" collapsed="false">
      <c r="A445" s="206" t="n">
        <v>442</v>
      </c>
      <c r="B445" s="200" t="n">
        <f aca="false">IF(D445="x",0,IF(C445&lt;1,0,IF(C445&gt;1,1)))</f>
        <v>0</v>
      </c>
      <c r="C445" s="190"/>
      <c r="D445" s="207"/>
      <c r="E445" s="203" t="s">
        <v>53</v>
      </c>
    </row>
    <row r="446" customFormat="false" ht="14.4" hidden="false" customHeight="false" outlineLevel="0" collapsed="false">
      <c r="A446" s="204" t="n">
        <v>443</v>
      </c>
      <c r="B446" s="200" t="n">
        <f aca="false">IF(D446="x",0,IF(C446&lt;1,0,IF(C446&gt;1,1)))</f>
        <v>0</v>
      </c>
      <c r="C446" s="190"/>
      <c r="D446" s="207"/>
      <c r="E446" s="203" t="s">
        <v>53</v>
      </c>
    </row>
    <row r="447" customFormat="false" ht="14.4" hidden="false" customHeight="false" outlineLevel="0" collapsed="false">
      <c r="A447" s="206" t="n">
        <v>444</v>
      </c>
      <c r="B447" s="200" t="n">
        <f aca="false">IF(D447="x",0,IF(C447&lt;1,0,IF(C447&gt;1,1)))</f>
        <v>0</v>
      </c>
      <c r="C447" s="190"/>
      <c r="D447" s="207"/>
      <c r="E447" s="203" t="s">
        <v>53</v>
      </c>
    </row>
    <row r="448" customFormat="false" ht="14.4" hidden="false" customHeight="false" outlineLevel="0" collapsed="false">
      <c r="A448" s="204" t="n">
        <v>445</v>
      </c>
      <c r="B448" s="200" t="n">
        <f aca="false">IF(D448="x",0,IF(C448&lt;1,0,IF(C448&gt;1,1)))</f>
        <v>1</v>
      </c>
      <c r="C448" s="201" t="n">
        <v>120.483</v>
      </c>
      <c r="D448" s="207"/>
      <c r="E448" s="203" t="s">
        <v>53</v>
      </c>
    </row>
    <row r="449" customFormat="false" ht="14.4" hidden="false" customHeight="false" outlineLevel="0" collapsed="false">
      <c r="A449" s="206" t="n">
        <v>446</v>
      </c>
      <c r="B449" s="200" t="n">
        <f aca="false">IF(D449="x",0,IF(C449&lt;1,0,IF(C449&gt;1,1)))</f>
        <v>1</v>
      </c>
      <c r="C449" s="201" t="n">
        <v>119.439</v>
      </c>
      <c r="D449" s="207"/>
      <c r="E449" s="203" t="s">
        <v>53</v>
      </c>
    </row>
    <row r="450" customFormat="false" ht="14.4" hidden="false" customHeight="false" outlineLevel="0" collapsed="false">
      <c r="A450" s="204" t="n">
        <v>447</v>
      </c>
      <c r="B450" s="200" t="n">
        <f aca="false">IF(D450="x",0,IF(C450&lt;1,0,IF(C450&gt;1,1)))</f>
        <v>1</v>
      </c>
      <c r="C450" s="201" t="n">
        <v>117.168</v>
      </c>
      <c r="D450" s="207"/>
      <c r="E450" s="203" t="s">
        <v>53</v>
      </c>
    </row>
    <row r="451" customFormat="false" ht="14.4" hidden="false" customHeight="false" outlineLevel="0" collapsed="false">
      <c r="A451" s="206" t="n">
        <v>448</v>
      </c>
      <c r="B451" s="200" t="n">
        <f aca="false">IF(D451="x",0,IF(C451&lt;1,0,IF(C451&gt;1,1)))</f>
        <v>1</v>
      </c>
      <c r="C451" s="201" t="n">
        <v>119.577</v>
      </c>
      <c r="D451" s="207"/>
      <c r="E451" s="203" t="s">
        <v>53</v>
      </c>
    </row>
    <row r="452" customFormat="false" ht="14.4" hidden="false" customHeight="false" outlineLevel="0" collapsed="false">
      <c r="A452" s="204" t="n">
        <v>449</v>
      </c>
      <c r="B452" s="200" t="n">
        <f aca="false">IF(D452="x",0,IF(C452&lt;1,0,IF(C452&gt;1,1)))</f>
        <v>1</v>
      </c>
      <c r="C452" s="201" t="n">
        <v>119.857</v>
      </c>
      <c r="D452" s="207"/>
      <c r="E452" s="203" t="s">
        <v>53</v>
      </c>
    </row>
    <row r="453" customFormat="false" ht="14.4" hidden="false" customHeight="false" outlineLevel="0" collapsed="false">
      <c r="A453" s="206" t="n">
        <v>450</v>
      </c>
      <c r="B453" s="200" t="n">
        <f aca="false">IF(D453="x",0,IF(C453&lt;1,0,IF(C453&gt;1,1)))</f>
        <v>0</v>
      </c>
      <c r="C453" s="190"/>
      <c r="D453" s="207"/>
      <c r="E453" s="203" t="s">
        <v>53</v>
      </c>
    </row>
    <row r="454" customFormat="false" ht="14.4" hidden="false" customHeight="false" outlineLevel="0" collapsed="false">
      <c r="A454" s="204" t="n">
        <v>451</v>
      </c>
      <c r="B454" s="200" t="n">
        <f aca="false">IF(D454="x",0,IF(C454&lt;1,0,IF(C454&gt;1,1)))</f>
        <v>1</v>
      </c>
      <c r="C454" s="201" t="n">
        <v>118.476</v>
      </c>
      <c r="D454" s="207"/>
      <c r="E454" s="203" t="s">
        <v>53</v>
      </c>
    </row>
    <row r="455" customFormat="false" ht="14.4" hidden="false" customHeight="false" outlineLevel="0" collapsed="false">
      <c r="A455" s="206" t="n">
        <v>452</v>
      </c>
      <c r="B455" s="200" t="n">
        <f aca="false">IF(D455="x",0,IF(C455&lt;1,0,IF(C455&gt;1,1)))</f>
        <v>1</v>
      </c>
      <c r="C455" s="201" t="n">
        <v>117.9</v>
      </c>
      <c r="D455" s="207"/>
      <c r="E455" s="203" t="s">
        <v>53</v>
      </c>
    </row>
    <row r="456" customFormat="false" ht="14.4" hidden="false" customHeight="false" outlineLevel="0" collapsed="false">
      <c r="A456" s="204" t="n">
        <v>453</v>
      </c>
      <c r="B456" s="200" t="n">
        <f aca="false">IF(D456="x",0,IF(C456&lt;1,0,IF(C456&gt;1,1)))</f>
        <v>1</v>
      </c>
      <c r="C456" s="201" t="n">
        <v>119.082</v>
      </c>
      <c r="D456" s="207"/>
      <c r="E456" s="203" t="s">
        <v>53</v>
      </c>
    </row>
    <row r="457" customFormat="false" ht="14.4" hidden="false" customHeight="false" outlineLevel="0" collapsed="false">
      <c r="A457" s="206" t="n">
        <v>454</v>
      </c>
      <c r="B457" s="200" t="n">
        <f aca="false">IF(D457="x",0,IF(C457&lt;1,0,IF(C457&gt;1,1)))</f>
        <v>1</v>
      </c>
      <c r="C457" s="201" t="n">
        <v>119.215</v>
      </c>
      <c r="D457" s="207"/>
      <c r="E457" s="203" t="s">
        <v>53</v>
      </c>
    </row>
    <row r="458" customFormat="false" ht="14.4" hidden="false" customHeight="false" outlineLevel="0" collapsed="false">
      <c r="A458" s="204" t="n">
        <v>455</v>
      </c>
      <c r="B458" s="200" t="n">
        <f aca="false">IF(D458="x",0,IF(C458&lt;1,0,IF(C458&gt;1,1)))</f>
        <v>1</v>
      </c>
      <c r="C458" s="201" t="n">
        <v>116.06</v>
      </c>
      <c r="D458" s="207"/>
      <c r="E458" s="203" t="s">
        <v>53</v>
      </c>
    </row>
    <row r="459" customFormat="false" ht="14.4" hidden="false" customHeight="false" outlineLevel="0" collapsed="false">
      <c r="A459" s="206" t="n">
        <v>456</v>
      </c>
      <c r="B459" s="200" t="n">
        <f aca="false">IF(D459="x",0,IF(C459&lt;1,0,IF(C459&gt;1,1)))</f>
        <v>0</v>
      </c>
      <c r="C459" s="190"/>
      <c r="D459" s="207"/>
      <c r="E459" s="203" t="s">
        <v>53</v>
      </c>
    </row>
    <row r="460" customFormat="false" ht="14.4" hidden="false" customHeight="false" outlineLevel="0" collapsed="false">
      <c r="A460" s="204" t="n">
        <v>457</v>
      </c>
      <c r="B460" s="200" t="n">
        <f aca="false">IF(D460="x",0,IF(C460&lt;1,0,IF(C460&gt;1,1)))</f>
        <v>1</v>
      </c>
      <c r="C460" s="201" t="n">
        <v>118.747</v>
      </c>
      <c r="D460" s="207"/>
      <c r="E460" s="203" t="s">
        <v>53</v>
      </c>
    </row>
    <row r="461" customFormat="false" ht="14.4" hidden="false" customHeight="false" outlineLevel="0" collapsed="false">
      <c r="A461" s="206" t="n">
        <v>458</v>
      </c>
      <c r="B461" s="200" t="n">
        <f aca="false">IF(D461="x",0,IF(C461&lt;1,0,IF(C461&gt;1,1)))</f>
        <v>1</v>
      </c>
      <c r="C461" s="201" t="n">
        <v>117.794</v>
      </c>
      <c r="D461" s="207"/>
      <c r="E461" s="203" t="s">
        <v>53</v>
      </c>
    </row>
    <row r="462" customFormat="false" ht="14.4" hidden="false" customHeight="false" outlineLevel="0" collapsed="false">
      <c r="A462" s="204" t="n">
        <v>459</v>
      </c>
      <c r="B462" s="200" t="n">
        <f aca="false">IF(D462="x",0,IF(C462&lt;1,0,IF(C462&gt;1,1)))</f>
        <v>1</v>
      </c>
      <c r="C462" s="201" t="n">
        <v>119.392</v>
      </c>
      <c r="D462" s="207"/>
      <c r="E462" s="203" t="s">
        <v>53</v>
      </c>
    </row>
    <row r="463" customFormat="false" ht="14.4" hidden="false" customHeight="false" outlineLevel="0" collapsed="false">
      <c r="A463" s="206" t="n">
        <v>460</v>
      </c>
      <c r="B463" s="200" t="n">
        <f aca="false">IF(D463="x",0,IF(C463&lt;1,0,IF(C463&gt;1,1)))</f>
        <v>1</v>
      </c>
      <c r="C463" s="201" t="n">
        <v>119.228</v>
      </c>
      <c r="D463" s="207"/>
      <c r="E463" s="203" t="s">
        <v>53</v>
      </c>
    </row>
    <row r="464" customFormat="false" ht="14.4" hidden="false" customHeight="false" outlineLevel="0" collapsed="false">
      <c r="A464" s="204" t="n">
        <v>461</v>
      </c>
      <c r="B464" s="200" t="n">
        <f aca="false">IF(D464="x",0,IF(C464&lt;1,0,IF(C464&gt;1,1)))</f>
        <v>0</v>
      </c>
      <c r="C464" s="190"/>
      <c r="D464" s="207"/>
      <c r="E464" s="203" t="s">
        <v>53</v>
      </c>
    </row>
    <row r="465" customFormat="false" ht="14.4" hidden="false" customHeight="false" outlineLevel="0" collapsed="false">
      <c r="A465" s="206" t="n">
        <v>462</v>
      </c>
      <c r="B465" s="200" t="n">
        <f aca="false">IF(D465="x",0,IF(C465&lt;1,0,IF(C465&gt;1,1)))</f>
        <v>1</v>
      </c>
      <c r="C465" s="201" t="n">
        <v>119.66</v>
      </c>
      <c r="D465" s="207"/>
      <c r="E465" s="203" t="s">
        <v>53</v>
      </c>
    </row>
    <row r="466" customFormat="false" ht="14.4" hidden="false" customHeight="false" outlineLevel="0" collapsed="false">
      <c r="A466" s="204" t="n">
        <v>463</v>
      </c>
      <c r="B466" s="200" t="n">
        <f aca="false">IF(D466="x",0,IF(C466&lt;1,0,IF(C466&gt;1,1)))</f>
        <v>1</v>
      </c>
      <c r="C466" s="201" t="n">
        <v>119.975</v>
      </c>
      <c r="D466" s="207"/>
      <c r="E466" s="203" t="s">
        <v>53</v>
      </c>
    </row>
    <row r="467" customFormat="false" ht="14.4" hidden="false" customHeight="false" outlineLevel="0" collapsed="false">
      <c r="A467" s="206" t="n">
        <v>464</v>
      </c>
      <c r="B467" s="200" t="n">
        <f aca="false">IF(D467="x",0,IF(C467&lt;1,0,IF(C467&gt;1,1)))</f>
        <v>0</v>
      </c>
      <c r="C467" s="190"/>
      <c r="D467" s="207"/>
      <c r="E467" s="203" t="s">
        <v>53</v>
      </c>
    </row>
    <row r="468" customFormat="false" ht="14.4" hidden="false" customHeight="false" outlineLevel="0" collapsed="false">
      <c r="A468" s="204" t="n">
        <v>465</v>
      </c>
      <c r="B468" s="200" t="n">
        <f aca="false">IF(D468="x",0,IF(C468&lt;1,0,IF(C468&gt;1,1)))</f>
        <v>1</v>
      </c>
      <c r="C468" s="201" t="n">
        <v>117.923</v>
      </c>
      <c r="D468" s="207"/>
      <c r="E468" s="203" t="s">
        <v>53</v>
      </c>
    </row>
    <row r="469" customFormat="false" ht="14.4" hidden="false" customHeight="false" outlineLevel="0" collapsed="false">
      <c r="A469" s="206" t="n">
        <v>466</v>
      </c>
      <c r="B469" s="200" t="n">
        <f aca="false">IF(D469="x",0,IF(C469&lt;1,0,IF(C469&gt;1,1)))</f>
        <v>0</v>
      </c>
      <c r="C469" s="190"/>
      <c r="D469" s="207"/>
      <c r="E469" s="203" t="s">
        <v>53</v>
      </c>
    </row>
    <row r="470" customFormat="false" ht="14.4" hidden="false" customHeight="false" outlineLevel="0" collapsed="false">
      <c r="A470" s="204" t="n">
        <v>467</v>
      </c>
      <c r="B470" s="200" t="n">
        <f aca="false">IF(D470="x",0,IF(C470&lt;1,0,IF(C470&gt;1,1)))</f>
        <v>1</v>
      </c>
      <c r="C470" s="201" t="n">
        <v>119.417</v>
      </c>
      <c r="D470" s="207"/>
      <c r="E470" s="203" t="s">
        <v>53</v>
      </c>
    </row>
    <row r="471" customFormat="false" ht="14.4" hidden="false" customHeight="false" outlineLevel="0" collapsed="false">
      <c r="A471" s="206" t="n">
        <v>468</v>
      </c>
      <c r="B471" s="200" t="n">
        <f aca="false">IF(D471="x",0,IF(C471&lt;1,0,IF(C471&gt;1,1)))</f>
        <v>0</v>
      </c>
      <c r="C471" s="190"/>
      <c r="D471" s="207"/>
      <c r="E471" s="203" t="s">
        <v>53</v>
      </c>
    </row>
    <row r="472" customFormat="false" ht="14.4" hidden="false" customHeight="false" outlineLevel="0" collapsed="false">
      <c r="A472" s="204" t="n">
        <v>469</v>
      </c>
      <c r="B472" s="200" t="n">
        <f aca="false">IF(D472="x",0,IF(C472&lt;1,0,IF(C472&gt;1,1)))</f>
        <v>1</v>
      </c>
      <c r="C472" s="201" t="n">
        <v>120.43</v>
      </c>
      <c r="D472" s="207"/>
      <c r="E472" s="203" t="s">
        <v>53</v>
      </c>
    </row>
    <row r="473" customFormat="false" ht="14.4" hidden="false" customHeight="false" outlineLevel="0" collapsed="false">
      <c r="A473" s="206" t="n">
        <v>470</v>
      </c>
      <c r="B473" s="200" t="n">
        <f aca="false">IF(D473="x",0,IF(C473&lt;1,0,IF(C473&gt;1,1)))</f>
        <v>1</v>
      </c>
      <c r="C473" s="201" t="n">
        <v>119.922</v>
      </c>
      <c r="D473" s="207"/>
      <c r="E473" s="203" t="s">
        <v>53</v>
      </c>
    </row>
    <row r="474" customFormat="false" ht="14.4" hidden="false" customHeight="false" outlineLevel="0" collapsed="false">
      <c r="A474" s="204" t="n">
        <v>471</v>
      </c>
      <c r="B474" s="200" t="n">
        <f aca="false">IF(D474="x",0,IF(C474&lt;1,0,IF(C474&gt;1,1)))</f>
        <v>0</v>
      </c>
      <c r="C474" s="190"/>
      <c r="D474" s="207"/>
      <c r="E474" s="203" t="s">
        <v>53</v>
      </c>
    </row>
    <row r="475" customFormat="false" ht="14.4" hidden="false" customHeight="false" outlineLevel="0" collapsed="false">
      <c r="A475" s="206" t="n">
        <v>472</v>
      </c>
      <c r="B475" s="200" t="n">
        <f aca="false">IF(D475="x",0,IF(C475&lt;1,0,IF(C475&gt;1,1)))</f>
        <v>0</v>
      </c>
      <c r="C475" s="190"/>
      <c r="D475" s="207"/>
      <c r="E475" s="203" t="s">
        <v>53</v>
      </c>
    </row>
    <row r="476" customFormat="false" ht="14.4" hidden="false" customHeight="false" outlineLevel="0" collapsed="false">
      <c r="A476" s="204" t="n">
        <v>473</v>
      </c>
      <c r="B476" s="200" t="n">
        <f aca="false">IF(D476="x",0,IF(C476&lt;1,0,IF(C476&gt;1,1)))</f>
        <v>1</v>
      </c>
      <c r="C476" s="201" t="n">
        <v>119.656</v>
      </c>
      <c r="D476" s="207"/>
      <c r="E476" s="203" t="s">
        <v>53</v>
      </c>
    </row>
    <row r="477" customFormat="false" ht="14.4" hidden="false" customHeight="false" outlineLevel="0" collapsed="false">
      <c r="A477" s="206" t="n">
        <v>474</v>
      </c>
      <c r="B477" s="200" t="n">
        <f aca="false">IF(D477="x",0,IF(C477&lt;1,0,IF(C477&gt;1,1)))</f>
        <v>1</v>
      </c>
      <c r="C477" s="201" t="n">
        <v>119.527</v>
      </c>
      <c r="D477" s="207"/>
      <c r="E477" s="203" t="s">
        <v>53</v>
      </c>
    </row>
    <row r="478" customFormat="false" ht="14.4" hidden="false" customHeight="false" outlineLevel="0" collapsed="false">
      <c r="A478" s="204" t="n">
        <v>475</v>
      </c>
      <c r="B478" s="200" t="n">
        <f aca="false">IF(D478="x",0,IF(C478&lt;1,0,IF(C478&gt;1,1)))</f>
        <v>0</v>
      </c>
      <c r="C478" s="190"/>
      <c r="D478" s="207"/>
      <c r="E478" s="203" t="s">
        <v>53</v>
      </c>
    </row>
    <row r="479" customFormat="false" ht="14.4" hidden="false" customHeight="false" outlineLevel="0" collapsed="false">
      <c r="A479" s="206" t="n">
        <v>476</v>
      </c>
      <c r="B479" s="200" t="n">
        <f aca="false">IF(D479="x",0,IF(C479&lt;1,0,IF(C479&gt;1,1)))</f>
        <v>0</v>
      </c>
      <c r="C479" s="190"/>
      <c r="D479" s="207"/>
      <c r="E479" s="203" t="s">
        <v>53</v>
      </c>
    </row>
    <row r="480" customFormat="false" ht="14.4" hidden="false" customHeight="false" outlineLevel="0" collapsed="false">
      <c r="A480" s="204" t="n">
        <v>477</v>
      </c>
      <c r="B480" s="200" t="n">
        <f aca="false">IF(D480="x",0,IF(C480&lt;1,0,IF(C480&gt;1,1)))</f>
        <v>0</v>
      </c>
      <c r="C480" s="190"/>
      <c r="D480" s="207"/>
      <c r="E480" s="203" t="s">
        <v>53</v>
      </c>
    </row>
    <row r="481" customFormat="false" ht="14.4" hidden="false" customHeight="false" outlineLevel="0" collapsed="false">
      <c r="A481" s="206" t="n">
        <v>478</v>
      </c>
      <c r="B481" s="200" t="n">
        <f aca="false">IF(D481="x",0,IF(C481&lt;1,0,IF(C481&gt;1,1)))</f>
        <v>1</v>
      </c>
      <c r="C481" s="201" t="n">
        <v>119.396</v>
      </c>
      <c r="D481" s="207"/>
      <c r="E481" s="203" t="s">
        <v>53</v>
      </c>
    </row>
    <row r="482" customFormat="false" ht="14.4" hidden="false" customHeight="false" outlineLevel="0" collapsed="false">
      <c r="A482" s="204" t="n">
        <v>479</v>
      </c>
      <c r="B482" s="200" t="n">
        <f aca="false">IF(D482="x",0,IF(C482&lt;1,0,IF(C482&gt;1,1)))</f>
        <v>0</v>
      </c>
      <c r="C482" s="190"/>
      <c r="D482" s="207"/>
      <c r="E482" s="203" t="s">
        <v>53</v>
      </c>
    </row>
    <row r="483" customFormat="false" ht="14.4" hidden="false" customHeight="false" outlineLevel="0" collapsed="false">
      <c r="A483" s="206" t="n">
        <v>480</v>
      </c>
      <c r="B483" s="200" t="n">
        <f aca="false">IF(D483="x",0,IF(C483&lt;1,0,IF(C483&gt;1,1)))</f>
        <v>1</v>
      </c>
      <c r="C483" s="201" t="n">
        <v>119.855</v>
      </c>
      <c r="D483" s="207"/>
      <c r="E483" s="203" t="s">
        <v>53</v>
      </c>
    </row>
    <row r="484" customFormat="false" ht="14.4" hidden="false" customHeight="false" outlineLevel="0" collapsed="false">
      <c r="A484" s="204" t="n">
        <v>481</v>
      </c>
      <c r="B484" s="200" t="n">
        <f aca="false">IF(D484="x",0,IF(C484&lt;1,0,IF(C484&gt;1,1)))</f>
        <v>0</v>
      </c>
      <c r="C484" s="190"/>
      <c r="D484" s="207"/>
      <c r="E484" s="203" t="s">
        <v>53</v>
      </c>
    </row>
    <row r="485" customFormat="false" ht="14.4" hidden="false" customHeight="false" outlineLevel="0" collapsed="false">
      <c r="A485" s="206" t="n">
        <v>482</v>
      </c>
      <c r="B485" s="200" t="n">
        <f aca="false">IF(D485="x",0,IF(C485&lt;1,0,IF(C485&gt;1,1)))</f>
        <v>1</v>
      </c>
      <c r="C485" s="201" t="n">
        <v>120.238</v>
      </c>
      <c r="D485" s="207"/>
      <c r="E485" s="203" t="s">
        <v>53</v>
      </c>
    </row>
    <row r="486" customFormat="false" ht="14.4" hidden="false" customHeight="false" outlineLevel="0" collapsed="false">
      <c r="A486" s="204" t="n">
        <v>483</v>
      </c>
      <c r="B486" s="200" t="n">
        <f aca="false">IF(D486="x",0,IF(C486&lt;1,0,IF(C486&gt;1,1)))</f>
        <v>1</v>
      </c>
      <c r="C486" s="201" t="n">
        <v>117.82</v>
      </c>
      <c r="D486" s="207"/>
      <c r="E486" s="203" t="s">
        <v>53</v>
      </c>
    </row>
    <row r="487" customFormat="false" ht="14.4" hidden="false" customHeight="false" outlineLevel="0" collapsed="false">
      <c r="A487" s="206" t="n">
        <v>484</v>
      </c>
      <c r="B487" s="200" t="n">
        <f aca="false">IF(D487="x",0,IF(C487&lt;1,0,IF(C487&gt;1,1)))</f>
        <v>1</v>
      </c>
      <c r="C487" s="201" t="n">
        <v>118.326</v>
      </c>
      <c r="D487" s="207"/>
      <c r="E487" s="203" t="s">
        <v>53</v>
      </c>
    </row>
    <row r="488" customFormat="false" ht="14.4" hidden="false" customHeight="false" outlineLevel="0" collapsed="false">
      <c r="A488" s="204" t="n">
        <v>485</v>
      </c>
      <c r="B488" s="200" t="n">
        <f aca="false">IF(D488="x",0,IF(C488&lt;1,0,IF(C488&gt;1,1)))</f>
        <v>1</v>
      </c>
      <c r="C488" s="201" t="n">
        <v>119.772</v>
      </c>
      <c r="D488" s="207"/>
      <c r="E488" s="203" t="s">
        <v>53</v>
      </c>
    </row>
    <row r="489" customFormat="false" ht="14.4" hidden="false" customHeight="false" outlineLevel="0" collapsed="false">
      <c r="A489" s="206" t="n">
        <v>486</v>
      </c>
      <c r="B489" s="200" t="n">
        <f aca="false">IF(D489="x",0,IF(C489&lt;1,0,IF(C489&gt;1,1)))</f>
        <v>0</v>
      </c>
      <c r="C489" s="190"/>
      <c r="D489" s="207"/>
      <c r="E489" s="203" t="s">
        <v>53</v>
      </c>
    </row>
    <row r="490" customFormat="false" ht="14.4" hidden="false" customHeight="false" outlineLevel="0" collapsed="false">
      <c r="A490" s="204" t="n">
        <v>487</v>
      </c>
      <c r="B490" s="200" t="n">
        <f aca="false">IF(D490="x",0,IF(C490&lt;1,0,IF(C490&gt;1,1)))</f>
        <v>0</v>
      </c>
      <c r="C490" s="190"/>
      <c r="D490" s="207"/>
      <c r="E490" s="203" t="s">
        <v>53</v>
      </c>
    </row>
    <row r="491" customFormat="false" ht="14.4" hidden="false" customHeight="false" outlineLevel="0" collapsed="false">
      <c r="A491" s="206" t="n">
        <v>488</v>
      </c>
      <c r="B491" s="200" t="n">
        <f aca="false">IF(D491="x",0,IF(C491&lt;1,0,IF(C491&gt;1,1)))</f>
        <v>0</v>
      </c>
      <c r="C491" s="190"/>
      <c r="D491" s="207"/>
      <c r="E491" s="203" t="s">
        <v>53</v>
      </c>
    </row>
    <row r="492" customFormat="false" ht="14.4" hidden="false" customHeight="false" outlineLevel="0" collapsed="false">
      <c r="A492" s="204" t="n">
        <v>489</v>
      </c>
      <c r="B492" s="200" t="n">
        <f aca="false">IF(D492="x",0,IF(C492&lt;1,0,IF(C492&gt;1,1)))</f>
        <v>0</v>
      </c>
      <c r="C492" s="190"/>
      <c r="D492" s="207"/>
      <c r="E492" s="203" t="s">
        <v>53</v>
      </c>
    </row>
    <row r="493" customFormat="false" ht="14.4" hidden="false" customHeight="false" outlineLevel="0" collapsed="false">
      <c r="A493" s="206" t="n">
        <v>490</v>
      </c>
      <c r="B493" s="200" t="n">
        <f aca="false">IF(D493="x",0,IF(C493&lt;1,0,IF(C493&gt;1,1)))</f>
        <v>0</v>
      </c>
      <c r="C493" s="190"/>
      <c r="D493" s="207"/>
      <c r="E493" s="203" t="s">
        <v>53</v>
      </c>
    </row>
    <row r="494" customFormat="false" ht="14.4" hidden="false" customHeight="false" outlineLevel="0" collapsed="false">
      <c r="A494" s="204" t="n">
        <v>491</v>
      </c>
      <c r="B494" s="200" t="n">
        <f aca="false">IF(D494="x",0,IF(C494&lt;1,0,IF(C494&gt;1,1)))</f>
        <v>0</v>
      </c>
      <c r="C494" s="190"/>
      <c r="D494" s="207"/>
      <c r="E494" s="203" t="s">
        <v>53</v>
      </c>
    </row>
    <row r="495" customFormat="false" ht="14.4" hidden="false" customHeight="false" outlineLevel="0" collapsed="false">
      <c r="A495" s="206" t="n">
        <v>492</v>
      </c>
      <c r="B495" s="200" t="n">
        <f aca="false">IF(D495="x",0,IF(C495&lt;1,0,IF(C495&gt;1,1)))</f>
        <v>1</v>
      </c>
      <c r="C495" s="201" t="n">
        <v>120.033</v>
      </c>
      <c r="D495" s="207"/>
      <c r="E495" s="203" t="s">
        <v>53</v>
      </c>
    </row>
    <row r="496" customFormat="false" ht="14.4" hidden="false" customHeight="false" outlineLevel="0" collapsed="false">
      <c r="A496" s="204" t="n">
        <v>493</v>
      </c>
      <c r="B496" s="200" t="n">
        <f aca="false">IF(D496="x",0,IF(C496&lt;1,0,IF(C496&gt;1,1)))</f>
        <v>0</v>
      </c>
      <c r="C496" s="190"/>
      <c r="D496" s="207"/>
      <c r="E496" s="203" t="s">
        <v>53</v>
      </c>
    </row>
    <row r="497" customFormat="false" ht="14.4" hidden="false" customHeight="false" outlineLevel="0" collapsed="false">
      <c r="A497" s="206" t="n">
        <v>494</v>
      </c>
      <c r="B497" s="200" t="n">
        <f aca="false">IF(D497="x",0,IF(C497&lt;1,0,IF(C497&gt;1,1)))</f>
        <v>1</v>
      </c>
      <c r="C497" s="201" t="n">
        <v>119.912</v>
      </c>
      <c r="D497" s="207"/>
      <c r="E497" s="203" t="s">
        <v>53</v>
      </c>
    </row>
    <row r="498" customFormat="false" ht="14.4" hidden="false" customHeight="false" outlineLevel="0" collapsed="false">
      <c r="A498" s="204" t="n">
        <v>495</v>
      </c>
      <c r="B498" s="200" t="n">
        <f aca="false">IF(D498="x",0,IF(C498&lt;1,0,IF(C498&gt;1,1)))</f>
        <v>0</v>
      </c>
      <c r="C498" s="190"/>
      <c r="D498" s="207"/>
      <c r="E498" s="203" t="s">
        <v>53</v>
      </c>
    </row>
    <row r="499" customFormat="false" ht="14.4" hidden="false" customHeight="false" outlineLevel="0" collapsed="false">
      <c r="A499" s="206" t="n">
        <v>496</v>
      </c>
      <c r="B499" s="200" t="n">
        <f aca="false">IF(D499="x",0,IF(C499&lt;1,0,IF(C499&gt;1,1)))</f>
        <v>1</v>
      </c>
      <c r="C499" s="201" t="n">
        <v>119.029</v>
      </c>
      <c r="D499" s="207"/>
      <c r="E499" s="203" t="s">
        <v>53</v>
      </c>
    </row>
    <row r="500" customFormat="false" ht="14.4" hidden="false" customHeight="false" outlineLevel="0" collapsed="false">
      <c r="A500" s="204" t="n">
        <v>497</v>
      </c>
      <c r="B500" s="200" t="n">
        <f aca="false">IF(D500="x",0,IF(C500&lt;1,0,IF(C500&gt;1,1)))</f>
        <v>1</v>
      </c>
      <c r="C500" s="201" t="n">
        <v>118.181</v>
      </c>
      <c r="D500" s="207"/>
      <c r="E500" s="203" t="s">
        <v>53</v>
      </c>
    </row>
    <row r="501" customFormat="false" ht="14.4" hidden="false" customHeight="false" outlineLevel="0" collapsed="false">
      <c r="A501" s="206" t="n">
        <v>498</v>
      </c>
      <c r="B501" s="200" t="n">
        <f aca="false">IF(D501="x",0,IF(C501&lt;1,0,IF(C501&gt;1,1)))</f>
        <v>0</v>
      </c>
      <c r="C501" s="190"/>
      <c r="D501" s="207"/>
      <c r="E501" s="203" t="s">
        <v>53</v>
      </c>
    </row>
    <row r="502" customFormat="false" ht="14.4" hidden="false" customHeight="false" outlineLevel="0" collapsed="false">
      <c r="A502" s="204" t="n">
        <v>499</v>
      </c>
      <c r="B502" s="200" t="n">
        <f aca="false">IF(D502="x",0,IF(C502&lt;1,0,IF(C502&gt;1,1)))</f>
        <v>1</v>
      </c>
      <c r="C502" s="201" t="n">
        <v>118.88</v>
      </c>
      <c r="D502" s="207"/>
      <c r="E502" s="203" t="s">
        <v>53</v>
      </c>
    </row>
    <row r="503" customFormat="false" ht="14.4" hidden="false" customHeight="false" outlineLevel="0" collapsed="false">
      <c r="A503" s="206" t="n">
        <v>1141</v>
      </c>
      <c r="B503" s="200" t="n">
        <f aca="false">IF(D503="x",0,IF(C503&lt;1,0,IF(C503&gt;1,1)))</f>
        <v>1</v>
      </c>
      <c r="C503" s="208" t="n">
        <v>113.12</v>
      </c>
      <c r="D503" s="207"/>
      <c r="E503" s="209" t="s">
        <v>151</v>
      </c>
    </row>
    <row r="504" customFormat="false" ht="14.4" hidden="false" customHeight="false" outlineLevel="0" collapsed="false">
      <c r="A504" s="206" t="n">
        <v>1142</v>
      </c>
      <c r="B504" s="200" t="n">
        <f aca="false">IF(D504="x",0,IF(C504&lt;1,0,IF(C504&gt;1,1)))</f>
        <v>1</v>
      </c>
      <c r="C504" s="208" t="n">
        <v>112.26</v>
      </c>
      <c r="D504" s="207"/>
      <c r="E504" s="209" t="s">
        <v>151</v>
      </c>
    </row>
    <row r="505" customFormat="false" ht="14.4" hidden="false" customHeight="false" outlineLevel="0" collapsed="false">
      <c r="A505" s="206" t="n">
        <v>1143</v>
      </c>
      <c r="B505" s="200" t="n">
        <f aca="false">IF(D505="x",0,IF(C505&lt;1,0,IF(C505&gt;1,1)))</f>
        <v>1</v>
      </c>
      <c r="C505" s="208" t="n">
        <v>112.44</v>
      </c>
      <c r="D505" s="207"/>
      <c r="E505" s="209" t="s">
        <v>151</v>
      </c>
    </row>
    <row r="506" customFormat="false" ht="14.4" hidden="false" customHeight="false" outlineLevel="0" collapsed="false">
      <c r="A506" s="206" t="n">
        <v>1144</v>
      </c>
      <c r="B506" s="200" t="n">
        <f aca="false">IF(D506="x",0,IF(C506&lt;1,0,IF(C506&gt;1,1)))</f>
        <v>1</v>
      </c>
      <c r="C506" s="208" t="n">
        <v>112.17</v>
      </c>
      <c r="D506" s="207"/>
      <c r="E506" s="209" t="s">
        <v>151</v>
      </c>
    </row>
    <row r="507" customFormat="false" ht="14.4" hidden="false" customHeight="false" outlineLevel="0" collapsed="false">
      <c r="A507" s="206" t="n">
        <v>1145</v>
      </c>
      <c r="B507" s="200" t="n">
        <f aca="false">IF(D507="x",0,IF(C507&lt;1,0,IF(C507&gt;1,1)))</f>
        <v>1</v>
      </c>
      <c r="C507" s="208" t="n">
        <v>113.39</v>
      </c>
      <c r="D507" s="207"/>
      <c r="E507" s="209" t="s">
        <v>151</v>
      </c>
    </row>
    <row r="508" customFormat="false" ht="14.4" hidden="false" customHeight="false" outlineLevel="0" collapsed="false">
      <c r="A508" s="206" t="n">
        <v>1146</v>
      </c>
      <c r="B508" s="200" t="n">
        <f aca="false">IF(D508="x",0,IF(C508&lt;1,0,IF(C508&gt;1,1)))</f>
        <v>0</v>
      </c>
      <c r="C508" s="208"/>
      <c r="D508" s="207"/>
      <c r="E508" s="209" t="s">
        <v>151</v>
      </c>
    </row>
    <row r="509" customFormat="false" ht="14.4" hidden="false" customHeight="false" outlineLevel="0" collapsed="false">
      <c r="A509" s="206" t="n">
        <v>1147</v>
      </c>
      <c r="B509" s="200" t="n">
        <f aca="false">IF(D509="x",0,IF(C509&lt;1,0,IF(C509&gt;1,1)))</f>
        <v>1</v>
      </c>
      <c r="C509" s="208" t="n">
        <v>112.9</v>
      </c>
      <c r="D509" s="207"/>
      <c r="E509" s="209" t="s">
        <v>151</v>
      </c>
    </row>
    <row r="510" customFormat="false" ht="14.4" hidden="false" customHeight="false" outlineLevel="0" collapsed="false">
      <c r="A510" s="206" t="n">
        <v>1148</v>
      </c>
      <c r="B510" s="200" t="n">
        <f aca="false">IF(D510="x",0,IF(C510&lt;1,0,IF(C510&gt;1,1)))</f>
        <v>1</v>
      </c>
      <c r="C510" s="208" t="n">
        <v>112.95</v>
      </c>
      <c r="D510" s="207"/>
      <c r="E510" s="209" t="s">
        <v>151</v>
      </c>
    </row>
    <row r="511" customFormat="false" ht="14.4" hidden="false" customHeight="false" outlineLevel="0" collapsed="false">
      <c r="A511" s="206" t="n">
        <v>1149</v>
      </c>
      <c r="B511" s="200" t="n">
        <f aca="false">IF(D511="x",0,IF(C511&lt;1,0,IF(C511&gt;1,1)))</f>
        <v>1</v>
      </c>
      <c r="C511" s="208" t="n">
        <v>112.57</v>
      </c>
      <c r="D511" s="207"/>
      <c r="E511" s="209" t="s">
        <v>151</v>
      </c>
    </row>
    <row r="512" customFormat="false" ht="14.4" hidden="false" customHeight="false" outlineLevel="0" collapsed="false">
      <c r="A512" s="206" t="n">
        <v>1150</v>
      </c>
      <c r="B512" s="200" t="n">
        <f aca="false">IF(D512="x",0,IF(C512&lt;1,0,IF(C512&gt;1,1)))</f>
        <v>1</v>
      </c>
      <c r="C512" s="208" t="n">
        <v>111.94</v>
      </c>
      <c r="D512" s="207"/>
      <c r="E512" s="209" t="s">
        <v>151</v>
      </c>
    </row>
    <row r="513" customFormat="false" ht="14.4" hidden="false" customHeight="false" outlineLevel="0" collapsed="false">
      <c r="A513" s="206" t="n">
        <v>1151</v>
      </c>
      <c r="B513" s="200" t="n">
        <f aca="false">IF(D513="x",0,IF(C513&lt;1,0,IF(C513&gt;1,1)))</f>
        <v>1</v>
      </c>
      <c r="C513" s="208" t="n">
        <v>112.9</v>
      </c>
      <c r="D513" s="207"/>
      <c r="E513" s="209" t="s">
        <v>151</v>
      </c>
    </row>
    <row r="514" customFormat="false" ht="14.4" hidden="false" customHeight="false" outlineLevel="0" collapsed="false">
      <c r="A514" s="206" t="n">
        <v>1152</v>
      </c>
      <c r="B514" s="200" t="n">
        <f aca="false">IF(D514="x",0,IF(C514&lt;1,0,IF(C514&gt;1,1)))</f>
        <v>1</v>
      </c>
      <c r="C514" s="208" t="n">
        <v>112.54</v>
      </c>
      <c r="D514" s="207"/>
      <c r="E514" s="209" t="s">
        <v>151</v>
      </c>
    </row>
    <row r="515" customFormat="false" ht="14.4" hidden="false" customHeight="false" outlineLevel="0" collapsed="false">
      <c r="A515" s="206" t="n">
        <v>1153</v>
      </c>
      <c r="B515" s="200" t="n">
        <f aca="false">IF(D515="x",0,IF(C515&lt;1,0,IF(C515&gt;1,1)))</f>
        <v>1</v>
      </c>
      <c r="C515" s="208" t="n">
        <v>114.01</v>
      </c>
      <c r="D515" s="207"/>
      <c r="E515" s="209" t="s">
        <v>151</v>
      </c>
    </row>
    <row r="516" customFormat="false" ht="14.4" hidden="false" customHeight="false" outlineLevel="0" collapsed="false">
      <c r="A516" s="206" t="n">
        <v>1154</v>
      </c>
      <c r="B516" s="200" t="n">
        <f aca="false">IF(D516="x",0,IF(C516&lt;1,0,IF(C516&gt;1,1)))</f>
        <v>1</v>
      </c>
      <c r="C516" s="208" t="n">
        <v>112.46</v>
      </c>
      <c r="D516" s="207"/>
      <c r="E516" s="209" t="s">
        <v>151</v>
      </c>
    </row>
    <row r="517" customFormat="false" ht="14.4" hidden="false" customHeight="false" outlineLevel="0" collapsed="false">
      <c r="A517" s="206" t="n">
        <v>1155</v>
      </c>
      <c r="B517" s="200" t="n">
        <f aca="false">IF(D517="x",0,IF(C517&lt;1,0,IF(C517&gt;1,1)))</f>
        <v>1</v>
      </c>
      <c r="C517" s="208" t="n">
        <v>113.72</v>
      </c>
      <c r="D517" s="207"/>
      <c r="E517" s="209" t="s">
        <v>151</v>
      </c>
    </row>
    <row r="518" customFormat="false" ht="14.4" hidden="false" customHeight="false" outlineLevel="0" collapsed="false">
      <c r="A518" s="206" t="n">
        <v>1156</v>
      </c>
      <c r="B518" s="200" t="n">
        <f aca="false">IF(D518="x",0,IF(C518&lt;1,0,IF(C518&gt;1,1)))</f>
        <v>0</v>
      </c>
      <c r="C518" s="208"/>
      <c r="D518" s="207"/>
      <c r="E518" s="209" t="s">
        <v>151</v>
      </c>
    </row>
    <row r="519" customFormat="false" ht="14.4" hidden="false" customHeight="false" outlineLevel="0" collapsed="false">
      <c r="A519" s="206" t="n">
        <v>1157</v>
      </c>
      <c r="B519" s="200" t="n">
        <f aca="false">IF(D519="x",0,IF(C519&lt;1,0,IF(C519&gt;1,1)))</f>
        <v>1</v>
      </c>
      <c r="C519" s="208" t="n">
        <v>112.78</v>
      </c>
      <c r="D519" s="207"/>
      <c r="E519" s="209" t="s">
        <v>151</v>
      </c>
    </row>
    <row r="520" customFormat="false" ht="14.4" hidden="false" customHeight="false" outlineLevel="0" collapsed="false">
      <c r="A520" s="206" t="n">
        <v>1158</v>
      </c>
      <c r="B520" s="200" t="n">
        <f aca="false">IF(D520="x",0,IF(C520&lt;1,0,IF(C520&gt;1,1)))</f>
        <v>1</v>
      </c>
      <c r="C520" s="208" t="n">
        <v>112.78</v>
      </c>
      <c r="D520" s="207"/>
      <c r="E520" s="209" t="s">
        <v>151</v>
      </c>
    </row>
    <row r="521" customFormat="false" ht="14.4" hidden="false" customHeight="false" outlineLevel="0" collapsed="false">
      <c r="A521" s="206" t="n">
        <v>1159</v>
      </c>
      <c r="B521" s="200" t="n">
        <f aca="false">IF(D521="x",0,IF(C521&lt;1,0,IF(C521&gt;1,1)))</f>
        <v>1</v>
      </c>
      <c r="C521" s="208" t="n">
        <v>113.96</v>
      </c>
      <c r="D521" s="207"/>
      <c r="E521" s="209" t="s">
        <v>151</v>
      </c>
    </row>
    <row r="522" customFormat="false" ht="14.4" hidden="false" customHeight="false" outlineLevel="0" collapsed="false">
      <c r="A522" s="206" t="n">
        <v>1160</v>
      </c>
      <c r="B522" s="200" t="n">
        <f aca="false">IF(D522="x",0,IF(C522&lt;1,0,IF(C522&gt;1,1)))</f>
        <v>1</v>
      </c>
      <c r="C522" s="208" t="n">
        <v>111.54</v>
      </c>
      <c r="D522" s="207"/>
      <c r="E522" s="209" t="s">
        <v>151</v>
      </c>
    </row>
    <row r="523" customFormat="false" ht="14.4" hidden="false" customHeight="false" outlineLevel="0" collapsed="false">
      <c r="A523" s="206" t="n">
        <v>1161</v>
      </c>
      <c r="B523" s="200" t="n">
        <f aca="false">IF(D523="x",0,IF(C523&lt;1,0,IF(C523&gt;1,1)))</f>
        <v>1</v>
      </c>
      <c r="C523" s="208" t="n">
        <v>112.15</v>
      </c>
      <c r="D523" s="207"/>
      <c r="E523" s="209" t="s">
        <v>151</v>
      </c>
    </row>
    <row r="524" customFormat="false" ht="14.4" hidden="false" customHeight="false" outlineLevel="0" collapsed="false">
      <c r="A524" s="206" t="n">
        <v>1162</v>
      </c>
      <c r="B524" s="200" t="n">
        <f aca="false">IF(D524="x",0,IF(C524&lt;1,0,IF(C524&gt;1,1)))</f>
        <v>1</v>
      </c>
      <c r="C524" s="208" t="n">
        <v>112.51</v>
      </c>
      <c r="D524" s="207"/>
      <c r="E524" s="209" t="s">
        <v>151</v>
      </c>
    </row>
    <row r="525" customFormat="false" ht="14.4" hidden="false" customHeight="false" outlineLevel="0" collapsed="false">
      <c r="A525" s="206" t="n">
        <v>1163</v>
      </c>
      <c r="B525" s="200" t="n">
        <f aca="false">IF(D525="x",0,IF(C525&lt;1,0,IF(C525&gt;1,1)))</f>
        <v>1</v>
      </c>
      <c r="C525" s="208" t="n">
        <v>112.25</v>
      </c>
      <c r="D525" s="207"/>
      <c r="E525" s="209" t="s">
        <v>151</v>
      </c>
    </row>
    <row r="526" customFormat="false" ht="14.4" hidden="false" customHeight="false" outlineLevel="0" collapsed="false">
      <c r="A526" s="206" t="n">
        <v>1164</v>
      </c>
      <c r="B526" s="200" t="n">
        <f aca="false">IF(D526="x",0,IF(C526&lt;1,0,IF(C526&gt;1,1)))</f>
        <v>1</v>
      </c>
      <c r="C526" s="208" t="n">
        <v>112.71</v>
      </c>
      <c r="D526" s="207"/>
      <c r="E526" s="209" t="s">
        <v>151</v>
      </c>
    </row>
    <row r="527" customFormat="false" ht="14.4" hidden="false" customHeight="false" outlineLevel="0" collapsed="false">
      <c r="A527" s="206" t="n">
        <v>1165</v>
      </c>
      <c r="B527" s="200" t="n">
        <f aca="false">IF(D527="x",0,IF(C527&lt;1,0,IF(C527&gt;1,1)))</f>
        <v>1</v>
      </c>
      <c r="C527" s="208" t="n">
        <v>113.54</v>
      </c>
      <c r="D527" s="207"/>
      <c r="E527" s="209" t="s">
        <v>151</v>
      </c>
    </row>
    <row r="528" customFormat="false" ht="14.4" hidden="false" customHeight="false" outlineLevel="0" collapsed="false">
      <c r="A528" s="206" t="n">
        <v>1166</v>
      </c>
      <c r="B528" s="200" t="n">
        <f aca="false">IF(D528="x",0,IF(C528&lt;1,0,IF(C528&gt;1,1)))</f>
        <v>1</v>
      </c>
      <c r="C528" s="208" t="n">
        <v>114.16</v>
      </c>
      <c r="D528" s="207"/>
      <c r="E528" s="209" t="s">
        <v>151</v>
      </c>
    </row>
    <row r="529" customFormat="false" ht="14.4" hidden="false" customHeight="false" outlineLevel="0" collapsed="false">
      <c r="A529" s="206" t="n">
        <v>1167</v>
      </c>
      <c r="B529" s="200" t="n">
        <f aca="false">IF(D529="x",0,IF(C529&lt;1,0,IF(C529&gt;1,1)))</f>
        <v>1</v>
      </c>
      <c r="C529" s="208" t="n">
        <v>111.84</v>
      </c>
      <c r="D529" s="207"/>
      <c r="E529" s="209" t="s">
        <v>151</v>
      </c>
    </row>
    <row r="530" customFormat="false" ht="14.4" hidden="false" customHeight="false" outlineLevel="0" collapsed="false">
      <c r="A530" s="206" t="n">
        <v>1168</v>
      </c>
      <c r="B530" s="200" t="n">
        <f aca="false">IF(D530="x",0,IF(C530&lt;1,0,IF(C530&gt;1,1)))</f>
        <v>1</v>
      </c>
      <c r="C530" s="208" t="n">
        <v>112.77</v>
      </c>
      <c r="D530" s="207"/>
      <c r="E530" s="209" t="s">
        <v>151</v>
      </c>
    </row>
    <row r="531" customFormat="false" ht="14.4" hidden="false" customHeight="false" outlineLevel="0" collapsed="false">
      <c r="A531" s="206" t="n">
        <v>1169</v>
      </c>
      <c r="B531" s="200" t="n">
        <f aca="false">IF(D531="x",0,IF(C531&lt;1,0,IF(C531&gt;1,1)))</f>
        <v>1</v>
      </c>
      <c r="C531" s="208" t="n">
        <v>112.4</v>
      </c>
      <c r="D531" s="207"/>
      <c r="E531" s="209" t="s">
        <v>151</v>
      </c>
    </row>
    <row r="532" customFormat="false" ht="14.4" hidden="false" customHeight="false" outlineLevel="0" collapsed="false">
      <c r="A532" s="206" t="n">
        <v>1170</v>
      </c>
      <c r="B532" s="200" t="n">
        <f aca="false">IF(D532="x",0,IF(C532&lt;1,0,IF(C532&gt;1,1)))</f>
        <v>1</v>
      </c>
      <c r="C532" s="208" t="n">
        <v>111.11</v>
      </c>
      <c r="D532" s="207"/>
      <c r="E532" s="209" t="s">
        <v>151</v>
      </c>
    </row>
    <row r="533" customFormat="false" ht="14.4" hidden="false" customHeight="false" outlineLevel="0" collapsed="false">
      <c r="A533" s="206" t="n">
        <v>1171</v>
      </c>
      <c r="B533" s="200" t="n">
        <f aca="false">IF(D533="x",0,IF(C533&lt;1,0,IF(C533&gt;1,1)))</f>
        <v>1</v>
      </c>
      <c r="C533" s="208" t="n">
        <v>112.42</v>
      </c>
      <c r="D533" s="207"/>
      <c r="E533" s="209" t="s">
        <v>151</v>
      </c>
    </row>
    <row r="534" customFormat="false" ht="14.4" hidden="false" customHeight="false" outlineLevel="0" collapsed="false">
      <c r="A534" s="206" t="n">
        <v>1172</v>
      </c>
      <c r="B534" s="200" t="n">
        <f aca="false">IF(D534="x",0,IF(C534&lt;1,0,IF(C534&gt;1,1)))</f>
        <v>1</v>
      </c>
      <c r="C534" s="208" t="n">
        <v>112.69</v>
      </c>
      <c r="D534" s="207"/>
      <c r="E534" s="209" t="s">
        <v>151</v>
      </c>
    </row>
    <row r="535" customFormat="false" ht="14.4" hidden="false" customHeight="false" outlineLevel="0" collapsed="false">
      <c r="A535" s="206" t="n">
        <v>1173</v>
      </c>
      <c r="B535" s="200" t="n">
        <f aca="false">IF(D535="x",0,IF(C535&lt;1,0,IF(C535&gt;1,1)))</f>
        <v>1</v>
      </c>
      <c r="C535" s="208" t="n">
        <v>111.62</v>
      </c>
      <c r="D535" s="207"/>
      <c r="E535" s="209" t="s">
        <v>151</v>
      </c>
    </row>
    <row r="536" customFormat="false" ht="14.4" hidden="false" customHeight="false" outlineLevel="0" collapsed="false">
      <c r="A536" s="206" t="n">
        <v>1174</v>
      </c>
      <c r="B536" s="200" t="n">
        <f aca="false">IF(D536="x",0,IF(C536&lt;1,0,IF(C536&gt;1,1)))</f>
        <v>1</v>
      </c>
      <c r="C536" s="208" t="n">
        <v>112.63</v>
      </c>
      <c r="D536" s="207"/>
      <c r="E536" s="209" t="s">
        <v>151</v>
      </c>
    </row>
    <row r="537" customFormat="false" ht="14.4" hidden="false" customHeight="false" outlineLevel="0" collapsed="false">
      <c r="A537" s="206" t="n">
        <v>1175</v>
      </c>
      <c r="B537" s="200" t="n">
        <f aca="false">IF(D537="x",0,IF(C537&lt;1,0,IF(C537&gt;1,1)))</f>
        <v>1</v>
      </c>
      <c r="C537" s="208" t="n">
        <v>112.68</v>
      </c>
      <c r="D537" s="207"/>
      <c r="E537" s="209" t="s">
        <v>151</v>
      </c>
    </row>
    <row r="538" customFormat="false" ht="14.4" hidden="false" customHeight="false" outlineLevel="0" collapsed="false">
      <c r="A538" s="206" t="n">
        <v>1176</v>
      </c>
      <c r="B538" s="200" t="n">
        <f aca="false">IF(D538="x",0,IF(C538&lt;1,0,IF(C538&gt;1,1)))</f>
        <v>1</v>
      </c>
      <c r="C538" s="208" t="n">
        <v>113.18</v>
      </c>
      <c r="D538" s="207"/>
      <c r="E538" s="209" t="s">
        <v>151</v>
      </c>
    </row>
    <row r="539" customFormat="false" ht="14.4" hidden="false" customHeight="false" outlineLevel="0" collapsed="false">
      <c r="A539" s="206" t="n">
        <v>1177</v>
      </c>
      <c r="B539" s="200" t="n">
        <f aca="false">IF(D539="x",0,IF(C539&lt;1,0,IF(C539&gt;1,1)))</f>
        <v>1</v>
      </c>
      <c r="C539" s="208" t="n">
        <v>113.37</v>
      </c>
      <c r="D539" s="207"/>
      <c r="E539" s="209" t="s">
        <v>151</v>
      </c>
    </row>
    <row r="540" customFormat="false" ht="14.4" hidden="false" customHeight="false" outlineLevel="0" collapsed="false">
      <c r="A540" s="206" t="n">
        <v>1178</v>
      </c>
      <c r="B540" s="200" t="n">
        <f aca="false">IF(D540="x",0,IF(C540&lt;1,0,IF(C540&gt;1,1)))</f>
        <v>0</v>
      </c>
      <c r="C540" s="208"/>
      <c r="D540" s="207"/>
      <c r="E540" s="209" t="s">
        <v>151</v>
      </c>
    </row>
    <row r="541" customFormat="false" ht="14.4" hidden="false" customHeight="false" outlineLevel="0" collapsed="false">
      <c r="A541" s="206" t="n">
        <v>1179</v>
      </c>
      <c r="B541" s="200" t="n">
        <f aca="false">IF(D541="x",0,IF(C541&lt;1,0,IF(C541&gt;1,1)))</f>
        <v>1</v>
      </c>
      <c r="C541" s="208" t="n">
        <v>112.72</v>
      </c>
      <c r="D541" s="207"/>
      <c r="E541" s="209" t="s">
        <v>151</v>
      </c>
      <c r="F541" s="0"/>
      <c r="G541" s="0"/>
    </row>
    <row r="542" customFormat="false" ht="14.4" hidden="false" customHeight="false" outlineLevel="0" collapsed="false">
      <c r="A542" s="206" t="n">
        <v>1180</v>
      </c>
      <c r="B542" s="200" t="n">
        <f aca="false">IF(D542="x",0,IF(C542&lt;1,0,IF(C542&gt;1,1)))</f>
        <v>1</v>
      </c>
      <c r="C542" s="208" t="n">
        <v>111.95</v>
      </c>
      <c r="D542" s="207"/>
      <c r="E542" s="209" t="s">
        <v>151</v>
      </c>
      <c r="F542" s="0"/>
      <c r="G542" s="0"/>
    </row>
    <row r="543" customFormat="false" ht="14.4" hidden="false" customHeight="false" outlineLevel="0" collapsed="false">
      <c r="A543" s="206" t="n">
        <v>1181</v>
      </c>
      <c r="B543" s="200" t="n">
        <f aca="false">IF(D543="x",0,IF(C543&lt;1,0,IF(C543&gt;1,1)))</f>
        <v>1</v>
      </c>
      <c r="C543" s="208" t="n">
        <v>111.96</v>
      </c>
      <c r="D543" s="207"/>
      <c r="E543" s="209" t="s">
        <v>151</v>
      </c>
      <c r="F543" s="0"/>
      <c r="G543" s="0"/>
    </row>
    <row r="544" customFormat="false" ht="14.4" hidden="false" customHeight="false" outlineLevel="0" collapsed="false">
      <c r="A544" s="206" t="n">
        <v>1182</v>
      </c>
      <c r="B544" s="200" t="n">
        <f aca="false">IF(D544="x",0,IF(C544&lt;1,0,IF(C544&gt;1,1)))</f>
        <v>1</v>
      </c>
      <c r="C544" s="208" t="n">
        <v>112.74</v>
      </c>
      <c r="D544" s="207"/>
      <c r="E544" s="209" t="s">
        <v>151</v>
      </c>
      <c r="F544" s="0"/>
      <c r="G544" s="0"/>
    </row>
    <row r="545" customFormat="false" ht="14.4" hidden="false" customHeight="false" outlineLevel="0" collapsed="false">
      <c r="A545" s="206" t="n">
        <v>1183</v>
      </c>
      <c r="B545" s="200" t="n">
        <f aca="false">IF(D545="x",0,IF(C545&lt;1,0,IF(C545&gt;1,1)))</f>
        <v>1</v>
      </c>
      <c r="C545" s="208" t="n">
        <v>112.1</v>
      </c>
      <c r="D545" s="207"/>
      <c r="E545" s="209" t="s">
        <v>151</v>
      </c>
      <c r="F545" s="0"/>
      <c r="G545" s="0"/>
    </row>
    <row r="546" customFormat="false" ht="14.4" hidden="false" customHeight="false" outlineLevel="0" collapsed="false">
      <c r="A546" s="206" t="n">
        <v>1184</v>
      </c>
      <c r="B546" s="200" t="n">
        <f aca="false">IF(D546="x",0,IF(C546&lt;1,0,IF(C546&gt;1,1)))</f>
        <v>1</v>
      </c>
      <c r="C546" s="208" t="n">
        <v>112.11</v>
      </c>
      <c r="D546" s="207"/>
      <c r="E546" s="209" t="s">
        <v>151</v>
      </c>
      <c r="F546" s="0"/>
      <c r="G546" s="0"/>
    </row>
    <row r="547" customFormat="false" ht="14.4" hidden="false" customHeight="false" outlineLevel="0" collapsed="false">
      <c r="A547" s="206" t="n">
        <v>1185</v>
      </c>
      <c r="B547" s="200" t="n">
        <f aca="false">IF(D547="x",0,IF(C547&lt;1,0,IF(C547&gt;1,1)))</f>
        <v>1</v>
      </c>
      <c r="C547" s="208" t="n">
        <v>113.04</v>
      </c>
      <c r="D547" s="207"/>
      <c r="E547" s="209" t="s">
        <v>151</v>
      </c>
      <c r="F547" s="0"/>
      <c r="G547" s="0"/>
    </row>
    <row r="548" customFormat="false" ht="14.4" hidden="false" customHeight="false" outlineLevel="0" collapsed="false">
      <c r="A548" s="206" t="n">
        <v>1186</v>
      </c>
      <c r="B548" s="200" t="n">
        <f aca="false">IF(D548="x",0,IF(C548&lt;1,0,IF(C548&gt;1,1)))</f>
        <v>1</v>
      </c>
      <c r="C548" s="208" t="n">
        <v>113.35</v>
      </c>
      <c r="D548" s="207"/>
      <c r="E548" s="209" t="s">
        <v>151</v>
      </c>
      <c r="F548" s="0"/>
      <c r="G548" s="0"/>
    </row>
    <row r="549" customFormat="false" ht="14.4" hidden="false" customHeight="false" outlineLevel="0" collapsed="false">
      <c r="A549" s="206" t="n">
        <v>1187</v>
      </c>
      <c r="B549" s="200" t="n">
        <f aca="false">IF(D549="x",0,IF(C549&lt;1,0,IF(C549&gt;1,1)))</f>
        <v>1</v>
      </c>
      <c r="C549" s="208" t="n">
        <v>112.36</v>
      </c>
      <c r="D549" s="207"/>
      <c r="E549" s="209" t="s">
        <v>151</v>
      </c>
      <c r="F549" s="0"/>
      <c r="G549" s="0"/>
    </row>
    <row r="550" customFormat="false" ht="14.4" hidden="false" customHeight="false" outlineLevel="0" collapsed="false">
      <c r="A550" s="206" t="n">
        <v>1188</v>
      </c>
      <c r="B550" s="200" t="n">
        <f aca="false">IF(D550="x",0,IF(C550&lt;1,0,IF(C550&gt;1,1)))</f>
        <v>1</v>
      </c>
      <c r="C550" s="208" t="n">
        <v>111.85</v>
      </c>
      <c r="D550" s="207"/>
      <c r="E550" s="209" t="s">
        <v>151</v>
      </c>
      <c r="F550" s="0"/>
      <c r="G550" s="0"/>
    </row>
    <row r="551" customFormat="false" ht="14.4" hidden="false" customHeight="false" outlineLevel="0" collapsed="false">
      <c r="A551" s="206" t="n">
        <v>1189</v>
      </c>
      <c r="B551" s="200" t="n">
        <f aca="false">IF(D551="x",0,IF(C551&lt;1,0,IF(C551&gt;1,1)))</f>
        <v>1</v>
      </c>
      <c r="C551" s="208" t="n">
        <v>112.39</v>
      </c>
      <c r="D551" s="207"/>
      <c r="E551" s="209" t="s">
        <v>151</v>
      </c>
      <c r="F551" s="0"/>
      <c r="G551" s="0"/>
    </row>
    <row r="552" customFormat="false" ht="14.4" hidden="false" customHeight="false" outlineLevel="0" collapsed="false">
      <c r="A552" s="206" t="n">
        <v>1190</v>
      </c>
      <c r="B552" s="200" t="n">
        <f aca="false">IF(D552="x",0,IF(C552&lt;1,0,IF(C552&gt;1,1)))</f>
        <v>1</v>
      </c>
      <c r="C552" s="208" t="n">
        <v>113.03</v>
      </c>
      <c r="D552" s="207"/>
      <c r="E552" s="209" t="s">
        <v>151</v>
      </c>
      <c r="F552" s="0"/>
      <c r="G552" s="0"/>
    </row>
    <row r="553" customFormat="false" ht="14.4" hidden="false" customHeight="false" outlineLevel="0" collapsed="false">
      <c r="A553" s="206" t="n">
        <v>1191</v>
      </c>
      <c r="B553" s="200" t="n">
        <f aca="false">IF(D553="x",0,IF(C553&lt;1,0,IF(C553&gt;1,1)))</f>
        <v>1</v>
      </c>
      <c r="C553" s="208" t="n">
        <v>114.05</v>
      </c>
      <c r="D553" s="207"/>
      <c r="E553" s="209" t="s">
        <v>151</v>
      </c>
      <c r="F553" s="0"/>
      <c r="G553" s="0"/>
    </row>
    <row r="554" customFormat="false" ht="14.4" hidden="false" customHeight="false" outlineLevel="0" collapsed="false">
      <c r="A554" s="206" t="n">
        <v>1192</v>
      </c>
      <c r="B554" s="200" t="n">
        <f aca="false">IF(D554="x",0,IF(C554&lt;1,0,IF(C554&gt;1,1)))</f>
        <v>1</v>
      </c>
      <c r="C554" s="208" t="n">
        <v>112.91</v>
      </c>
      <c r="D554" s="207"/>
      <c r="E554" s="209" t="s">
        <v>151</v>
      </c>
      <c r="F554" s="0"/>
      <c r="G554" s="0"/>
    </row>
    <row r="555" customFormat="false" ht="14.4" hidden="false" customHeight="false" outlineLevel="0" collapsed="false">
      <c r="A555" s="206" t="n">
        <v>1193</v>
      </c>
      <c r="B555" s="200" t="n">
        <f aca="false">IF(D555="x",0,IF(C555&lt;1,0,IF(C555&gt;1,1)))</f>
        <v>1</v>
      </c>
      <c r="C555" s="208" t="n">
        <v>113.04</v>
      </c>
      <c r="D555" s="207"/>
      <c r="E555" s="209" t="s">
        <v>151</v>
      </c>
      <c r="F555" s="0"/>
      <c r="G555" s="0"/>
      <c r="H555" s="5"/>
      <c r="I555" s="5"/>
      <c r="J555" s="5"/>
      <c r="K555" s="5"/>
      <c r="L555" s="5"/>
      <c r="M555" s="5"/>
      <c r="N555" s="5"/>
      <c r="O555" s="5"/>
    </row>
    <row r="556" customFormat="false" ht="14.4" hidden="false" customHeight="false" outlineLevel="0" collapsed="false">
      <c r="A556" s="206" t="n">
        <v>1194</v>
      </c>
      <c r="B556" s="200" t="n">
        <f aca="false">IF(D556="x",0,IF(C556&lt;1,0,IF(C556&gt;1,1)))</f>
        <v>1</v>
      </c>
      <c r="C556" s="208" t="n">
        <v>112.35</v>
      </c>
      <c r="D556" s="207"/>
      <c r="E556" s="209" t="s">
        <v>151</v>
      </c>
      <c r="F556" s="210"/>
      <c r="G556" s="210"/>
      <c r="H556" s="211"/>
      <c r="I556" s="211"/>
      <c r="J556" s="211"/>
      <c r="K556" s="211"/>
      <c r="L556" s="211"/>
      <c r="M556" s="5"/>
      <c r="N556" s="5"/>
      <c r="O556" s="5"/>
    </row>
    <row r="557" customFormat="false" ht="14.4" hidden="false" customHeight="false" outlineLevel="0" collapsed="false">
      <c r="A557" s="206" t="n">
        <v>1195</v>
      </c>
      <c r="B557" s="200" t="n">
        <f aca="false">IF(D557="x",0,IF(C557&lt;1,0,IF(C557&gt;1,1)))</f>
        <v>1</v>
      </c>
      <c r="C557" s="208" t="n">
        <v>113.34</v>
      </c>
      <c r="D557" s="207"/>
      <c r="E557" s="209" t="s">
        <v>151</v>
      </c>
      <c r="F557" s="0"/>
      <c r="G557" s="0"/>
    </row>
    <row r="558" customFormat="false" ht="14.4" hidden="false" customHeight="false" outlineLevel="0" collapsed="false">
      <c r="A558" s="206" t="n">
        <v>1196</v>
      </c>
      <c r="B558" s="200" t="n">
        <f aca="false">IF(D558="x",0,IF(C558&lt;1,0,IF(C558&gt;1,1)))</f>
        <v>1</v>
      </c>
      <c r="C558" s="208" t="n">
        <v>112.86</v>
      </c>
      <c r="D558" s="207"/>
      <c r="E558" s="209" t="s">
        <v>151</v>
      </c>
      <c r="F558" s="0"/>
      <c r="G558" s="0"/>
    </row>
    <row r="559" customFormat="false" ht="14.4" hidden="false" customHeight="false" outlineLevel="0" collapsed="false">
      <c r="A559" s="206" t="n">
        <v>1197</v>
      </c>
      <c r="B559" s="200" t="n">
        <f aca="false">IF(D559="x",0,IF(C559&lt;1,0,IF(C559&gt;1,1)))</f>
        <v>1</v>
      </c>
      <c r="C559" s="208" t="n">
        <v>112.95</v>
      </c>
      <c r="D559" s="207"/>
      <c r="E559" s="209" t="s">
        <v>151</v>
      </c>
      <c r="F559" s="0"/>
      <c r="G559" s="0"/>
    </row>
    <row r="560" customFormat="false" ht="14.4" hidden="false" customHeight="false" outlineLevel="0" collapsed="false">
      <c r="A560" s="206" t="n">
        <v>1198</v>
      </c>
      <c r="B560" s="200" t="n">
        <f aca="false">IF(D560="x",0,IF(C560&lt;1,0,IF(C560&gt;1,1)))</f>
        <v>1</v>
      </c>
      <c r="C560" s="208" t="n">
        <v>111.78</v>
      </c>
      <c r="D560" s="207"/>
      <c r="E560" s="209" t="s">
        <v>151</v>
      </c>
      <c r="F560" s="0"/>
      <c r="G560" s="0"/>
    </row>
    <row r="561" customFormat="false" ht="14.4" hidden="false" customHeight="false" outlineLevel="0" collapsed="false">
      <c r="A561" s="206" t="n">
        <v>1199</v>
      </c>
      <c r="B561" s="200" t="n">
        <f aca="false">IF(D561="x",0,IF(C561&lt;1,0,IF(C561&gt;1,1)))</f>
        <v>1</v>
      </c>
      <c r="C561" s="208" t="n">
        <v>112.79</v>
      </c>
      <c r="D561" s="207"/>
      <c r="E561" s="209" t="s">
        <v>151</v>
      </c>
      <c r="F561" s="0"/>
      <c r="G561" s="0"/>
    </row>
    <row r="562" customFormat="false" ht="14.4" hidden="false" customHeight="false" outlineLevel="0" collapsed="false">
      <c r="A562" s="206" t="n">
        <v>1200</v>
      </c>
      <c r="B562" s="200" t="n">
        <f aca="false">IF(D562="x",0,IF(C562&lt;1,0,IF(C562&gt;1,1)))</f>
        <v>1</v>
      </c>
      <c r="C562" s="208" t="n">
        <v>113.36</v>
      </c>
      <c r="D562" s="207"/>
      <c r="E562" s="209" t="s">
        <v>151</v>
      </c>
      <c r="F562" s="0"/>
      <c r="G562" s="0"/>
    </row>
    <row r="563" customFormat="false" ht="14.4" hidden="false" customHeight="false" outlineLevel="0" collapsed="false">
      <c r="A563" s="206" t="n">
        <v>1201</v>
      </c>
      <c r="B563" s="200" t="n">
        <f aca="false">IF(D563="x",0,IF(C563&lt;1,0,IF(C563&gt;1,1)))</f>
        <v>1</v>
      </c>
      <c r="C563" s="208" t="n">
        <v>112.35</v>
      </c>
      <c r="D563" s="207"/>
      <c r="E563" s="209" t="s">
        <v>151</v>
      </c>
      <c r="F563" s="0"/>
      <c r="G563" s="0"/>
    </row>
    <row r="564" customFormat="false" ht="14.4" hidden="false" customHeight="false" outlineLevel="0" collapsed="false">
      <c r="A564" s="206" t="n">
        <v>1202</v>
      </c>
      <c r="B564" s="200" t="n">
        <f aca="false">IF(D564="x",0,IF(C564&lt;1,0,IF(C564&gt;1,1)))</f>
        <v>1</v>
      </c>
      <c r="C564" s="208" t="n">
        <v>113.87</v>
      </c>
      <c r="D564" s="207"/>
      <c r="E564" s="209" t="s">
        <v>151</v>
      </c>
      <c r="F564" s="0"/>
      <c r="G564" s="0"/>
    </row>
    <row r="565" customFormat="false" ht="14.4" hidden="false" customHeight="false" outlineLevel="0" collapsed="false">
      <c r="A565" s="212" t="n">
        <v>2001</v>
      </c>
      <c r="B565" s="200" t="n">
        <f aca="false">IF(D565="x",0,IF(C565&lt;1,0,IF(C565&gt;1,1)))</f>
        <v>1</v>
      </c>
      <c r="C565" s="144" t="n">
        <v>110.84</v>
      </c>
      <c r="D565" s="175"/>
      <c r="E565" s="209" t="s">
        <v>151</v>
      </c>
      <c r="F565" s="0"/>
      <c r="G565" s="0"/>
    </row>
    <row r="566" customFormat="false" ht="14.4" hidden="false" customHeight="false" outlineLevel="0" collapsed="false">
      <c r="A566" s="212" t="n">
        <v>2002</v>
      </c>
      <c r="B566" s="200" t="n">
        <f aca="false">IF(D566="x",0,IF(C566&lt;1,0,IF(C566&gt;1,1)))</f>
        <v>1</v>
      </c>
      <c r="C566" s="144" t="n">
        <v>108.59</v>
      </c>
      <c r="D566" s="175"/>
      <c r="E566" s="209" t="s">
        <v>151</v>
      </c>
      <c r="F566" s="0"/>
      <c r="G566" s="0"/>
    </row>
    <row r="567" customFormat="false" ht="14.4" hidden="false" customHeight="false" outlineLevel="0" collapsed="false">
      <c r="A567" s="212" t="n">
        <v>2003</v>
      </c>
      <c r="B567" s="200" t="n">
        <f aca="false">IF(D567="x",0,IF(C567&lt;1,0,IF(C567&gt;1,1)))</f>
        <v>1</v>
      </c>
      <c r="C567" s="144" t="n">
        <v>111.4</v>
      </c>
      <c r="D567" s="175"/>
      <c r="E567" s="209" t="s">
        <v>151</v>
      </c>
      <c r="F567" s="0"/>
      <c r="G567" s="0"/>
    </row>
    <row r="568" customFormat="false" ht="14.4" hidden="false" customHeight="false" outlineLevel="0" collapsed="false">
      <c r="A568" s="212" t="n">
        <v>2004</v>
      </c>
      <c r="B568" s="200" t="n">
        <f aca="false">IF(D568="x",0,IF(C568&lt;1,0,IF(C568&gt;1,1)))</f>
        <v>1</v>
      </c>
      <c r="C568" s="144" t="n">
        <v>110.33</v>
      </c>
      <c r="D568" s="175"/>
      <c r="E568" s="209" t="s">
        <v>151</v>
      </c>
      <c r="F568" s="0"/>
      <c r="G568" s="0"/>
    </row>
    <row r="569" customFormat="false" ht="14.4" hidden="false" customHeight="false" outlineLevel="0" collapsed="false">
      <c r="A569" s="212" t="n">
        <v>2005</v>
      </c>
      <c r="B569" s="200" t="n">
        <f aca="false">IF(D569="x",0,IF(C569&lt;1,0,IF(C569&gt;1,1)))</f>
        <v>1</v>
      </c>
      <c r="C569" s="144" t="n">
        <v>110.8</v>
      </c>
      <c r="D569" s="175"/>
      <c r="E569" s="209" t="s">
        <v>151</v>
      </c>
      <c r="F569" s="0"/>
      <c r="G569" s="0"/>
    </row>
    <row r="570" customFormat="false" ht="14.4" hidden="false" customHeight="false" outlineLevel="0" collapsed="false">
      <c r="A570" s="212" t="n">
        <v>2006</v>
      </c>
      <c r="B570" s="200" t="n">
        <f aca="false">IF(D570="x",0,IF(C570&lt;1,0,IF(C570&gt;1,1)))</f>
        <v>1</v>
      </c>
      <c r="C570" s="144" t="n">
        <v>108.87</v>
      </c>
      <c r="D570" s="175"/>
      <c r="E570" s="209" t="s">
        <v>151</v>
      </c>
      <c r="F570" s="0"/>
      <c r="G570" s="0"/>
    </row>
    <row r="571" customFormat="false" ht="14.4" hidden="false" customHeight="false" outlineLevel="0" collapsed="false">
      <c r="A571" s="212" t="n">
        <v>2007</v>
      </c>
      <c r="B571" s="200" t="n">
        <f aca="false">IF(D571="x",0,IF(C571&lt;1,0,IF(C571&gt;1,1)))</f>
        <v>1</v>
      </c>
      <c r="C571" s="144" t="n">
        <v>109.77</v>
      </c>
      <c r="D571" s="175"/>
      <c r="E571" s="209" t="s">
        <v>151</v>
      </c>
      <c r="F571" s="0"/>
      <c r="G571" s="0"/>
    </row>
    <row r="572" customFormat="false" ht="14.4" hidden="false" customHeight="false" outlineLevel="0" collapsed="false">
      <c r="A572" s="212" t="n">
        <v>2008</v>
      </c>
      <c r="B572" s="200" t="n">
        <f aca="false">IF(D572="x",0,IF(C572&lt;1,0,IF(C572&gt;1,1)))</f>
        <v>1</v>
      </c>
      <c r="C572" s="144" t="n">
        <v>108.85</v>
      </c>
      <c r="D572" s="175"/>
      <c r="E572" s="209" t="s">
        <v>151</v>
      </c>
      <c r="F572" s="0"/>
      <c r="G572" s="0"/>
    </row>
    <row r="573" customFormat="false" ht="14.4" hidden="false" customHeight="false" outlineLevel="0" collapsed="false">
      <c r="A573" s="212" t="n">
        <v>2009</v>
      </c>
      <c r="B573" s="200" t="n">
        <f aca="false">IF(D573="x",0,IF(C573&lt;1,0,IF(C573&gt;1,1)))</f>
        <v>1</v>
      </c>
      <c r="C573" s="144" t="n">
        <v>109.15</v>
      </c>
      <c r="D573" s="175"/>
      <c r="E573" s="209" t="s">
        <v>151</v>
      </c>
      <c r="F573" s="0"/>
      <c r="G573" s="0"/>
    </row>
    <row r="574" customFormat="false" ht="14.4" hidden="false" customHeight="false" outlineLevel="0" collapsed="false">
      <c r="A574" s="212" t="n">
        <v>2010</v>
      </c>
      <c r="B574" s="200" t="n">
        <f aca="false">IF(D574="x",0,IF(C574&lt;1,0,IF(C574&gt;1,1)))</f>
        <v>1</v>
      </c>
      <c r="C574" s="144" t="n">
        <v>109.42</v>
      </c>
      <c r="D574" s="175"/>
      <c r="E574" s="209" t="s">
        <v>151</v>
      </c>
      <c r="F574" s="0"/>
      <c r="G574" s="0"/>
    </row>
    <row r="575" customFormat="false" ht="14.4" hidden="false" customHeight="false" outlineLevel="0" collapsed="false">
      <c r="A575" s="212" t="n">
        <v>2011</v>
      </c>
      <c r="B575" s="200" t="n">
        <f aca="false">IF(D575="x",0,IF(C575&lt;1,0,IF(C575&gt;1,1)))</f>
        <v>1</v>
      </c>
      <c r="C575" s="144" t="n">
        <v>110.81</v>
      </c>
      <c r="D575" s="175"/>
      <c r="E575" s="209" t="s">
        <v>151</v>
      </c>
      <c r="F575" s="0"/>
      <c r="G575" s="0"/>
    </row>
    <row r="576" customFormat="false" ht="14.4" hidden="false" customHeight="false" outlineLevel="0" collapsed="false">
      <c r="A576" s="212" t="n">
        <v>2012</v>
      </c>
      <c r="B576" s="200" t="n">
        <f aca="false">IF(D576="x",0,IF(C576&lt;1,0,IF(C576&gt;1,1)))</f>
        <v>1</v>
      </c>
      <c r="C576" s="144" t="n">
        <v>110.46</v>
      </c>
      <c r="D576" s="175"/>
      <c r="E576" s="209" t="s">
        <v>151</v>
      </c>
      <c r="F576" s="0"/>
      <c r="G576" s="0"/>
    </row>
    <row r="577" customFormat="false" ht="14.4" hidden="false" customHeight="false" outlineLevel="0" collapsed="false">
      <c r="A577" s="212" t="n">
        <v>2013</v>
      </c>
      <c r="B577" s="200" t="n">
        <f aca="false">IF(D577="x",0,IF(C577&lt;1,0,IF(C577&gt;1,1)))</f>
        <v>1</v>
      </c>
      <c r="C577" s="144" t="n">
        <v>109.83</v>
      </c>
      <c r="D577" s="175"/>
      <c r="E577" s="209" t="s">
        <v>151</v>
      </c>
      <c r="F577" s="0"/>
      <c r="G577" s="0"/>
    </row>
    <row r="578" customFormat="false" ht="14.4" hidden="false" customHeight="false" outlineLevel="0" collapsed="false">
      <c r="A578" s="212" t="n">
        <v>2014</v>
      </c>
      <c r="B578" s="200" t="n">
        <f aca="false">IF(D578="x",0,IF(C578&lt;1,0,IF(C578&gt;1,1)))</f>
        <v>1</v>
      </c>
      <c r="C578" s="144" t="n">
        <v>112.03</v>
      </c>
      <c r="D578" s="175"/>
      <c r="E578" s="209" t="s">
        <v>151</v>
      </c>
      <c r="F578" s="0"/>
      <c r="G578" s="0"/>
    </row>
    <row r="579" customFormat="false" ht="14.4" hidden="false" customHeight="false" outlineLevel="0" collapsed="false">
      <c r="A579" s="212" t="n">
        <v>2015</v>
      </c>
      <c r="B579" s="200" t="n">
        <f aca="false">IF(D579="x",0,IF(C579&lt;1,0,IF(C579&gt;1,1)))</f>
        <v>1</v>
      </c>
      <c r="C579" s="144" t="n">
        <v>110.12</v>
      </c>
      <c r="D579" s="175"/>
      <c r="E579" s="209" t="s">
        <v>151</v>
      </c>
      <c r="F579" s="0"/>
      <c r="G579" s="0"/>
    </row>
    <row r="580" customFormat="false" ht="14.4" hidden="false" customHeight="false" outlineLevel="0" collapsed="false">
      <c r="A580" s="212" t="n">
        <v>2016</v>
      </c>
      <c r="B580" s="200" t="n">
        <f aca="false">IF(D580="x",0,IF(C580&lt;1,0,IF(C580&gt;1,1)))</f>
        <v>1</v>
      </c>
      <c r="C580" s="144" t="n">
        <v>107.63</v>
      </c>
      <c r="D580" s="175"/>
      <c r="E580" s="209" t="s">
        <v>151</v>
      </c>
      <c r="F580" s="0"/>
      <c r="G580" s="0"/>
    </row>
    <row r="581" customFormat="false" ht="14.4" hidden="false" customHeight="false" outlineLevel="0" collapsed="false">
      <c r="A581" s="212" t="n">
        <v>2017</v>
      </c>
      <c r="B581" s="200" t="n">
        <f aca="false">IF(D581="x",0,IF(C581&lt;1,0,IF(C581&gt;1,1)))</f>
        <v>1</v>
      </c>
      <c r="C581" s="144" t="n">
        <v>109.96</v>
      </c>
      <c r="D581" s="175"/>
      <c r="E581" s="209" t="s">
        <v>151</v>
      </c>
      <c r="F581" s="0"/>
      <c r="G581" s="0"/>
    </row>
    <row r="582" customFormat="false" ht="14.4" hidden="false" customHeight="false" outlineLevel="0" collapsed="false">
      <c r="A582" s="212" t="n">
        <v>2018</v>
      </c>
      <c r="B582" s="200" t="n">
        <f aca="false">IF(D582="x",0,IF(C582&lt;1,0,IF(C582&gt;1,1)))</f>
        <v>1</v>
      </c>
      <c r="C582" s="144" t="n">
        <v>109.32</v>
      </c>
      <c r="D582" s="175"/>
      <c r="E582" s="209" t="s">
        <v>151</v>
      </c>
      <c r="F582" s="0"/>
      <c r="G582" s="0"/>
    </row>
    <row r="583" customFormat="false" ht="14.4" hidden="false" customHeight="false" outlineLevel="0" collapsed="false">
      <c r="A583" s="212" t="n">
        <v>2019</v>
      </c>
      <c r="B583" s="200" t="n">
        <f aca="false">IF(D583="x",0,IF(C583&lt;1,0,IF(C583&gt;1,1)))</f>
        <v>1</v>
      </c>
      <c r="C583" s="36" t="n">
        <v>108.2</v>
      </c>
      <c r="D583" s="175"/>
      <c r="E583" s="209" t="s">
        <v>151</v>
      </c>
      <c r="F583" s="0"/>
      <c r="G583" s="0"/>
    </row>
    <row r="584" customFormat="false" ht="14.4" hidden="false" customHeight="false" outlineLevel="0" collapsed="false">
      <c r="A584" s="212" t="n">
        <v>2020</v>
      </c>
      <c r="B584" s="200" t="n">
        <f aca="false">IF(D584="x",0,IF(C584&lt;1,0,IF(C584&gt;1,1)))</f>
        <v>1</v>
      </c>
      <c r="C584" s="36" t="n">
        <v>110.81</v>
      </c>
      <c r="D584" s="175"/>
      <c r="E584" s="209" t="s">
        <v>151</v>
      </c>
      <c r="F584" s="0"/>
      <c r="G584" s="0"/>
    </row>
    <row r="585" customFormat="false" ht="14.4" hidden="false" customHeight="false" outlineLevel="0" collapsed="false">
      <c r="A585" s="212" t="n">
        <v>2021</v>
      </c>
      <c r="B585" s="200" t="n">
        <f aca="false">IF(D585="x",0,IF(C585&lt;1,0,IF(C585&gt;1,1)))</f>
        <v>1</v>
      </c>
      <c r="C585" s="36" t="n">
        <v>110.95</v>
      </c>
      <c r="D585" s="175"/>
      <c r="E585" s="209" t="s">
        <v>151</v>
      </c>
      <c r="F585" s="0"/>
      <c r="G585" s="0"/>
    </row>
    <row r="586" customFormat="false" ht="14.4" hidden="false" customHeight="false" outlineLevel="0" collapsed="false">
      <c r="A586" s="212" t="n">
        <v>2022</v>
      </c>
      <c r="B586" s="200" t="n">
        <f aca="false">IF(D586="x",0,IF(C586&lt;1,0,IF(C586&gt;1,1)))</f>
        <v>1</v>
      </c>
      <c r="C586" s="36" t="n">
        <v>109.76</v>
      </c>
      <c r="D586" s="175"/>
      <c r="E586" s="209" t="s">
        <v>151</v>
      </c>
      <c r="F586" s="0"/>
      <c r="G586" s="0"/>
    </row>
    <row r="587" customFormat="false" ht="14.4" hidden="false" customHeight="false" outlineLevel="0" collapsed="false">
      <c r="A587" s="212" t="n">
        <v>2023</v>
      </c>
      <c r="B587" s="200" t="n">
        <f aca="false">IF(D587="x",0,IF(C587&lt;1,0,IF(C587&gt;1,1)))</f>
        <v>1</v>
      </c>
      <c r="C587" s="36" t="n">
        <v>109.63</v>
      </c>
      <c r="D587" s="175"/>
      <c r="E587" s="209" t="s">
        <v>151</v>
      </c>
      <c r="F587" s="0"/>
      <c r="G587" s="0"/>
    </row>
    <row r="588" customFormat="false" ht="14.4" hidden="false" customHeight="false" outlineLevel="0" collapsed="false">
      <c r="A588" s="212" t="n">
        <v>2024</v>
      </c>
      <c r="B588" s="200" t="n">
        <f aca="false">IF(D588="x",0,IF(C588&lt;1,0,IF(C588&gt;1,1)))</f>
        <v>1</v>
      </c>
      <c r="C588" s="34" t="n">
        <v>110.41</v>
      </c>
      <c r="D588" s="175"/>
      <c r="E588" s="209" t="s">
        <v>151</v>
      </c>
      <c r="F588" s="0"/>
      <c r="G588" s="0"/>
    </row>
    <row r="589" customFormat="false" ht="14.4" hidden="false" customHeight="false" outlineLevel="0" collapsed="false">
      <c r="A589" s="212" t="n">
        <v>2025</v>
      </c>
      <c r="B589" s="200" t="n">
        <f aca="false">IF(D589="x",0,IF(C589&lt;1,0,IF(C589&gt;1,1)))</f>
        <v>0</v>
      </c>
      <c r="C589" s="213"/>
      <c r="D589" s="175"/>
      <c r="E589" s="209" t="s">
        <v>151</v>
      </c>
      <c r="F589" s="0"/>
      <c r="G589" s="0"/>
    </row>
    <row r="590" customFormat="false" ht="14.4" hidden="false" customHeight="false" outlineLevel="0" collapsed="false">
      <c r="A590" s="212" t="n">
        <v>2026</v>
      </c>
      <c r="B590" s="200" t="n">
        <f aca="false">IF(D590="x",0,IF(C590&lt;1,0,IF(C590&gt;1,1)))</f>
        <v>1</v>
      </c>
      <c r="C590" s="36" t="n">
        <v>111.83</v>
      </c>
      <c r="D590" s="175"/>
      <c r="E590" s="209" t="s">
        <v>151</v>
      </c>
      <c r="F590" s="0"/>
      <c r="G590" s="0"/>
    </row>
    <row r="591" customFormat="false" ht="14.4" hidden="false" customHeight="false" outlineLevel="0" collapsed="false">
      <c r="A591" s="212" t="n">
        <v>2027</v>
      </c>
      <c r="B591" s="200" t="n">
        <f aca="false">IF(D591="x",0,IF(C591&lt;1,0,IF(C591&gt;1,1)))</f>
        <v>1</v>
      </c>
      <c r="C591" s="36" t="n">
        <v>110.13</v>
      </c>
      <c r="D591" s="175"/>
      <c r="E591" s="209" t="s">
        <v>151</v>
      </c>
      <c r="F591" s="0"/>
      <c r="G591" s="0"/>
    </row>
    <row r="592" customFormat="false" ht="14.4" hidden="false" customHeight="false" outlineLevel="0" collapsed="false">
      <c r="A592" s="212" t="n">
        <v>2028</v>
      </c>
      <c r="B592" s="200" t="n">
        <f aca="false">IF(D592="x",0,IF(C592&lt;1,0,IF(C592&gt;1,1)))</f>
        <v>1</v>
      </c>
      <c r="C592" s="36" t="n">
        <v>109.92</v>
      </c>
      <c r="D592" s="175"/>
      <c r="E592" s="209" t="s">
        <v>151</v>
      </c>
      <c r="F592" s="0"/>
      <c r="G592" s="0"/>
    </row>
    <row r="593" customFormat="false" ht="14.4" hidden="false" customHeight="false" outlineLevel="0" collapsed="false">
      <c r="A593" s="212" t="n">
        <v>2029</v>
      </c>
      <c r="B593" s="200" t="n">
        <f aca="false">IF(D593="x",0,IF(C593&lt;1,0,IF(C593&gt;1,1)))</f>
        <v>1</v>
      </c>
      <c r="C593" s="36" t="n">
        <v>108.87</v>
      </c>
      <c r="D593" s="175"/>
      <c r="E593" s="209" t="s">
        <v>151</v>
      </c>
      <c r="F593" s="0"/>
      <c r="G593" s="0"/>
    </row>
    <row r="594" customFormat="false" ht="14.4" hidden="false" customHeight="false" outlineLevel="0" collapsed="false">
      <c r="A594" s="212" t="n">
        <v>2030</v>
      </c>
      <c r="B594" s="200" t="n">
        <f aca="false">IF(D594="x",0,IF(C594&lt;1,0,IF(C594&gt;1,1)))</f>
        <v>1</v>
      </c>
      <c r="C594" s="36" t="n">
        <v>110.13</v>
      </c>
      <c r="D594" s="175"/>
      <c r="E594" s="209" t="s">
        <v>151</v>
      </c>
      <c r="F594" s="0"/>
      <c r="G594" s="0"/>
    </row>
    <row r="595" customFormat="false" ht="14.4" hidden="false" customHeight="false" outlineLevel="0" collapsed="false">
      <c r="A595" s="212" t="n">
        <v>2031</v>
      </c>
      <c r="B595" s="200" t="n">
        <f aca="false">IF(D595="x",0,IF(C595&lt;1,0,IF(C595&gt;1,1)))</f>
        <v>1</v>
      </c>
      <c r="C595" s="34" t="n">
        <v>107.83</v>
      </c>
      <c r="D595" s="175"/>
      <c r="E595" s="209" t="s">
        <v>151</v>
      </c>
      <c r="F595" s="0"/>
      <c r="G595" s="0"/>
    </row>
    <row r="596" customFormat="false" ht="14.4" hidden="false" customHeight="false" outlineLevel="0" collapsed="false">
      <c r="A596" s="212" t="n">
        <v>2032</v>
      </c>
      <c r="B596" s="200" t="n">
        <f aca="false">IF(D596="x",0,IF(C596&lt;1,0,IF(C596&gt;1,1)))</f>
        <v>1</v>
      </c>
      <c r="C596" s="36" t="n">
        <v>111.3</v>
      </c>
      <c r="D596" s="175"/>
      <c r="E596" s="209" t="s">
        <v>151</v>
      </c>
      <c r="F596" s="0"/>
      <c r="G596" s="0"/>
    </row>
    <row r="597" customFormat="false" ht="14.4" hidden="false" customHeight="false" outlineLevel="0" collapsed="false">
      <c r="A597" s="212" t="n">
        <v>2033</v>
      </c>
      <c r="B597" s="200" t="n">
        <f aca="false">IF(D597="x",0,IF(C597&lt;1,0,IF(C597&gt;1,1)))</f>
        <v>1</v>
      </c>
      <c r="C597" s="36" t="n">
        <v>110.79</v>
      </c>
      <c r="D597" s="175"/>
      <c r="E597" s="209" t="s">
        <v>151</v>
      </c>
      <c r="F597" s="0"/>
      <c r="G597" s="0"/>
    </row>
    <row r="598" customFormat="false" ht="14.4" hidden="false" customHeight="false" outlineLevel="0" collapsed="false">
      <c r="A598" s="212" t="n">
        <v>2034</v>
      </c>
      <c r="B598" s="200" t="n">
        <f aca="false">IF(D598="x",0,IF(C598&lt;1,0,IF(C598&gt;1,1)))</f>
        <v>1</v>
      </c>
      <c r="C598" s="36" t="n">
        <v>109.25</v>
      </c>
      <c r="D598" s="175"/>
      <c r="E598" s="209" t="s">
        <v>151</v>
      </c>
      <c r="F598" s="0"/>
      <c r="G598" s="0"/>
    </row>
    <row r="599" customFormat="false" ht="14.4" hidden="false" customHeight="false" outlineLevel="0" collapsed="false">
      <c r="A599" s="212" t="n">
        <v>2035</v>
      </c>
      <c r="B599" s="200" t="n">
        <f aca="false">IF(D599="x",0,IF(C599&lt;1,0,IF(C599&gt;1,1)))</f>
        <v>1</v>
      </c>
      <c r="C599" s="36" t="n">
        <v>110.1</v>
      </c>
      <c r="D599" s="175"/>
      <c r="E599" s="209" t="s">
        <v>151</v>
      </c>
      <c r="F599" s="0"/>
      <c r="G599" s="0"/>
    </row>
    <row r="600" customFormat="false" ht="14.4" hidden="false" customHeight="false" outlineLevel="0" collapsed="false">
      <c r="A600" s="212" t="n">
        <v>2036</v>
      </c>
      <c r="B600" s="200" t="n">
        <f aca="false">IF(D600="x",0,IF(C600&lt;1,0,IF(C600&gt;1,1)))</f>
        <v>1</v>
      </c>
      <c r="C600" s="144" t="n">
        <v>109.39</v>
      </c>
      <c r="D600" s="175"/>
      <c r="E600" s="209" t="s">
        <v>151</v>
      </c>
      <c r="F600" s="0"/>
      <c r="G600" s="0"/>
    </row>
    <row r="601" customFormat="false" ht="14.4" hidden="false" customHeight="false" outlineLevel="0" collapsed="false">
      <c r="A601" s="212" t="n">
        <v>2037</v>
      </c>
      <c r="B601" s="200" t="n">
        <f aca="false">IF(D601="x",0,IF(C601&lt;1,0,IF(C601&gt;1,1)))</f>
        <v>1</v>
      </c>
      <c r="C601" s="214" t="n">
        <v>110.47</v>
      </c>
      <c r="D601" s="175"/>
      <c r="E601" s="209" t="s">
        <v>151</v>
      </c>
      <c r="F601" s="0"/>
      <c r="G601" s="0"/>
    </row>
    <row r="602" customFormat="false" ht="14.4" hidden="false" customHeight="false" outlineLevel="0" collapsed="false">
      <c r="A602" s="212" t="n">
        <v>2038</v>
      </c>
      <c r="B602" s="200" t="n">
        <f aca="false">IF(D602="x",0,IF(C602&lt;1,0,IF(C602&gt;1,1)))</f>
        <v>1</v>
      </c>
      <c r="C602" s="144" t="n">
        <v>111.51</v>
      </c>
      <c r="D602" s="175"/>
      <c r="E602" s="209" t="s">
        <v>151</v>
      </c>
      <c r="F602" s="0"/>
      <c r="G602" s="0"/>
    </row>
    <row r="603" customFormat="false" ht="14.4" hidden="false" customHeight="false" outlineLevel="0" collapsed="false">
      <c r="A603" s="212" t="n">
        <v>2039</v>
      </c>
      <c r="B603" s="200" t="n">
        <f aca="false">IF(D603="x",0,IF(C603&lt;1,0,IF(C603&gt;1,1)))</f>
        <v>1</v>
      </c>
      <c r="C603" s="36" t="n">
        <v>111.47</v>
      </c>
      <c r="D603" s="175"/>
      <c r="E603" s="209" t="s">
        <v>151</v>
      </c>
      <c r="F603" s="0"/>
      <c r="G603" s="0"/>
    </row>
    <row r="604" customFormat="false" ht="14.4" hidden="false" customHeight="false" outlineLevel="0" collapsed="false">
      <c r="A604" s="212" t="n">
        <v>2040</v>
      </c>
      <c r="B604" s="200" t="n">
        <f aca="false">IF(D604="x",0,IF(C604&lt;1,0,IF(C604&gt;1,1)))</f>
        <v>1</v>
      </c>
      <c r="C604" s="144" t="n">
        <v>110.01</v>
      </c>
      <c r="D604" s="175"/>
      <c r="E604" s="209" t="s">
        <v>151</v>
      </c>
      <c r="F604" s="0"/>
      <c r="G604" s="0"/>
    </row>
    <row r="605" customFormat="false" ht="14.4" hidden="false" customHeight="false" outlineLevel="0" collapsed="false">
      <c r="A605" s="212" t="n">
        <v>2041</v>
      </c>
      <c r="B605" s="200" t="n">
        <f aca="false">IF(D605="x",0,IF(C605&lt;1,0,IF(C605&gt;1,1)))</f>
        <v>1</v>
      </c>
      <c r="C605" s="144" t="n">
        <v>111.07</v>
      </c>
      <c r="D605" s="175"/>
      <c r="E605" s="209" t="s">
        <v>151</v>
      </c>
      <c r="F605" s="0"/>
      <c r="G605" s="0"/>
    </row>
    <row r="606" customFormat="false" ht="14.4" hidden="false" customHeight="false" outlineLevel="0" collapsed="false">
      <c r="A606" s="212" t="n">
        <v>2042</v>
      </c>
      <c r="B606" s="200" t="n">
        <f aca="false">IF(D606="x",0,IF(C606&lt;1,0,IF(C606&gt;1,1)))</f>
        <v>1</v>
      </c>
      <c r="C606" s="36" t="n">
        <v>110.84</v>
      </c>
      <c r="D606" s="175"/>
      <c r="E606" s="209" t="s">
        <v>151</v>
      </c>
      <c r="F606" s="0"/>
      <c r="G606" s="0"/>
    </row>
    <row r="607" customFormat="false" ht="14.4" hidden="false" customHeight="false" outlineLevel="0" collapsed="false">
      <c r="A607" s="212" t="n">
        <v>2043</v>
      </c>
      <c r="B607" s="200" t="n">
        <f aca="false">IF(D607="x",0,IF(C607&lt;1,0,IF(C607&gt;1,1)))</f>
        <v>1</v>
      </c>
      <c r="C607" s="36" t="n">
        <v>109.68</v>
      </c>
      <c r="D607" s="175"/>
      <c r="E607" s="209" t="s">
        <v>151</v>
      </c>
      <c r="F607" s="0"/>
      <c r="G607" s="0"/>
    </row>
    <row r="608" customFormat="false" ht="14.4" hidden="false" customHeight="false" outlineLevel="0" collapsed="false">
      <c r="A608" s="212" t="n">
        <v>2044</v>
      </c>
      <c r="B608" s="200" t="n">
        <f aca="false">IF(D608="x",0,IF(C608&lt;1,0,IF(C608&gt;1,1)))</f>
        <v>1</v>
      </c>
      <c r="C608" s="36" t="n">
        <v>109.47</v>
      </c>
      <c r="D608" s="175"/>
      <c r="E608" s="209" t="s">
        <v>151</v>
      </c>
      <c r="F608" s="0"/>
      <c r="G608" s="0"/>
    </row>
    <row r="609" customFormat="false" ht="14.4" hidden="false" customHeight="false" outlineLevel="0" collapsed="false">
      <c r="A609" s="212" t="n">
        <v>2045</v>
      </c>
      <c r="B609" s="200" t="n">
        <f aca="false">IF(D609="x",0,IF(C609&lt;1,0,IF(C609&gt;1,1)))</f>
        <v>1</v>
      </c>
      <c r="C609" s="36" t="n">
        <v>110.08</v>
      </c>
      <c r="D609" s="175"/>
      <c r="E609" s="209" t="s">
        <v>151</v>
      </c>
      <c r="F609" s="0"/>
      <c r="G609" s="0"/>
    </row>
    <row r="610" customFormat="false" ht="14.4" hidden="false" customHeight="false" outlineLevel="0" collapsed="false">
      <c r="A610" s="212" t="n">
        <v>2046</v>
      </c>
      <c r="B610" s="200" t="n">
        <f aca="false">IF(D610="x",0,IF(C610&lt;1,0,IF(C610&gt;1,1)))</f>
        <v>1</v>
      </c>
      <c r="C610" s="36" t="n">
        <v>108.28</v>
      </c>
      <c r="D610" s="175"/>
      <c r="E610" s="209" t="s">
        <v>151</v>
      </c>
      <c r="F610" s="0"/>
      <c r="G610" s="0"/>
    </row>
    <row r="611" customFormat="false" ht="14.4" hidden="false" customHeight="false" outlineLevel="0" collapsed="false">
      <c r="A611" s="212" t="n">
        <v>2047</v>
      </c>
      <c r="B611" s="200" t="n">
        <f aca="false">IF(D611="x",0,IF(C611&lt;1,0,IF(C611&gt;1,1)))</f>
        <v>1</v>
      </c>
      <c r="C611" s="36" t="n">
        <v>107.76</v>
      </c>
      <c r="D611" s="175"/>
      <c r="E611" s="209" t="s">
        <v>151</v>
      </c>
      <c r="F611" s="0"/>
      <c r="G611" s="0"/>
    </row>
    <row r="612" customFormat="false" ht="14.4" hidden="false" customHeight="false" outlineLevel="0" collapsed="false">
      <c r="A612" s="212" t="n">
        <v>2048</v>
      </c>
      <c r="B612" s="200" t="n">
        <f aca="false">IF(D612="x",0,IF(C612&lt;1,0,IF(C612&gt;1,1)))</f>
        <v>1</v>
      </c>
      <c r="C612" s="36" t="n">
        <v>107.72</v>
      </c>
      <c r="D612" s="175"/>
      <c r="E612" s="209" t="s">
        <v>151</v>
      </c>
      <c r="F612" s="0"/>
      <c r="G612" s="0"/>
    </row>
    <row r="613" customFormat="false" ht="14.4" hidden="false" customHeight="false" outlineLevel="0" collapsed="false">
      <c r="A613" s="212" t="n">
        <v>2049</v>
      </c>
      <c r="B613" s="200" t="n">
        <f aca="false">IF(D613="x",0,IF(C613&lt;1,0,IF(C613&gt;1,1)))</f>
        <v>1</v>
      </c>
      <c r="C613" s="36" t="n">
        <v>106.87</v>
      </c>
      <c r="D613" s="175"/>
      <c r="E613" s="209" t="s">
        <v>151</v>
      </c>
      <c r="F613" s="0"/>
      <c r="G613" s="0"/>
    </row>
    <row r="614" customFormat="false" ht="14.4" hidden="false" customHeight="false" outlineLevel="0" collapsed="false">
      <c r="A614" s="212" t="n">
        <v>2050</v>
      </c>
      <c r="B614" s="200" t="n">
        <f aca="false">IF(D614="x",0,IF(C614&lt;1,0,IF(C614&gt;1,1)))</f>
        <v>1</v>
      </c>
      <c r="C614" s="34" t="n">
        <v>111.03</v>
      </c>
      <c r="D614" s="175"/>
      <c r="E614" s="209" t="s">
        <v>151</v>
      </c>
      <c r="F614" s="0"/>
      <c r="G614" s="0"/>
    </row>
    <row r="615" customFormat="false" ht="14.4" hidden="false" customHeight="false" outlineLevel="0" collapsed="false">
      <c r="A615" s="29" t="n">
        <v>2051</v>
      </c>
      <c r="B615" s="200" t="n">
        <f aca="false">IF(D615="x",0,IF(C615&lt;1,0,IF(C615&gt;1,1)))</f>
        <v>0</v>
      </c>
      <c r="C615" s="34"/>
      <c r="D615" s="175"/>
      <c r="E615" s="209" t="s">
        <v>151</v>
      </c>
      <c r="F615" s="0"/>
      <c r="G615" s="0"/>
    </row>
    <row r="616" customFormat="false" ht="14.4" hidden="false" customHeight="false" outlineLevel="0" collapsed="false">
      <c r="A616" s="29" t="n">
        <v>2052</v>
      </c>
      <c r="B616" s="200" t="n">
        <f aca="false">IF(D616="x",0,IF(C616&lt;1,0,IF(C616&gt;1,1)))</f>
        <v>1</v>
      </c>
      <c r="C616" s="34" t="n">
        <v>109.316251497736</v>
      </c>
      <c r="D616" s="175"/>
      <c r="E616" s="209" t="s">
        <v>151</v>
      </c>
      <c r="F616" s="0"/>
      <c r="G616" s="0"/>
    </row>
    <row r="617" customFormat="false" ht="14.4" hidden="false" customHeight="false" outlineLevel="0" collapsed="false">
      <c r="A617" s="29" t="n">
        <v>2053</v>
      </c>
      <c r="B617" s="200" t="n">
        <f aca="false">IF(D617="x",0,IF(C617&lt;1,0,IF(C617&gt;1,1)))</f>
        <v>1</v>
      </c>
      <c r="C617" s="34" t="n">
        <v>106.052415543021</v>
      </c>
      <c r="D617" s="175"/>
      <c r="E617" s="209" t="s">
        <v>151</v>
      </c>
      <c r="F617" s="0"/>
      <c r="G617" s="0"/>
    </row>
    <row r="618" customFormat="false" ht="14.4" hidden="false" customHeight="false" outlineLevel="0" collapsed="false">
      <c r="A618" s="29" t="n">
        <v>2054</v>
      </c>
      <c r="B618" s="200" t="n">
        <f aca="false">IF(D568="x",0,IF(C618&lt;1,0,IF(C618&gt;1,1)))</f>
        <v>1</v>
      </c>
      <c r="C618" s="34" t="n">
        <v>109.716699027718</v>
      </c>
      <c r="D618" s="175"/>
      <c r="E618" s="209" t="s">
        <v>151</v>
      </c>
      <c r="F618" s="0"/>
      <c r="G618" s="0"/>
    </row>
    <row r="619" customFormat="false" ht="14.4" hidden="false" customHeight="false" outlineLevel="0" collapsed="false">
      <c r="A619" s="29" t="n">
        <v>2055</v>
      </c>
      <c r="B619" s="200" t="n">
        <f aca="false">IF(D569="x",0,IF(C619&lt;1,0,IF(C619&gt;1,1)))</f>
        <v>1</v>
      </c>
      <c r="C619" s="34" t="n">
        <v>110.480182249513</v>
      </c>
      <c r="D619" s="175"/>
      <c r="E619" s="209" t="s">
        <v>151</v>
      </c>
      <c r="F619" s="0"/>
      <c r="G619" s="0"/>
    </row>
    <row r="620" customFormat="false" ht="14.4" hidden="false" customHeight="false" outlineLevel="0" collapsed="false">
      <c r="A620" s="29" t="n">
        <v>2056</v>
      </c>
      <c r="B620" s="200" t="n">
        <f aca="false">IF(D570="x",0,IF(C620&lt;1,0,IF(C620&gt;1,1)))</f>
        <v>1</v>
      </c>
      <c r="C620" s="34" t="n">
        <v>108.505833434135</v>
      </c>
      <c r="D620" s="175"/>
      <c r="E620" s="209" t="s">
        <v>151</v>
      </c>
      <c r="F620" s="0"/>
      <c r="G620" s="0"/>
    </row>
    <row r="621" customFormat="false" ht="14.4" hidden="false" customHeight="false" outlineLevel="0" collapsed="false">
      <c r="A621" s="29" t="n">
        <v>2057</v>
      </c>
      <c r="B621" s="200" t="n">
        <f aca="false">IF(D571="x",0,IF(C621&lt;1,0,IF(C621&gt;1,1)))</f>
        <v>1</v>
      </c>
      <c r="C621" s="34" t="n">
        <v>112.957050306569</v>
      </c>
      <c r="D621" s="175"/>
      <c r="E621" s="209" t="s">
        <v>151</v>
      </c>
      <c r="F621" s="0"/>
      <c r="G621" s="0"/>
    </row>
    <row r="622" customFormat="false" ht="14.4" hidden="false" customHeight="false" outlineLevel="0" collapsed="false">
      <c r="A622" s="29" t="n">
        <v>2058</v>
      </c>
      <c r="B622" s="200" t="n">
        <f aca="false">IF(D572="x",0,IF(C622&lt;1,0,IF(C622&gt;1,1)))</f>
        <v>1</v>
      </c>
      <c r="C622" s="34" t="n">
        <v>109.081290897723</v>
      </c>
      <c r="D622" s="175"/>
      <c r="E622" s="209" t="s">
        <v>151</v>
      </c>
      <c r="F622" s="0"/>
      <c r="G622" s="0"/>
    </row>
    <row r="623" customFormat="false" ht="14.4" hidden="false" customHeight="false" outlineLevel="0" collapsed="false">
      <c r="A623" s="29" t="n">
        <v>2059</v>
      </c>
      <c r="B623" s="200" t="n">
        <f aca="false">IF(D573="x",0,IF(C623&lt;1,0,IF(C623&gt;1,1)))</f>
        <v>1</v>
      </c>
      <c r="C623" s="34" t="n">
        <v>111.941931047971</v>
      </c>
      <c r="D623" s="175"/>
      <c r="E623" s="209" t="s">
        <v>151</v>
      </c>
      <c r="F623" s="0"/>
      <c r="G623" s="0"/>
    </row>
    <row r="624" customFormat="false" ht="14.4" hidden="false" customHeight="false" outlineLevel="0" collapsed="false">
      <c r="A624" s="29" t="n">
        <v>2060</v>
      </c>
      <c r="B624" s="200" t="n">
        <f aca="false">IF(D574="x",0,IF(C624&lt;1,0,IF(C624&gt;1,1)))</f>
        <v>1</v>
      </c>
      <c r="C624" s="34" t="n">
        <v>104.938550778518</v>
      </c>
      <c r="D624" s="175"/>
      <c r="E624" s="209" t="s">
        <v>151</v>
      </c>
      <c r="F624" s="0"/>
      <c r="G624" s="0"/>
    </row>
    <row r="625" customFormat="false" ht="14.4" hidden="false" customHeight="false" outlineLevel="0" collapsed="false">
      <c r="A625" s="29" t="n">
        <v>2061</v>
      </c>
      <c r="B625" s="200" t="n">
        <f aca="false">IF(D575="x",0,IF(C625&lt;1,0,IF(C625&gt;1,1)))</f>
        <v>1</v>
      </c>
      <c r="C625" s="34" t="n">
        <v>109.441483696144</v>
      </c>
      <c r="D625" s="175"/>
      <c r="E625" s="209" t="s">
        <v>151</v>
      </c>
      <c r="F625" s="0"/>
      <c r="G625" s="0"/>
    </row>
    <row r="626" customFormat="false" ht="14.4" hidden="false" customHeight="false" outlineLevel="0" collapsed="false">
      <c r="A626" s="29" t="n">
        <v>2062</v>
      </c>
      <c r="B626" s="200" t="n">
        <f aca="false">IF(D576="x",0,IF(C626&lt;1,0,IF(C626&gt;1,1)))</f>
        <v>0</v>
      </c>
      <c r="C626" s="34"/>
      <c r="D626" s="175"/>
      <c r="E626" s="209" t="s">
        <v>151</v>
      </c>
      <c r="F626" s="0"/>
      <c r="G626" s="0"/>
    </row>
    <row r="627" customFormat="false" ht="14.4" hidden="false" customHeight="false" outlineLevel="0" collapsed="false">
      <c r="A627" s="29" t="n">
        <v>2063</v>
      </c>
      <c r="B627" s="200" t="n">
        <f aca="false">IF(D577="x",0,IF(C627&lt;1,0,IF(C627&gt;1,1)))</f>
        <v>0</v>
      </c>
      <c r="C627" s="34"/>
      <c r="D627" s="175"/>
      <c r="E627" s="209" t="s">
        <v>151</v>
      </c>
      <c r="F627" s="0"/>
      <c r="G627" s="0"/>
    </row>
    <row r="628" customFormat="false" ht="14.4" hidden="false" customHeight="false" outlineLevel="0" collapsed="false">
      <c r="A628" s="29" t="n">
        <v>2064</v>
      </c>
      <c r="B628" s="200" t="n">
        <f aca="false">IF(D578="x",0,IF(C628&lt;1,0,IF(C628&gt;1,1)))</f>
        <v>0</v>
      </c>
      <c r="C628" s="34"/>
      <c r="D628" s="175"/>
      <c r="E628" s="209" t="s">
        <v>151</v>
      </c>
      <c r="F628" s="0"/>
      <c r="G628" s="0"/>
    </row>
    <row r="629" customFormat="false" ht="14.4" hidden="false" customHeight="false" outlineLevel="0" collapsed="false">
      <c r="A629" s="29" t="n">
        <v>2065</v>
      </c>
      <c r="B629" s="200" t="n">
        <f aca="false">IF(D579="x",0,IF(C629&lt;1,0,IF(C629&gt;1,1)))</f>
        <v>0</v>
      </c>
      <c r="C629" s="34"/>
      <c r="D629" s="175"/>
      <c r="E629" s="209" t="s">
        <v>151</v>
      </c>
      <c r="F629" s="0"/>
      <c r="G629" s="0"/>
    </row>
    <row r="630" customFormat="false" ht="14.4" hidden="false" customHeight="false" outlineLevel="0" collapsed="false">
      <c r="A630" s="29" t="n">
        <v>2066</v>
      </c>
      <c r="B630" s="200" t="n">
        <f aca="false">IF(D580="x",0,IF(C630&lt;1,0,IF(C630&gt;1,1)))</f>
        <v>0</v>
      </c>
      <c r="C630" s="34"/>
      <c r="D630" s="175"/>
      <c r="E630" s="209" t="s">
        <v>151</v>
      </c>
      <c r="F630" s="0"/>
      <c r="G630" s="0"/>
    </row>
    <row r="631" customFormat="false" ht="14.4" hidden="false" customHeight="false" outlineLevel="0" collapsed="false">
      <c r="A631" s="29" t="n">
        <v>2067</v>
      </c>
      <c r="B631" s="200" t="n">
        <f aca="false">IF(D581="x",0,IF(C631&lt;1,0,IF(C631&gt;1,1)))</f>
        <v>0</v>
      </c>
      <c r="C631" s="34"/>
      <c r="D631" s="175"/>
      <c r="E631" s="209" t="s">
        <v>151</v>
      </c>
      <c r="F631" s="0"/>
      <c r="G631" s="0"/>
    </row>
    <row r="632" customFormat="false" ht="14.4" hidden="false" customHeight="false" outlineLevel="0" collapsed="false">
      <c r="A632" s="29" t="n">
        <v>2068</v>
      </c>
      <c r="B632" s="200" t="n">
        <f aca="false">IF(D582="x",0,IF(C632&lt;1,0,IF(C632&gt;1,1)))</f>
        <v>0</v>
      </c>
      <c r="C632" s="34"/>
      <c r="D632" s="175"/>
      <c r="E632" s="209" t="s">
        <v>151</v>
      </c>
      <c r="F632" s="0"/>
      <c r="G632" s="0"/>
    </row>
    <row r="633" customFormat="false" ht="14.4" hidden="false" customHeight="false" outlineLevel="0" collapsed="false">
      <c r="A633" s="29" t="n">
        <v>2069</v>
      </c>
      <c r="B633" s="200" t="n">
        <f aca="false">IF(D583="x",0,IF(C633&lt;1,0,IF(C633&gt;1,1)))</f>
        <v>1</v>
      </c>
      <c r="C633" s="34" t="n">
        <v>112.672424512689</v>
      </c>
      <c r="D633" s="175"/>
      <c r="E633" s="209" t="s">
        <v>151</v>
      </c>
      <c r="F633" s="0"/>
      <c r="G633" s="0"/>
    </row>
    <row r="634" customFormat="false" ht="14.4" hidden="false" customHeight="false" outlineLevel="0" collapsed="false">
      <c r="A634" s="29" t="n">
        <v>2070</v>
      </c>
      <c r="B634" s="200" t="n">
        <f aca="false">IF(D584="x",0,IF(C634&lt;1,0,IF(C634&gt;1,1)))</f>
        <v>0</v>
      </c>
      <c r="C634" s="34"/>
      <c r="D634" s="175"/>
      <c r="E634" s="209" t="s">
        <v>151</v>
      </c>
      <c r="F634" s="0"/>
      <c r="G634" s="0"/>
    </row>
    <row r="635" customFormat="false" ht="14.4" hidden="false" customHeight="false" outlineLevel="0" collapsed="false">
      <c r="A635" s="29" t="n">
        <v>2071</v>
      </c>
      <c r="B635" s="200" t="n">
        <f aca="false">IF(D585="x",0,IF(C635&lt;1,0,IF(C635&gt;1,1)))</f>
        <v>1</v>
      </c>
      <c r="C635" s="34" t="n">
        <v>111.334254950901</v>
      </c>
      <c r="D635" s="175"/>
      <c r="E635" s="209" t="s">
        <v>151</v>
      </c>
      <c r="F635" s="0"/>
      <c r="G635" s="0"/>
    </row>
    <row r="636" customFormat="false" ht="14.4" hidden="false" customHeight="false" outlineLevel="0" collapsed="false">
      <c r="A636" s="29" t="n">
        <v>2072</v>
      </c>
      <c r="B636" s="200" t="n">
        <f aca="false">IF(D586="x",0,IF(C636&lt;1,0,IF(C636&gt;1,1)))</f>
        <v>1</v>
      </c>
      <c r="C636" s="34" t="n">
        <v>113.852746990063</v>
      </c>
      <c r="D636" s="175"/>
      <c r="E636" s="209" t="s">
        <v>151</v>
      </c>
      <c r="F636" s="0"/>
      <c r="G636" s="0"/>
    </row>
    <row r="637" customFormat="false" ht="14.4" hidden="false" customHeight="false" outlineLevel="0" collapsed="false">
      <c r="A637" s="29" t="n">
        <v>2073</v>
      </c>
      <c r="B637" s="200" t="n">
        <f aca="false">IF(D587="x",0,IF(C637&lt;1,0,IF(C637&gt;1,1)))</f>
        <v>1</v>
      </c>
      <c r="C637" s="34" t="n">
        <v>109.892254784735</v>
      </c>
      <c r="D637" s="175"/>
      <c r="E637" s="209" t="s">
        <v>151</v>
      </c>
      <c r="F637" s="0"/>
      <c r="G637" s="0"/>
    </row>
    <row r="638" customFormat="false" ht="14.4" hidden="false" customHeight="false" outlineLevel="0" collapsed="false">
      <c r="A638" s="29" t="n">
        <v>2074</v>
      </c>
      <c r="B638" s="200" t="n">
        <f aca="false">IF(D588="x",0,IF(C638&lt;1,0,IF(C638&gt;1,1)))</f>
        <v>1</v>
      </c>
      <c r="C638" s="34" t="n">
        <v>109.740911951096</v>
      </c>
      <c r="D638" s="175"/>
      <c r="E638" s="209" t="s">
        <v>151</v>
      </c>
      <c r="F638" s="0"/>
      <c r="G638" s="0"/>
    </row>
    <row r="639" customFormat="false" ht="14.4" hidden="false" customHeight="false" outlineLevel="0" collapsed="false">
      <c r="A639" s="29" t="n">
        <v>2075</v>
      </c>
      <c r="B639" s="200" t="n">
        <f aca="false">IF(D589="x",0,IF(C639&lt;1,0,IF(C639&gt;1,1)))</f>
        <v>1</v>
      </c>
      <c r="C639" s="34" t="n">
        <v>111.195</v>
      </c>
      <c r="D639" s="175"/>
      <c r="E639" s="209" t="s">
        <v>151</v>
      </c>
      <c r="F639" s="0"/>
      <c r="G639" s="0"/>
    </row>
    <row r="640" customFormat="false" ht="14.4" hidden="false" customHeight="false" outlineLevel="0" collapsed="false">
      <c r="A640" s="29" t="n">
        <v>2076</v>
      </c>
      <c r="B640" s="200" t="n">
        <f aca="false">IF(D590="x",0,IF(C640&lt;1,0,IF(C640&gt;1,1)))</f>
        <v>1</v>
      </c>
      <c r="C640" s="36" t="n">
        <v>106.588</v>
      </c>
      <c r="D640" s="175"/>
      <c r="E640" s="209" t="s">
        <v>151</v>
      </c>
      <c r="F640" s="0"/>
      <c r="G640" s="0"/>
    </row>
    <row r="641" customFormat="false" ht="14.4" hidden="false" customHeight="false" outlineLevel="0" collapsed="false">
      <c r="A641" s="29" t="n">
        <v>2077</v>
      </c>
      <c r="B641" s="200" t="n">
        <f aca="false">IF(D591="x",0,IF(C641&lt;1,0,IF(C641&gt;1,1)))</f>
        <v>1</v>
      </c>
      <c r="C641" s="36" t="n">
        <v>117.865</v>
      </c>
      <c r="D641" s="175"/>
      <c r="E641" s="209" t="s">
        <v>151</v>
      </c>
      <c r="F641" s="0"/>
      <c r="G641" s="0"/>
    </row>
    <row r="642" customFormat="false" ht="14.4" hidden="false" customHeight="false" outlineLevel="0" collapsed="false">
      <c r="A642" s="29" t="n">
        <v>2078</v>
      </c>
      <c r="B642" s="200" t="n">
        <f aca="false">IF(D592="x",0,IF(C642&lt;1,0,IF(C642&gt;1,1)))</f>
        <v>1</v>
      </c>
      <c r="C642" s="36" t="n">
        <v>110.287</v>
      </c>
      <c r="D642" s="175"/>
      <c r="E642" s="209" t="s">
        <v>151</v>
      </c>
      <c r="F642" s="0"/>
      <c r="G642" s="0"/>
    </row>
    <row r="643" customFormat="false" ht="14.4" hidden="false" customHeight="false" outlineLevel="0" collapsed="false">
      <c r="A643" s="29" t="n">
        <v>2079</v>
      </c>
      <c r="B643" s="200" t="n">
        <f aca="false">IF(D593="x",0,IF(C643&lt;1,0,IF(C643&gt;1,1)))</f>
        <v>1</v>
      </c>
      <c r="C643" s="36" t="n">
        <v>107.908</v>
      </c>
      <c r="D643" s="175"/>
      <c r="E643" s="209" t="s">
        <v>151</v>
      </c>
      <c r="F643" s="0"/>
      <c r="G643" s="0"/>
    </row>
    <row r="644" customFormat="false" ht="14.4" hidden="false" customHeight="false" outlineLevel="0" collapsed="false">
      <c r="A644" s="29" t="n">
        <v>2080</v>
      </c>
      <c r="B644" s="200" t="n">
        <f aca="false">IF(D594="x",0,IF(C644&lt;1,0,IF(C644&gt;1,1)))</f>
        <v>1</v>
      </c>
      <c r="C644" s="36" t="n">
        <v>108.915</v>
      </c>
      <c r="D644" s="175"/>
      <c r="E644" s="209" t="s">
        <v>151</v>
      </c>
      <c r="F644" s="0"/>
      <c r="G644" s="0"/>
    </row>
    <row r="645" customFormat="false" ht="14.4" hidden="false" customHeight="false" outlineLevel="0" collapsed="false">
      <c r="A645" s="29" t="n">
        <v>2081</v>
      </c>
      <c r="B645" s="200" t="n">
        <f aca="false">IF(D595="x",0,IF(C645&lt;1,0,IF(C645&gt;1,1)))</f>
        <v>1</v>
      </c>
      <c r="C645" s="36" t="n">
        <v>119.616</v>
      </c>
      <c r="D645" s="175"/>
      <c r="E645" s="209" t="s">
        <v>151</v>
      </c>
      <c r="F645" s="0"/>
      <c r="G645" s="0"/>
    </row>
    <row r="646" customFormat="false" ht="14.4" hidden="false" customHeight="false" outlineLevel="0" collapsed="false">
      <c r="A646" s="29" t="n">
        <v>2082</v>
      </c>
      <c r="B646" s="200" t="n">
        <f aca="false">IF(D596="x",0,IF(C646&lt;1,0,IF(C646&gt;1,1)))</f>
        <v>1</v>
      </c>
      <c r="C646" s="36" t="n">
        <v>111.381</v>
      </c>
      <c r="D646" s="175"/>
      <c r="E646" s="209" t="s">
        <v>151</v>
      </c>
      <c r="F646" s="0"/>
      <c r="G646" s="0"/>
    </row>
    <row r="647" customFormat="false" ht="14.4" hidden="false" customHeight="false" outlineLevel="0" collapsed="false">
      <c r="A647" s="29" t="n">
        <v>2083</v>
      </c>
      <c r="B647" s="200" t="n">
        <f aca="false">IF(D597="x",0,IF(C647&lt;1,0,IF(C647&gt;1,1)))</f>
        <v>1</v>
      </c>
      <c r="C647" s="36" t="n">
        <v>109.621</v>
      </c>
      <c r="D647" s="175"/>
      <c r="E647" s="209" t="s">
        <v>151</v>
      </c>
      <c r="F647" s="0"/>
      <c r="G647" s="0"/>
    </row>
    <row r="648" customFormat="false" ht="14.4" hidden="false" customHeight="false" outlineLevel="0" collapsed="false">
      <c r="A648" s="29" t="n">
        <v>2084</v>
      </c>
      <c r="B648" s="200" t="n">
        <f aca="false">IF(D598="x",0,IF(C648&lt;1,0,IF(C648&gt;1,1)))</f>
        <v>1</v>
      </c>
      <c r="C648" s="36" t="n">
        <v>109.474</v>
      </c>
      <c r="D648" s="175"/>
      <c r="E648" s="209" t="s">
        <v>151</v>
      </c>
      <c r="F648" s="0"/>
      <c r="G648" s="0"/>
    </row>
    <row r="649" customFormat="false" ht="14.4" hidden="false" customHeight="false" outlineLevel="0" collapsed="false">
      <c r="A649" s="29" t="n">
        <v>2085</v>
      </c>
      <c r="B649" s="200" t="n">
        <f aca="false">IF(D599="x",0,IF(C649&lt;1,0,IF(C649&gt;1,1)))</f>
        <v>1</v>
      </c>
      <c r="C649" s="36" t="n">
        <v>116.369</v>
      </c>
      <c r="D649" s="175"/>
      <c r="E649" s="209" t="s">
        <v>151</v>
      </c>
      <c r="F649" s="0"/>
      <c r="G649" s="0"/>
    </row>
    <row r="650" customFormat="false" ht="14.4" hidden="false" customHeight="false" outlineLevel="0" collapsed="false">
      <c r="A650" s="29" t="n">
        <v>2086</v>
      </c>
      <c r="B650" s="200" t="n">
        <f aca="false">IF(D600="x",0,IF(C650&lt;1,0,IF(C650&gt;1,1)))</f>
        <v>1</v>
      </c>
      <c r="C650" s="36" t="n">
        <v>108.594</v>
      </c>
      <c r="D650" s="175"/>
      <c r="E650" s="209" t="s">
        <v>151</v>
      </c>
      <c r="F650" s="0"/>
      <c r="G650" s="0"/>
    </row>
    <row r="651" customFormat="false" ht="14.4" hidden="false" customHeight="false" outlineLevel="0" collapsed="false">
      <c r="A651" s="29" t="n">
        <v>2087</v>
      </c>
      <c r="B651" s="200" t="n">
        <f aca="false">IF(D601="x",0,IF(C651&lt;1,0,IF(C651&gt;1,1)))</f>
        <v>1</v>
      </c>
      <c r="C651" s="36" t="n">
        <v>111.599</v>
      </c>
      <c r="D651" s="175"/>
      <c r="E651" s="209" t="s">
        <v>151</v>
      </c>
      <c r="F651" s="0"/>
      <c r="G651" s="0"/>
    </row>
    <row r="652" customFormat="false" ht="14.4" hidden="false" customHeight="false" outlineLevel="0" collapsed="false">
      <c r="A652" s="29" t="n">
        <v>2088</v>
      </c>
      <c r="B652" s="200" t="n">
        <f aca="false">IF(D602="x",0,IF(C652&lt;1,0,IF(C652&gt;1,1)))</f>
        <v>1</v>
      </c>
      <c r="C652" s="36" t="n">
        <v>109.447</v>
      </c>
      <c r="D652" s="175"/>
      <c r="E652" s="209" t="s">
        <v>151</v>
      </c>
      <c r="F652" s="0"/>
      <c r="G652" s="0"/>
    </row>
    <row r="653" customFormat="false" ht="14.4" hidden="false" customHeight="false" outlineLevel="0" collapsed="false">
      <c r="A653" s="29" t="n">
        <v>2089</v>
      </c>
      <c r="B653" s="200" t="n">
        <f aca="false">IF(D603="x",0,IF(C653&lt;1,0,IF(C653&gt;1,1)))</f>
        <v>1</v>
      </c>
      <c r="C653" s="36" t="n">
        <v>110.361</v>
      </c>
      <c r="D653" s="175"/>
      <c r="E653" s="209" t="s">
        <v>151</v>
      </c>
      <c r="F653" s="0"/>
      <c r="G653" s="0"/>
    </row>
    <row r="654" customFormat="false" ht="14.4" hidden="false" customHeight="false" outlineLevel="0" collapsed="false">
      <c r="A654" s="29" t="n">
        <v>2090</v>
      </c>
      <c r="B654" s="200" t="n">
        <f aca="false">IF(D604="x",0,IF(C654&lt;1,0,IF(C654&gt;1,1)))</f>
        <v>1</v>
      </c>
      <c r="C654" s="36" t="n">
        <v>112.211</v>
      </c>
      <c r="D654" s="175"/>
      <c r="E654" s="209" t="s">
        <v>151</v>
      </c>
      <c r="F654" s="0"/>
      <c r="G654" s="0"/>
    </row>
    <row r="655" customFormat="false" ht="14.4" hidden="false" customHeight="false" outlineLevel="0" collapsed="false">
      <c r="A655" s="29" t="n">
        <v>2091</v>
      </c>
      <c r="B655" s="200" t="n">
        <f aca="false">IF(D605="x",0,IF(C655&lt;1,0,IF(C655&gt;1,1)))</f>
        <v>1</v>
      </c>
      <c r="C655" s="36" t="n">
        <v>108.968</v>
      </c>
      <c r="D655" s="175"/>
      <c r="E655" s="209" t="s">
        <v>151</v>
      </c>
      <c r="F655" s="0"/>
      <c r="G655" s="0"/>
    </row>
    <row r="656" customFormat="false" ht="14.4" hidden="false" customHeight="false" outlineLevel="0" collapsed="false">
      <c r="A656" s="29" t="n">
        <v>2092</v>
      </c>
      <c r="B656" s="200" t="n">
        <f aca="false">IF(D606="x",0,IF(C656&lt;1,0,IF(C656&gt;1,1)))</f>
        <v>1</v>
      </c>
      <c r="C656" s="36" t="n">
        <v>107.409</v>
      </c>
      <c r="D656" s="175"/>
      <c r="E656" s="209" t="s">
        <v>151</v>
      </c>
      <c r="F656" s="0"/>
      <c r="G656" s="0"/>
    </row>
    <row r="657" customFormat="false" ht="14.4" hidden="false" customHeight="false" outlineLevel="0" collapsed="false">
      <c r="A657" s="29" t="n">
        <v>2093</v>
      </c>
      <c r="B657" s="200" t="n">
        <f aca="false">IF(D607="x",0,IF(C657&lt;1,0,IF(C657&gt;1,1)))</f>
        <v>1</v>
      </c>
      <c r="C657" s="215" t="n">
        <v>109.319</v>
      </c>
      <c r="D657" s="216"/>
      <c r="E657" s="209" t="s">
        <v>151</v>
      </c>
      <c r="F657" s="0"/>
      <c r="G657" s="0"/>
    </row>
    <row r="658" customFormat="false" ht="14.4" hidden="false" customHeight="false" outlineLevel="0" collapsed="false">
      <c r="A658" s="29" t="n">
        <v>2094</v>
      </c>
      <c r="B658" s="200" t="n">
        <f aca="false">IF(D608="x",0,IF(C658&lt;1,0,IF(C658&gt;1,1)))</f>
        <v>1</v>
      </c>
      <c r="C658" s="215" t="n">
        <v>110.441</v>
      </c>
      <c r="D658" s="216"/>
      <c r="E658" s="209" t="s">
        <v>151</v>
      </c>
      <c r="F658" s="0"/>
      <c r="G658" s="0"/>
    </row>
    <row r="659" customFormat="false" ht="14.4" hidden="false" customHeight="false" outlineLevel="0" collapsed="false">
      <c r="A659" s="29" t="n">
        <v>2095</v>
      </c>
      <c r="B659" s="200" t="n">
        <f aca="false">IF(D609="x",0,IF(C659&lt;1,0,IF(C659&gt;1,1)))</f>
        <v>1</v>
      </c>
      <c r="C659" s="215" t="n">
        <v>112.572</v>
      </c>
      <c r="D659" s="216"/>
      <c r="E659" s="209" t="s">
        <v>151</v>
      </c>
      <c r="F659" s="0"/>
      <c r="G659" s="0"/>
    </row>
    <row r="660" customFormat="false" ht="14.4" hidden="false" customHeight="false" outlineLevel="0" collapsed="false">
      <c r="A660" s="29" t="n">
        <v>2096</v>
      </c>
      <c r="B660" s="200" t="n">
        <f aca="false">IF(D610="x",0,IF(C660&lt;1,0,IF(C660&gt;1,1)))</f>
        <v>1</v>
      </c>
      <c r="C660" s="215" t="n">
        <v>107.493</v>
      </c>
      <c r="D660" s="216"/>
      <c r="E660" s="209" t="s">
        <v>151</v>
      </c>
      <c r="F660" s="0"/>
      <c r="G660" s="0"/>
    </row>
    <row r="661" customFormat="false" ht="14.4" hidden="false" customHeight="false" outlineLevel="0" collapsed="false">
      <c r="A661" s="29" t="n">
        <v>2097</v>
      </c>
      <c r="B661" s="200" t="n">
        <f aca="false">IF(D611="x",0,IF(C661&lt;1,0,IF(C661&gt;1,1)))</f>
        <v>1</v>
      </c>
      <c r="C661" s="215" t="n">
        <v>110.563</v>
      </c>
      <c r="D661" s="216"/>
      <c r="E661" s="209" t="s">
        <v>151</v>
      </c>
      <c r="F661" s="0"/>
      <c r="G661" s="0"/>
    </row>
    <row r="662" customFormat="false" ht="14.4" hidden="false" customHeight="false" outlineLevel="0" collapsed="false">
      <c r="A662" s="29" t="n">
        <v>2098</v>
      </c>
      <c r="B662" s="200" t="n">
        <f aca="false">IF(D612="x",0,IF(C662&lt;1,0,IF(C662&gt;1,1)))</f>
        <v>1</v>
      </c>
      <c r="C662" s="215" t="n">
        <v>107.083</v>
      </c>
      <c r="D662" s="216"/>
      <c r="E662" s="209" t="s">
        <v>151</v>
      </c>
      <c r="F662" s="0"/>
      <c r="G662" s="0"/>
    </row>
    <row r="663" customFormat="false" ht="14.4" hidden="false" customHeight="false" outlineLevel="0" collapsed="false">
      <c r="A663" s="29" t="n">
        <v>2099</v>
      </c>
      <c r="B663" s="200" t="n">
        <f aca="false">IF(D613="x",0,IF(C663&lt;1,0,IF(C663&gt;1,1)))</f>
        <v>1</v>
      </c>
      <c r="C663" s="215" t="n">
        <v>111.151</v>
      </c>
      <c r="D663" s="216"/>
      <c r="E663" s="209" t="s">
        <v>151</v>
      </c>
      <c r="F663" s="0"/>
      <c r="G663" s="0"/>
    </row>
    <row r="664" customFormat="false" ht="14.4" hidden="false" customHeight="false" outlineLevel="0" collapsed="false">
      <c r="A664" s="29" t="n">
        <v>2100</v>
      </c>
      <c r="B664" s="200" t="n">
        <f aca="false">IF(D614="x",0,IF(C664&lt;1,0,IF(C664&gt;1,1)))</f>
        <v>1</v>
      </c>
      <c r="C664" s="215" t="n">
        <v>110.746</v>
      </c>
      <c r="D664" s="216"/>
      <c r="E664" s="209" t="s">
        <v>151</v>
      </c>
      <c r="F664" s="0"/>
      <c r="G664" s="0"/>
    </row>
    <row r="665" customFormat="false" ht="14.4" hidden="false" customHeight="false" outlineLevel="0" collapsed="false">
      <c r="A665" s="29" t="n">
        <v>2101</v>
      </c>
      <c r="B665" s="200" t="n">
        <f aca="false">IF(D615="x",0,IF(C665&lt;1,0,IF(C665&gt;1,1)))</f>
        <v>1</v>
      </c>
      <c r="C665" s="215" t="n">
        <v>106.838</v>
      </c>
      <c r="D665" s="216"/>
      <c r="E665" s="209" t="s">
        <v>151</v>
      </c>
      <c r="F665" s="0"/>
      <c r="G665" s="0"/>
    </row>
    <row r="666" customFormat="false" ht="14.4" hidden="false" customHeight="false" outlineLevel="0" collapsed="false">
      <c r="A666" s="29" t="n">
        <v>2102</v>
      </c>
      <c r="B666" s="200" t="n">
        <f aca="false">IF(D616="x",0,IF(C666&lt;1,0,IF(C666&gt;1,1)))</f>
        <v>1</v>
      </c>
      <c r="C666" s="215" t="n">
        <v>111.55</v>
      </c>
      <c r="D666" s="216"/>
      <c r="E666" s="209" t="s">
        <v>151</v>
      </c>
      <c r="F666" s="0"/>
      <c r="G666" s="0"/>
    </row>
    <row r="667" customFormat="false" ht="14.4" hidden="false" customHeight="false" outlineLevel="0" collapsed="false">
      <c r="A667" s="29" t="n">
        <v>2103</v>
      </c>
      <c r="B667" s="200" t="n">
        <f aca="false">IF(D617="x",0,IF(C667&lt;1,0,IF(C667&gt;1,1)))</f>
        <v>1</v>
      </c>
      <c r="C667" s="215" t="n">
        <v>107.335</v>
      </c>
      <c r="D667" s="216"/>
      <c r="E667" s="209" t="s">
        <v>151</v>
      </c>
      <c r="F667" s="0"/>
      <c r="G667" s="0"/>
    </row>
    <row r="668" customFormat="false" ht="14.4" hidden="false" customHeight="false" outlineLevel="0" collapsed="false">
      <c r="A668" s="29" t="n">
        <v>2104</v>
      </c>
      <c r="B668" s="200" t="n">
        <f aca="false">IF(D618="x",0,IF(C668&lt;1,0,IF(C668&gt;1,1)))</f>
        <v>1</v>
      </c>
      <c r="C668" s="215" t="n">
        <v>109.069</v>
      </c>
      <c r="D668" s="216"/>
      <c r="E668" s="209" t="s">
        <v>151</v>
      </c>
      <c r="F668" s="0"/>
      <c r="G668" s="0"/>
    </row>
    <row r="669" customFormat="false" ht="14.4" hidden="false" customHeight="false" outlineLevel="0" collapsed="false">
      <c r="A669" s="29" t="n">
        <v>2105</v>
      </c>
      <c r="B669" s="200" t="n">
        <f aca="false">IF(D619="x",0,IF(C669&lt;1,0,IF(C669&gt;1,1)))</f>
        <v>1</v>
      </c>
      <c r="C669" s="215" t="n">
        <v>110.493</v>
      </c>
      <c r="D669" s="216"/>
      <c r="E669" s="209" t="s">
        <v>151</v>
      </c>
      <c r="F669" s="0"/>
      <c r="G669" s="0"/>
    </row>
    <row r="670" customFormat="false" ht="14.4" hidden="false" customHeight="false" outlineLevel="0" collapsed="false">
      <c r="A670" s="29" t="n">
        <v>2106</v>
      </c>
      <c r="B670" s="200" t="n">
        <f aca="false">IF(D620="x",0,IF(C670&lt;1,0,IF(C670&gt;1,1)))</f>
        <v>1</v>
      </c>
      <c r="C670" s="215" t="n">
        <v>109.009</v>
      </c>
      <c r="D670" s="36"/>
      <c r="E670" s="209" t="s">
        <v>151</v>
      </c>
      <c r="F670" s="0"/>
      <c r="G670" s="0"/>
    </row>
    <row r="671" customFormat="false" ht="14.4" hidden="false" customHeight="false" outlineLevel="0" collapsed="false">
      <c r="A671" s="29" t="n">
        <v>2107</v>
      </c>
      <c r="B671" s="200" t="n">
        <f aca="false">IF(D621="x",0,IF(C671&lt;1,0,IF(C671&gt;1,1)))</f>
        <v>1</v>
      </c>
      <c r="C671" s="215" t="n">
        <v>109.899</v>
      </c>
      <c r="D671" s="36"/>
      <c r="E671" s="209" t="s">
        <v>151</v>
      </c>
      <c r="F671" s="0"/>
      <c r="G671" s="0"/>
    </row>
    <row r="672" customFormat="false" ht="14.4" hidden="false" customHeight="false" outlineLevel="0" collapsed="false">
      <c r="A672" s="29" t="n">
        <v>2108</v>
      </c>
      <c r="B672" s="200" t="n">
        <f aca="false">IF(D622="x",0,IF(C672&lt;1,0,IF(C672&gt;1,1)))</f>
        <v>1</v>
      </c>
      <c r="C672" s="215" t="n">
        <v>109.904</v>
      </c>
      <c r="D672" s="36"/>
      <c r="E672" s="209" t="s">
        <v>151</v>
      </c>
      <c r="F672" s="0"/>
      <c r="G672" s="0"/>
    </row>
    <row r="673" customFormat="false" ht="14.4" hidden="false" customHeight="false" outlineLevel="0" collapsed="false">
      <c r="A673" s="29" t="n">
        <v>2109</v>
      </c>
      <c r="B673" s="200" t="n">
        <f aca="false">IF(D623="x",0,IF(C673&lt;1,0,IF(C673&gt;1,1)))</f>
        <v>1</v>
      </c>
      <c r="C673" s="215" t="n">
        <v>106.604</v>
      </c>
      <c r="D673" s="36"/>
      <c r="E673" s="209" t="s">
        <v>151</v>
      </c>
      <c r="F673" s="0"/>
      <c r="G673" s="0"/>
    </row>
    <row r="674" customFormat="false" ht="14.4" hidden="false" customHeight="false" outlineLevel="0" collapsed="false">
      <c r="A674" s="29" t="n">
        <v>2110</v>
      </c>
      <c r="B674" s="200" t="n">
        <f aca="false">IF(D624="x",0,IF(C674&lt;1,0,IF(C674&gt;1,1)))</f>
        <v>1</v>
      </c>
      <c r="C674" s="215" t="n">
        <v>110.588</v>
      </c>
      <c r="D674" s="36"/>
      <c r="E674" s="209" t="s">
        <v>151</v>
      </c>
      <c r="F674" s="0"/>
      <c r="G674" s="0"/>
    </row>
    <row r="675" customFormat="false" ht="14.4" hidden="false" customHeight="false" outlineLevel="0" collapsed="false">
      <c r="A675" s="29" t="n">
        <v>2111</v>
      </c>
      <c r="B675" s="200" t="n">
        <f aca="false">IF(D625="x",0,IF(C675&lt;1,0,IF(C675&gt;1,1)))</f>
        <v>1</v>
      </c>
      <c r="C675" s="215" t="n">
        <v>109.815</v>
      </c>
      <c r="D675" s="36"/>
      <c r="E675" s="209" t="s">
        <v>151</v>
      </c>
      <c r="F675" s="0"/>
      <c r="G675" s="0"/>
    </row>
    <row r="676" customFormat="false" ht="14.4" hidden="false" customHeight="false" outlineLevel="0" collapsed="false">
      <c r="A676" s="29" t="n">
        <v>2112</v>
      </c>
      <c r="B676" s="200" t="n">
        <f aca="false">IF(D626="x",0,IF(C676&lt;1,0,IF(C676&gt;1,1)))</f>
        <v>1</v>
      </c>
      <c r="C676" s="215" t="n">
        <v>110.8</v>
      </c>
      <c r="D676" s="36"/>
      <c r="E676" s="209" t="s">
        <v>151</v>
      </c>
      <c r="F676" s="0"/>
      <c r="G676" s="0"/>
    </row>
    <row r="677" customFormat="false" ht="14.4" hidden="false" customHeight="false" outlineLevel="0" collapsed="false">
      <c r="A677" s="29" t="n">
        <v>2113</v>
      </c>
      <c r="B677" s="200" t="n">
        <f aca="false">IF(D627="x",0,IF(C677&lt;1,0,IF(C677&gt;1,1)))</f>
        <v>1</v>
      </c>
      <c r="C677" s="215" t="n">
        <v>109.468</v>
      </c>
      <c r="D677" s="36"/>
      <c r="E677" s="209" t="s">
        <v>151</v>
      </c>
      <c r="F677" s="0"/>
      <c r="G677" s="0"/>
    </row>
    <row r="678" customFormat="false" ht="14.4" hidden="false" customHeight="false" outlineLevel="0" collapsed="false">
      <c r="A678" s="29" t="n">
        <v>2114</v>
      </c>
      <c r="B678" s="200" t="n">
        <f aca="false">IF(D628="x",0,IF(C678&lt;1,0,IF(C678&gt;1,1)))</f>
        <v>1</v>
      </c>
      <c r="C678" s="215" t="n">
        <v>108.911</v>
      </c>
      <c r="D678" s="36"/>
      <c r="E678" s="209" t="s">
        <v>151</v>
      </c>
      <c r="F678" s="0"/>
      <c r="G678" s="0"/>
    </row>
    <row r="679" customFormat="false" ht="14.4" hidden="false" customHeight="false" outlineLevel="0" collapsed="false">
      <c r="A679" s="29" t="n">
        <v>2115</v>
      </c>
      <c r="B679" s="200" t="n">
        <f aca="false">IF(D629="x",0,IF(C679&lt;1,0,IF(C679&gt;1,1)))</f>
        <v>1</v>
      </c>
      <c r="C679" s="215" t="n">
        <v>111.74</v>
      </c>
      <c r="D679" s="36"/>
      <c r="E679" s="209" t="s">
        <v>151</v>
      </c>
      <c r="F679" s="0"/>
      <c r="G679" s="0"/>
    </row>
    <row r="680" customFormat="false" ht="14.4" hidden="false" customHeight="false" outlineLevel="0" collapsed="false">
      <c r="A680" s="29" t="n">
        <v>2116</v>
      </c>
      <c r="B680" s="200" t="n">
        <f aca="false">IF(D630="x",0,IF(C680&lt;1,0,IF(C680&gt;1,1)))</f>
        <v>1</v>
      </c>
      <c r="C680" s="215" t="n">
        <v>111.101</v>
      </c>
      <c r="D680" s="36"/>
      <c r="E680" s="209" t="s">
        <v>151</v>
      </c>
      <c r="F680" s="0"/>
      <c r="G680" s="0"/>
    </row>
    <row r="681" customFormat="false" ht="14.4" hidden="false" customHeight="false" outlineLevel="0" collapsed="false">
      <c r="A681" s="29" t="n">
        <v>2117</v>
      </c>
      <c r="B681" s="200" t="n">
        <f aca="false">IF(D631="x",0,IF(C681&lt;1,0,IF(C681&gt;1,1)))</f>
        <v>1</v>
      </c>
      <c r="C681" s="215" t="n">
        <v>109.782</v>
      </c>
      <c r="D681" s="36"/>
      <c r="E681" s="209" t="s">
        <v>151</v>
      </c>
      <c r="F681" s="0"/>
      <c r="G681" s="0"/>
    </row>
    <row r="682" customFormat="false" ht="14.4" hidden="false" customHeight="false" outlineLevel="0" collapsed="false">
      <c r="A682" s="29" t="n">
        <v>2118</v>
      </c>
      <c r="B682" s="200" t="n">
        <f aca="false">IF(D632="x",0,IF(C682&lt;1,0,IF(C682&gt;1,1)))</f>
        <v>1</v>
      </c>
      <c r="C682" s="215" t="n">
        <v>110.017</v>
      </c>
      <c r="D682" s="36"/>
      <c r="E682" s="209" t="s">
        <v>151</v>
      </c>
      <c r="F682" s="0"/>
      <c r="G682" s="0"/>
    </row>
    <row r="683" customFormat="false" ht="14.4" hidden="false" customHeight="false" outlineLevel="0" collapsed="false">
      <c r="A683" s="29" t="n">
        <v>2119</v>
      </c>
      <c r="B683" s="200" t="n">
        <f aca="false">IF(D633="x",0,IF(C683&lt;1,0,IF(C683&gt;1,1)))</f>
        <v>1</v>
      </c>
      <c r="C683" s="215" t="n">
        <v>110.936</v>
      </c>
      <c r="D683" s="36"/>
      <c r="E683" s="209" t="s">
        <v>151</v>
      </c>
      <c r="F683" s="0"/>
      <c r="G683" s="0"/>
    </row>
    <row r="684" customFormat="false" ht="14.4" hidden="false" customHeight="false" outlineLevel="0" collapsed="false">
      <c r="A684" s="29" t="n">
        <v>2120</v>
      </c>
      <c r="B684" s="200" t="n">
        <f aca="false">IF(D634="x",0,IF(C684&lt;1,0,IF(C684&gt;1,1)))</f>
        <v>1</v>
      </c>
      <c r="C684" s="215" t="n">
        <v>110.474</v>
      </c>
      <c r="D684" s="36"/>
      <c r="E684" s="209" t="s">
        <v>151</v>
      </c>
      <c r="F684" s="0"/>
      <c r="G684" s="0"/>
    </row>
    <row r="685" customFormat="false" ht="14.4" hidden="false" customHeight="false" outlineLevel="0" collapsed="false">
      <c r="A685" s="29" t="n">
        <v>2121</v>
      </c>
      <c r="B685" s="200" t="n">
        <f aca="false">IF(D635="x",0,IF(C685&lt;1,0,IF(C685&gt;1,1)))</f>
        <v>1</v>
      </c>
      <c r="C685" s="215" t="n">
        <v>107.501</v>
      </c>
      <c r="D685" s="36"/>
      <c r="E685" s="209" t="s">
        <v>151</v>
      </c>
      <c r="F685" s="0"/>
      <c r="G685" s="0"/>
    </row>
    <row r="686" customFormat="false" ht="14.4" hidden="false" customHeight="false" outlineLevel="0" collapsed="false">
      <c r="A686" s="29" t="n">
        <v>2122</v>
      </c>
      <c r="B686" s="200" t="n">
        <f aca="false">IF(D636="x",0,IF(C686&lt;1,0,IF(C686&gt;1,1)))</f>
        <v>1</v>
      </c>
      <c r="C686" s="215" t="n">
        <v>109.007</v>
      </c>
      <c r="D686" s="36"/>
      <c r="E686" s="209" t="s">
        <v>151</v>
      </c>
      <c r="F686" s="0"/>
      <c r="G686" s="0"/>
    </row>
    <row r="687" customFormat="false" ht="14.4" hidden="false" customHeight="false" outlineLevel="0" collapsed="false">
      <c r="A687" s="29" t="n">
        <v>2123</v>
      </c>
      <c r="B687" s="200" t="n">
        <f aca="false">IF(D637="x",0,IF(C687&lt;1,0,IF(C687&gt;1,1)))</f>
        <v>0</v>
      </c>
      <c r="C687" s="215"/>
      <c r="D687" s="147"/>
      <c r="E687" s="209" t="s">
        <v>151</v>
      </c>
      <c r="F687" s="0"/>
      <c r="G687" s="0"/>
    </row>
    <row r="688" customFormat="false" ht="14.4" hidden="false" customHeight="false" outlineLevel="0" collapsed="false">
      <c r="A688" s="29" t="n">
        <v>2124</v>
      </c>
      <c r="B688" s="200" t="n">
        <f aca="false">IF(D638="x",0,IF(C688&lt;1,0,IF(C688&gt;1,1)))</f>
        <v>0</v>
      </c>
      <c r="C688" s="217"/>
      <c r="D688" s="147"/>
      <c r="E688" s="209" t="s">
        <v>151</v>
      </c>
      <c r="F688" s="0"/>
      <c r="G688" s="0"/>
    </row>
    <row r="689" customFormat="false" ht="14.4" hidden="false" customHeight="false" outlineLevel="0" collapsed="false">
      <c r="A689" s="29" t="n">
        <v>2125</v>
      </c>
      <c r="B689" s="200" t="n">
        <f aca="false">IF(D639="x",0,IF(C689&lt;1,0,IF(C689&gt;1,1)))</f>
        <v>0</v>
      </c>
      <c r="C689" s="217"/>
      <c r="D689" s="147"/>
      <c r="E689" s="209" t="s">
        <v>151</v>
      </c>
      <c r="F689" s="0"/>
      <c r="G689" s="0"/>
    </row>
    <row r="690" customFormat="false" ht="14.4" hidden="false" customHeight="false" outlineLevel="0" collapsed="false">
      <c r="A690" s="29" t="n">
        <v>2126</v>
      </c>
      <c r="B690" s="200" t="n">
        <f aca="false">IF(D640="x",0,IF(C690&lt;1,0,IF(C690&gt;1,1)))</f>
        <v>0</v>
      </c>
      <c r="C690" s="217"/>
      <c r="D690" s="147"/>
      <c r="E690" s="209" t="s">
        <v>151</v>
      </c>
      <c r="F690" s="0"/>
      <c r="G690" s="0"/>
    </row>
    <row r="691" customFormat="false" ht="14.4" hidden="false" customHeight="false" outlineLevel="0" collapsed="false">
      <c r="A691" s="29" t="n">
        <v>2127</v>
      </c>
      <c r="B691" s="200" t="n">
        <f aca="false">IF(D641="x",0,IF(C691&lt;1,0,IF(C691&gt;1,1)))</f>
        <v>0</v>
      </c>
      <c r="C691" s="217"/>
      <c r="D691" s="147"/>
      <c r="E691" s="209" t="s">
        <v>151</v>
      </c>
      <c r="F691" s="0"/>
      <c r="G691" s="0"/>
    </row>
    <row r="692" customFormat="false" ht="14.4" hidden="false" customHeight="false" outlineLevel="0" collapsed="false">
      <c r="A692" s="29" t="n">
        <v>2128</v>
      </c>
      <c r="B692" s="200" t="n">
        <f aca="false">IF(D642="x",0,IF(C692&lt;1,0,IF(C692&gt;1,1)))</f>
        <v>0</v>
      </c>
      <c r="C692" s="217"/>
      <c r="D692" s="147"/>
      <c r="E692" s="209" t="s">
        <v>151</v>
      </c>
      <c r="F692" s="0"/>
      <c r="G692" s="0"/>
    </row>
    <row r="693" customFormat="false" ht="14.4" hidden="false" customHeight="false" outlineLevel="0" collapsed="false">
      <c r="A693" s="29" t="n">
        <v>2129</v>
      </c>
      <c r="B693" s="200" t="n">
        <f aca="false">IF(D643="x",0,IF(C693&lt;1,0,IF(C693&gt;1,1)))</f>
        <v>0</v>
      </c>
      <c r="C693" s="217"/>
      <c r="D693" s="147"/>
      <c r="E693" s="209" t="s">
        <v>151</v>
      </c>
      <c r="F693" s="0"/>
      <c r="G693" s="0"/>
    </row>
    <row r="694" customFormat="false" ht="14.4" hidden="false" customHeight="false" outlineLevel="0" collapsed="false">
      <c r="A694" s="29" t="n">
        <v>2130</v>
      </c>
      <c r="B694" s="200" t="n">
        <f aca="false">IF(D644="x",0,IF(C694&lt;1,0,IF(C694&gt;1,1)))</f>
        <v>0</v>
      </c>
      <c r="C694" s="217"/>
      <c r="D694" s="147"/>
      <c r="E694" s="209" t="s">
        <v>151</v>
      </c>
      <c r="F694" s="0"/>
      <c r="G694" s="0"/>
    </row>
    <row r="695" customFormat="false" ht="14.4" hidden="false" customHeight="false" outlineLevel="0" collapsed="false">
      <c r="A695" s="29" t="n">
        <v>2131</v>
      </c>
      <c r="B695" s="200" t="n">
        <f aca="false">IF(D645="x",0,IF(C695&lt;1,0,IF(C695&gt;1,1)))</f>
        <v>0</v>
      </c>
      <c r="C695" s="217"/>
      <c r="D695" s="147"/>
      <c r="E695" s="209" t="s">
        <v>151</v>
      </c>
      <c r="F695" s="0"/>
      <c r="G695" s="0"/>
    </row>
    <row r="696" customFormat="false" ht="14.4" hidden="false" customHeight="false" outlineLevel="0" collapsed="false">
      <c r="A696" s="29" t="n">
        <v>2132</v>
      </c>
      <c r="B696" s="200" t="n">
        <f aca="false">IF(D646="x",0,IF(C696&lt;1,0,IF(C696&gt;1,1)))</f>
        <v>0</v>
      </c>
      <c r="C696" s="217"/>
      <c r="D696" s="147"/>
      <c r="E696" s="209" t="s">
        <v>151</v>
      </c>
      <c r="F696" s="0"/>
      <c r="G696" s="0"/>
    </row>
    <row r="697" customFormat="false" ht="14.4" hidden="false" customHeight="false" outlineLevel="0" collapsed="false">
      <c r="A697" s="29" t="n">
        <v>2133</v>
      </c>
      <c r="B697" s="200" t="n">
        <f aca="false">IF(D647="x",0,IF(C697&lt;1,0,IF(C697&gt;1,1)))</f>
        <v>0</v>
      </c>
      <c r="C697" s="217"/>
      <c r="D697" s="147"/>
      <c r="E697" s="209" t="s">
        <v>151</v>
      </c>
      <c r="F697" s="0"/>
      <c r="G697" s="0"/>
    </row>
    <row r="698" customFormat="false" ht="14.4" hidden="false" customHeight="false" outlineLevel="0" collapsed="false">
      <c r="A698" s="29" t="n">
        <v>2134</v>
      </c>
      <c r="B698" s="200" t="n">
        <f aca="false">IF(D648="x",0,IF(C698&lt;1,0,IF(C698&gt;1,1)))</f>
        <v>0</v>
      </c>
      <c r="C698" s="217"/>
      <c r="D698" s="147"/>
      <c r="E698" s="209" t="s">
        <v>151</v>
      </c>
      <c r="F698" s="0"/>
      <c r="G698" s="0"/>
    </row>
    <row r="699" customFormat="false" ht="14.4" hidden="false" customHeight="false" outlineLevel="0" collapsed="false">
      <c r="A699" s="29" t="n">
        <v>2135</v>
      </c>
      <c r="B699" s="200" t="n">
        <f aca="false">IF(D649="x",0,IF(C699&lt;1,0,IF(C699&gt;1,1)))</f>
        <v>0</v>
      </c>
      <c r="C699" s="217"/>
      <c r="D699" s="147"/>
      <c r="E699" s="209" t="s">
        <v>151</v>
      </c>
      <c r="F699" s="0"/>
      <c r="G699" s="0"/>
    </row>
    <row r="700" customFormat="false" ht="14.4" hidden="false" customHeight="false" outlineLevel="0" collapsed="false">
      <c r="A700" s="29" t="n">
        <v>2136</v>
      </c>
      <c r="B700" s="200" t="n">
        <f aca="false">IF(D650="x",0,IF(C700&lt;1,0,IF(C700&gt;1,1)))</f>
        <v>0</v>
      </c>
      <c r="C700" s="217"/>
      <c r="D700" s="147"/>
      <c r="E700" s="209" t="s">
        <v>151</v>
      </c>
      <c r="F700" s="0"/>
      <c r="G700" s="0"/>
    </row>
    <row r="701" customFormat="false" ht="14.4" hidden="false" customHeight="false" outlineLevel="0" collapsed="false">
      <c r="A701" s="29" t="n">
        <v>2137</v>
      </c>
      <c r="B701" s="200" t="n">
        <f aca="false">IF(D651="x",0,IF(C701&lt;1,0,IF(C701&gt;1,1)))</f>
        <v>0</v>
      </c>
      <c r="C701" s="217"/>
      <c r="D701" s="147"/>
      <c r="E701" s="209" t="s">
        <v>151</v>
      </c>
      <c r="F701" s="0"/>
      <c r="G701" s="0"/>
    </row>
    <row r="702" customFormat="false" ht="14.4" hidden="false" customHeight="false" outlineLevel="0" collapsed="false">
      <c r="A702" s="29" t="n">
        <v>2138</v>
      </c>
      <c r="B702" s="200" t="n">
        <f aca="false">IF(D652="x",0,IF(C702&lt;1,0,IF(C702&gt;1,1)))</f>
        <v>0</v>
      </c>
      <c r="C702" s="217"/>
      <c r="D702" s="147"/>
      <c r="E702" s="209" t="s">
        <v>151</v>
      </c>
      <c r="F702" s="0"/>
      <c r="G702" s="0"/>
    </row>
    <row r="703" customFormat="false" ht="14.4" hidden="false" customHeight="false" outlineLevel="0" collapsed="false">
      <c r="A703" s="29" t="n">
        <v>2139</v>
      </c>
      <c r="B703" s="200" t="n">
        <f aca="false">IF(D653="x",0,IF(C703&lt;1,0,IF(C703&gt;1,1)))</f>
        <v>0</v>
      </c>
      <c r="C703" s="217"/>
      <c r="D703" s="147"/>
      <c r="E703" s="209" t="s">
        <v>151</v>
      </c>
      <c r="F703" s="0"/>
      <c r="G703" s="0"/>
    </row>
    <row r="704" customFormat="false" ht="14.4" hidden="false" customHeight="false" outlineLevel="0" collapsed="false">
      <c r="A704" s="29" t="n">
        <v>2140</v>
      </c>
      <c r="B704" s="200" t="n">
        <f aca="false">IF(D654="x",0,IF(C704&lt;1,0,IF(C704&gt;1,1)))</f>
        <v>0</v>
      </c>
      <c r="C704" s="217"/>
      <c r="D704" s="147"/>
      <c r="E704" s="209" t="s">
        <v>151</v>
      </c>
      <c r="F704" s="0"/>
      <c r="G704" s="0"/>
    </row>
    <row r="705" customFormat="false" ht="14.4" hidden="false" customHeight="false" outlineLevel="0" collapsed="false">
      <c r="A705" s="29" t="n">
        <v>2141</v>
      </c>
      <c r="B705" s="200" t="n">
        <f aca="false">IF(D655="x",0,IF(C705&lt;1,0,IF(C705&gt;1,1)))</f>
        <v>0</v>
      </c>
      <c r="C705" s="217"/>
      <c r="D705" s="147"/>
      <c r="E705" s="209" t="s">
        <v>151</v>
      </c>
      <c r="F705" s="0"/>
      <c r="G705" s="0"/>
    </row>
    <row r="706" customFormat="false" ht="14.4" hidden="false" customHeight="false" outlineLevel="0" collapsed="false">
      <c r="A706" s="29" t="n">
        <v>2142</v>
      </c>
      <c r="B706" s="200" t="n">
        <f aca="false">IF(D656="x",0,IF(C706&lt;1,0,IF(C706&gt;1,1)))</f>
        <v>0</v>
      </c>
      <c r="C706" s="217"/>
      <c r="D706" s="147"/>
      <c r="E706" s="209" t="s">
        <v>151</v>
      </c>
      <c r="F706" s="0"/>
      <c r="G706" s="0"/>
    </row>
    <row r="707" customFormat="false" ht="14.4" hidden="false" customHeight="false" outlineLevel="0" collapsed="false">
      <c r="A707" s="29" t="n">
        <v>2143</v>
      </c>
      <c r="B707" s="200" t="n">
        <f aca="false">IF(D657="x",0,IF(C707&lt;1,0,IF(C707&gt;1,1)))</f>
        <v>0</v>
      </c>
      <c r="C707" s="217"/>
      <c r="D707" s="147"/>
      <c r="E707" s="209" t="s">
        <v>151</v>
      </c>
      <c r="F707" s="0"/>
      <c r="G707" s="0"/>
    </row>
    <row r="708" customFormat="false" ht="14.4" hidden="false" customHeight="false" outlineLevel="0" collapsed="false">
      <c r="A708" s="29" t="n">
        <v>2144</v>
      </c>
      <c r="B708" s="200" t="n">
        <f aca="false">IF(D658="x",0,IF(C708&lt;1,0,IF(C708&gt;1,1)))</f>
        <v>0</v>
      </c>
      <c r="C708" s="217"/>
      <c r="D708" s="147"/>
      <c r="E708" s="209" t="s">
        <v>151</v>
      </c>
      <c r="F708" s="0"/>
      <c r="G708" s="0"/>
    </row>
    <row r="709" customFormat="false" ht="14.4" hidden="false" customHeight="false" outlineLevel="0" collapsed="false">
      <c r="A709" s="29" t="n">
        <v>2145</v>
      </c>
      <c r="B709" s="200" t="n">
        <f aca="false">IF(D659="x",0,IF(C709&lt;1,0,IF(C709&gt;1,1)))</f>
        <v>0</v>
      </c>
      <c r="C709" s="217"/>
      <c r="D709" s="147"/>
      <c r="E709" s="209" t="s">
        <v>151</v>
      </c>
      <c r="F709" s="0"/>
      <c r="G709" s="0"/>
    </row>
    <row r="710" customFormat="false" ht="14.4" hidden="false" customHeight="false" outlineLevel="0" collapsed="false">
      <c r="A710" s="29" t="n">
        <v>2146</v>
      </c>
      <c r="B710" s="200" t="n">
        <f aca="false">IF(D660="x",0,IF(C710&lt;1,0,IF(C710&gt;1,1)))</f>
        <v>0</v>
      </c>
      <c r="C710" s="217"/>
      <c r="D710" s="147"/>
      <c r="E710" s="209" t="s">
        <v>151</v>
      </c>
      <c r="F710" s="0"/>
      <c r="G710" s="0"/>
    </row>
    <row r="711" customFormat="false" ht="14.4" hidden="false" customHeight="false" outlineLevel="0" collapsed="false">
      <c r="A711" s="29" t="n">
        <v>2147</v>
      </c>
      <c r="B711" s="200" t="n">
        <f aca="false">IF(D661="x",0,IF(C711&lt;1,0,IF(C711&gt;1,1)))</f>
        <v>0</v>
      </c>
      <c r="C711" s="217"/>
      <c r="D711" s="147"/>
      <c r="E711" s="209" t="s">
        <v>151</v>
      </c>
      <c r="F711" s="0"/>
      <c r="G711" s="0"/>
    </row>
    <row r="712" customFormat="false" ht="14.4" hidden="false" customHeight="false" outlineLevel="0" collapsed="false">
      <c r="A712" s="29" t="n">
        <v>2148</v>
      </c>
      <c r="B712" s="200" t="n">
        <f aca="false">IF(D662="x",0,IF(C712&lt;1,0,IF(C712&gt;1,1)))</f>
        <v>0</v>
      </c>
      <c r="C712" s="217"/>
      <c r="D712" s="147"/>
      <c r="E712" s="209" t="s">
        <v>151</v>
      </c>
      <c r="F712" s="0"/>
      <c r="G712" s="0"/>
    </row>
    <row r="713" customFormat="false" ht="14.4" hidden="false" customHeight="false" outlineLevel="0" collapsed="false">
      <c r="A713" s="29" t="n">
        <v>2149</v>
      </c>
      <c r="B713" s="200" t="n">
        <f aca="false">IF(D663="x",0,IF(C713&lt;1,0,IF(C713&gt;1,1)))</f>
        <v>0</v>
      </c>
      <c r="C713" s="217"/>
      <c r="D713" s="147"/>
      <c r="E713" s="209" t="s">
        <v>151</v>
      </c>
      <c r="F713" s="0"/>
      <c r="G713" s="0"/>
    </row>
    <row r="714" customFormat="false" ht="14.4" hidden="false" customHeight="false" outlineLevel="0" collapsed="false">
      <c r="A714" s="29" t="n">
        <v>2150</v>
      </c>
      <c r="B714" s="200" t="n">
        <f aca="false">IF(D664="x",0,IF(C714&lt;1,0,IF(C714&gt;1,1)))</f>
        <v>0</v>
      </c>
      <c r="C714" s="217"/>
      <c r="D714" s="147"/>
      <c r="E714" s="209" t="s">
        <v>151</v>
      </c>
      <c r="F714" s="0"/>
      <c r="G714" s="0"/>
    </row>
    <row r="715" customFormat="false" ht="14.4" hidden="false" customHeight="false" outlineLevel="0" collapsed="false">
      <c r="A715" s="29" t="n">
        <v>3000</v>
      </c>
      <c r="B715" s="200" t="n">
        <f aca="false">IF(D665="x",0,IF(C715&lt;1,0,IF(C715&gt;1,1)))</f>
        <v>0</v>
      </c>
      <c r="C715" s="217"/>
      <c r="D715" s="147"/>
      <c r="E715" s="209" t="s">
        <v>151</v>
      </c>
      <c r="F715" s="0"/>
      <c r="G715" s="0"/>
    </row>
    <row r="716" customFormat="false" ht="14.4" hidden="false" customHeight="false" outlineLevel="0" collapsed="false">
      <c r="A716" s="29" t="n">
        <v>3001</v>
      </c>
      <c r="B716" s="200" t="n">
        <f aca="false">IF(D666="x",0,IF(C716&lt;1,0,IF(C716&gt;1,1)))</f>
        <v>0</v>
      </c>
      <c r="C716" s="217"/>
      <c r="D716" s="147"/>
      <c r="E716" s="209" t="s">
        <v>151</v>
      </c>
      <c r="F716" s="0"/>
      <c r="G716" s="0"/>
    </row>
    <row r="717" customFormat="false" ht="14.4" hidden="false" customHeight="false" outlineLevel="0" collapsed="false">
      <c r="A717" s="29" t="n">
        <v>3002</v>
      </c>
      <c r="B717" s="200" t="n">
        <f aca="false">IF(D667="x",0,IF(C717&lt;1,0,IF(C717&gt;1,1)))</f>
        <v>0</v>
      </c>
      <c r="C717" s="217"/>
      <c r="D717" s="147"/>
      <c r="E717" s="209" t="s">
        <v>151</v>
      </c>
      <c r="F717" s="0"/>
      <c r="G717" s="0"/>
    </row>
    <row r="718" customFormat="false" ht="14.4" hidden="false" customHeight="false" outlineLevel="0" collapsed="false">
      <c r="A718" s="29" t="n">
        <v>3003</v>
      </c>
      <c r="B718" s="200" t="n">
        <f aca="false">IF(D668="x",0,IF(C718&lt;1,0,IF(C718&gt;1,1)))</f>
        <v>0</v>
      </c>
      <c r="C718" s="217"/>
      <c r="D718" s="147"/>
      <c r="E718" s="209" t="s">
        <v>151</v>
      </c>
      <c r="F718" s="0"/>
      <c r="G718" s="0"/>
    </row>
    <row r="719" customFormat="false" ht="14.4" hidden="false" customHeight="false" outlineLevel="0" collapsed="false">
      <c r="A719" s="29" t="n">
        <v>3004</v>
      </c>
      <c r="B719" s="200" t="n">
        <f aca="false">IF(D669="x",0,IF(C719&lt;1,0,IF(C719&gt;1,1)))</f>
        <v>0</v>
      </c>
      <c r="C719" s="217"/>
      <c r="D719" s="147"/>
      <c r="E719" s="209" t="s">
        <v>151</v>
      </c>
      <c r="F719" s="0"/>
      <c r="G719" s="0"/>
    </row>
    <row r="720" customFormat="false" ht="14.4" hidden="false" customHeight="false" outlineLevel="0" collapsed="false">
      <c r="A720" s="29" t="n">
        <v>3005</v>
      </c>
      <c r="B720" s="200" t="n">
        <f aca="false">IF(D670="x",0,IF(C720&lt;1,0,IF(C720&gt;1,1)))</f>
        <v>0</v>
      </c>
      <c r="C720" s="217"/>
      <c r="D720" s="147"/>
      <c r="E720" s="209" t="s">
        <v>151</v>
      </c>
      <c r="F720" s="0"/>
      <c r="G720" s="0"/>
    </row>
    <row r="721" customFormat="false" ht="14.4" hidden="false" customHeight="false" outlineLevel="0" collapsed="false">
      <c r="A721" s="29" t="n">
        <v>3006</v>
      </c>
      <c r="B721" s="200" t="n">
        <f aca="false">IF(D671="x",0,IF(C721&lt;1,0,IF(C721&gt;1,1)))</f>
        <v>0</v>
      </c>
      <c r="C721" s="217"/>
      <c r="D721" s="147"/>
      <c r="E721" s="209" t="s">
        <v>151</v>
      </c>
      <c r="F721" s="0"/>
      <c r="G721" s="0"/>
    </row>
    <row r="722" customFormat="false" ht="14.4" hidden="false" customHeight="false" outlineLevel="0" collapsed="false">
      <c r="A722" s="29" t="n">
        <v>3007</v>
      </c>
      <c r="B722" s="200" t="n">
        <f aca="false">IF(D672="x",0,IF(C722&lt;1,0,IF(C722&gt;1,1)))</f>
        <v>0</v>
      </c>
      <c r="C722" s="217"/>
      <c r="D722" s="147"/>
      <c r="E722" s="209" t="s">
        <v>151</v>
      </c>
      <c r="F722" s="0"/>
      <c r="G722" s="0"/>
    </row>
    <row r="723" customFormat="false" ht="14.4" hidden="false" customHeight="false" outlineLevel="0" collapsed="false">
      <c r="A723" s="29" t="n">
        <v>3008</v>
      </c>
      <c r="B723" s="200" t="n">
        <f aca="false">IF(D673="x",0,IF(C723&lt;1,0,IF(C723&gt;1,1)))</f>
        <v>1</v>
      </c>
      <c r="C723" s="218" t="n">
        <v>116</v>
      </c>
      <c r="D723" s="147"/>
      <c r="E723" s="209" t="s">
        <v>151</v>
      </c>
      <c r="F723" s="219"/>
      <c r="G723" s="220"/>
    </row>
    <row r="724" customFormat="false" ht="14.4" hidden="false" customHeight="false" outlineLevel="0" collapsed="false">
      <c r="A724" s="29" t="n">
        <v>3009</v>
      </c>
      <c r="B724" s="200" t="n">
        <f aca="false">IF(D674="x",0,IF(C724&lt;1,0,IF(C724&gt;1,1)))</f>
        <v>1</v>
      </c>
      <c r="C724" s="218" t="n">
        <v>117.65</v>
      </c>
      <c r="D724" s="147"/>
      <c r="E724" s="209" t="s">
        <v>151</v>
      </c>
      <c r="F724" s="219"/>
      <c r="G724" s="220"/>
    </row>
    <row r="725" customFormat="false" ht="14.4" hidden="false" customHeight="false" outlineLevel="0" collapsed="false">
      <c r="A725" s="29" t="n">
        <v>3010</v>
      </c>
      <c r="B725" s="200" t="n">
        <f aca="false">IF(D675="x",0,IF(C725&lt;1,0,IF(C725&gt;1,1)))</f>
        <v>1</v>
      </c>
      <c r="C725" s="218" t="n">
        <v>117.32</v>
      </c>
      <c r="D725" s="147"/>
      <c r="E725" s="209" t="s">
        <v>151</v>
      </c>
      <c r="F725" s="219"/>
      <c r="G725" s="220"/>
    </row>
    <row r="726" customFormat="false" ht="14.4" hidden="false" customHeight="false" outlineLevel="0" collapsed="false">
      <c r="A726" s="29" t="n">
        <v>3011</v>
      </c>
      <c r="B726" s="200" t="n">
        <f aca="false">IF(D676="x",0,IF(C726&lt;1,0,IF(C726&gt;1,1)))</f>
        <v>1</v>
      </c>
      <c r="C726" s="218" t="n">
        <v>116.23</v>
      </c>
      <c r="D726" s="147"/>
      <c r="E726" s="209" t="s">
        <v>151</v>
      </c>
      <c r="F726" s="219"/>
      <c r="G726" s="220"/>
    </row>
    <row r="727" customFormat="false" ht="14.4" hidden="false" customHeight="false" outlineLevel="0" collapsed="false">
      <c r="A727" s="29" t="n">
        <v>3012</v>
      </c>
      <c r="B727" s="200" t="n">
        <f aca="false">IF(D677="x",0,IF(C727&lt;1,0,IF(C727&gt;1,1)))</f>
        <v>0</v>
      </c>
      <c r="C727" s="218"/>
      <c r="D727" s="147"/>
      <c r="E727" s="209" t="s">
        <v>151</v>
      </c>
      <c r="F727" s="219"/>
      <c r="G727" s="220"/>
    </row>
    <row r="728" customFormat="false" ht="14.4" hidden="false" customHeight="false" outlineLevel="0" collapsed="false">
      <c r="A728" s="29" t="n">
        <v>3013</v>
      </c>
      <c r="B728" s="200" t="n">
        <f aca="false">IF(D678="x",0,IF(C728&lt;1,0,IF(C728&gt;1,1)))</f>
        <v>1</v>
      </c>
      <c r="C728" s="218" t="n">
        <v>117.17</v>
      </c>
      <c r="D728" s="147"/>
      <c r="E728" s="209" t="s">
        <v>151</v>
      </c>
      <c r="F728" s="219"/>
      <c r="G728" s="220"/>
    </row>
    <row r="729" customFormat="false" ht="14.4" hidden="false" customHeight="false" outlineLevel="0" collapsed="false">
      <c r="A729" s="29" t="n">
        <v>3014</v>
      </c>
      <c r="B729" s="200" t="n">
        <f aca="false">IF(D679="x",0,IF(C729&lt;1,0,IF(C729&gt;1,1)))</f>
        <v>0</v>
      </c>
      <c r="C729" s="218"/>
      <c r="D729" s="147"/>
      <c r="E729" s="209" t="s">
        <v>151</v>
      </c>
      <c r="F729" s="219"/>
      <c r="G729" s="220"/>
    </row>
    <row r="730" customFormat="false" ht="14.4" hidden="false" customHeight="false" outlineLevel="0" collapsed="false">
      <c r="A730" s="29" t="n">
        <v>3015</v>
      </c>
      <c r="B730" s="200" t="n">
        <f aca="false">IF(D680="x",0,IF(C730&lt;1,0,IF(C730&gt;1,1)))</f>
        <v>0</v>
      </c>
      <c r="C730" s="218"/>
      <c r="D730" s="147"/>
      <c r="E730" s="209" t="s">
        <v>151</v>
      </c>
      <c r="F730" s="219"/>
      <c r="G730" s="220"/>
    </row>
    <row r="731" customFormat="false" ht="14.4" hidden="false" customHeight="false" outlineLevel="0" collapsed="false">
      <c r="A731" s="29" t="n">
        <v>3016</v>
      </c>
      <c r="B731" s="200" t="n">
        <f aca="false">IF(D681="x",0,IF(C731&lt;1,0,IF(C731&gt;1,1)))</f>
        <v>0</v>
      </c>
      <c r="C731" s="218"/>
      <c r="D731" s="147"/>
      <c r="E731" s="209" t="s">
        <v>151</v>
      </c>
      <c r="F731" s="219"/>
      <c r="G731" s="220"/>
    </row>
    <row r="732" customFormat="false" ht="14.4" hidden="false" customHeight="false" outlineLevel="0" collapsed="false">
      <c r="A732" s="29" t="n">
        <v>3017</v>
      </c>
      <c r="B732" s="200" t="n">
        <f aca="false">IF(D682="x",0,IF(C732&lt;1,0,IF(C732&gt;1,1)))</f>
        <v>0</v>
      </c>
      <c r="C732" s="218"/>
      <c r="D732" s="147"/>
      <c r="E732" s="209" t="s">
        <v>151</v>
      </c>
      <c r="F732" s="219"/>
      <c r="G732" s="220"/>
    </row>
    <row r="733" customFormat="false" ht="14.4" hidden="false" customHeight="false" outlineLevel="0" collapsed="false">
      <c r="A733" s="29" t="n">
        <v>3018</v>
      </c>
      <c r="B733" s="200" t="n">
        <f aca="false">IF(D683="x",0,IF(C733&lt;1,0,IF(C733&gt;1,1)))</f>
        <v>0</v>
      </c>
      <c r="C733" s="218"/>
      <c r="D733" s="147"/>
      <c r="E733" s="209" t="s">
        <v>151</v>
      </c>
      <c r="F733" s="219"/>
      <c r="G733" s="220"/>
    </row>
    <row r="734" customFormat="false" ht="14.4" hidden="false" customHeight="false" outlineLevel="0" collapsed="false">
      <c r="A734" s="29" t="n">
        <v>3019</v>
      </c>
      <c r="B734" s="200" t="n">
        <f aca="false">IF(D684="x",0,IF(C734&lt;1,0,IF(C734&gt;1,1)))</f>
        <v>0</v>
      </c>
      <c r="C734" s="218"/>
      <c r="D734" s="147"/>
      <c r="E734" s="209" t="s">
        <v>151</v>
      </c>
      <c r="F734" s="219"/>
      <c r="G734" s="220"/>
    </row>
    <row r="735" customFormat="false" ht="14.4" hidden="false" customHeight="false" outlineLevel="0" collapsed="false">
      <c r="A735" s="29" t="n">
        <v>3020</v>
      </c>
      <c r="B735" s="200" t="n">
        <f aca="false">IF(D685="x",0,IF(C735&lt;1,0,IF(C735&gt;1,1)))</f>
        <v>0</v>
      </c>
      <c r="C735" s="218"/>
      <c r="D735" s="147"/>
      <c r="E735" s="209" t="s">
        <v>151</v>
      </c>
      <c r="F735" s="219"/>
      <c r="G735" s="220"/>
    </row>
    <row r="736" customFormat="false" ht="14.4" hidden="false" customHeight="false" outlineLevel="0" collapsed="false">
      <c r="A736" s="29" t="n">
        <v>3021</v>
      </c>
      <c r="B736" s="200" t="n">
        <f aca="false">IF(D686="x",0,IF(C736&lt;1,0,IF(C736&gt;1,1)))</f>
        <v>1</v>
      </c>
      <c r="C736" s="218" t="n">
        <v>112.648603421374</v>
      </c>
      <c r="D736" s="147"/>
      <c r="E736" s="209" t="s">
        <v>151</v>
      </c>
      <c r="F736" s="219"/>
      <c r="G736" s="220"/>
    </row>
    <row r="737" customFormat="false" ht="14.4" hidden="false" customHeight="false" outlineLevel="0" collapsed="false">
      <c r="A737" s="29" t="n">
        <v>3022</v>
      </c>
      <c r="B737" s="200" t="n">
        <f aca="false">IF(D687="x",0,IF(C737&lt;1,0,IF(C737&gt;1,1)))</f>
        <v>0</v>
      </c>
      <c r="C737" s="218"/>
      <c r="D737" s="147"/>
      <c r="E737" s="209" t="s">
        <v>151</v>
      </c>
      <c r="F737" s="219"/>
      <c r="G737" s="220"/>
    </row>
    <row r="738" customFormat="false" ht="14.4" hidden="false" customHeight="false" outlineLevel="0" collapsed="false">
      <c r="A738" s="29" t="n">
        <v>3023</v>
      </c>
      <c r="B738" s="200" t="n">
        <f aca="false">IF(D688="x",0,IF(C738&lt;1,0,IF(C738&gt;1,1)))</f>
        <v>0</v>
      </c>
      <c r="C738" s="218"/>
      <c r="D738" s="147"/>
      <c r="E738" s="209" t="s">
        <v>151</v>
      </c>
      <c r="F738" s="219"/>
      <c r="G738" s="220"/>
    </row>
    <row r="739" customFormat="false" ht="14.4" hidden="false" customHeight="false" outlineLevel="0" collapsed="false">
      <c r="A739" s="29" t="n">
        <v>3024</v>
      </c>
      <c r="B739" s="200" t="n">
        <f aca="false">IF(D689="x",0,IF(C739&lt;1,0,IF(C739&gt;1,1)))</f>
        <v>1</v>
      </c>
      <c r="C739" s="218" t="n">
        <v>114.028488103567</v>
      </c>
      <c r="D739" s="147"/>
      <c r="E739" s="209" t="s">
        <v>151</v>
      </c>
      <c r="F739" s="219"/>
      <c r="G739" s="220"/>
    </row>
    <row r="740" customFormat="false" ht="14.4" hidden="false" customHeight="false" outlineLevel="0" collapsed="false">
      <c r="A740" s="29" t="n">
        <v>3025</v>
      </c>
      <c r="B740" s="200" t="n">
        <f aca="false">IF(D690="x",0,IF(C740&lt;1,0,IF(C740&gt;1,1)))</f>
        <v>0</v>
      </c>
      <c r="C740" s="218"/>
      <c r="D740" s="147"/>
      <c r="E740" s="209" t="s">
        <v>151</v>
      </c>
      <c r="F740" s="219"/>
      <c r="G740" s="220"/>
    </row>
    <row r="741" customFormat="false" ht="14.4" hidden="false" customHeight="false" outlineLevel="0" collapsed="false">
      <c r="A741" s="29" t="n">
        <v>3026</v>
      </c>
      <c r="B741" s="200" t="n">
        <f aca="false">IF(D691="x",0,IF(C741&lt;1,0,IF(C741&gt;1,1)))</f>
        <v>1</v>
      </c>
      <c r="C741" s="218" t="n">
        <v>117.7</v>
      </c>
      <c r="D741" s="147"/>
      <c r="E741" s="209" t="s">
        <v>151</v>
      </c>
      <c r="F741" s="219"/>
      <c r="G741" s="220"/>
    </row>
    <row r="742" customFormat="false" ht="14.4" hidden="false" customHeight="false" outlineLevel="0" collapsed="false">
      <c r="A742" s="29" t="n">
        <v>3027</v>
      </c>
      <c r="B742" s="200" t="n">
        <f aca="false">IF(D692="x",0,IF(C742&lt;1,0,IF(C742&gt;1,1)))</f>
        <v>1</v>
      </c>
      <c r="C742" s="218" t="n">
        <v>116.45</v>
      </c>
      <c r="D742" s="147"/>
      <c r="E742" s="209" t="s">
        <v>151</v>
      </c>
      <c r="F742" s="219"/>
      <c r="G742" s="220"/>
    </row>
    <row r="743" customFormat="false" ht="14.4" hidden="false" customHeight="false" outlineLevel="0" collapsed="false">
      <c r="A743" s="29" t="n">
        <v>3028</v>
      </c>
      <c r="B743" s="200" t="n">
        <f aca="false">IF(D693="x",0,IF(C743&lt;1,0,IF(C743&gt;1,1)))</f>
        <v>1</v>
      </c>
      <c r="C743" s="218" t="n">
        <v>115.96</v>
      </c>
      <c r="D743" s="147"/>
      <c r="E743" s="209" t="s">
        <v>151</v>
      </c>
      <c r="F743" s="219"/>
      <c r="G743" s="220"/>
    </row>
    <row r="744" customFormat="false" ht="14.4" hidden="false" customHeight="false" outlineLevel="0" collapsed="false">
      <c r="A744" s="29" t="n">
        <v>3029</v>
      </c>
      <c r="B744" s="200" t="n">
        <f aca="false">IF(D694="x",0,IF(C744&lt;1,0,IF(C744&gt;1,1)))</f>
        <v>0</v>
      </c>
      <c r="C744" s="218"/>
      <c r="D744" s="147"/>
      <c r="E744" s="209" t="s">
        <v>151</v>
      </c>
      <c r="F744" s="219"/>
      <c r="G744" s="220"/>
    </row>
    <row r="745" customFormat="false" ht="14.4" hidden="false" customHeight="false" outlineLevel="0" collapsed="false">
      <c r="A745" s="29" t="n">
        <v>3030</v>
      </c>
      <c r="B745" s="200" t="n">
        <f aca="false">IF(D695="x",0,IF(C745&lt;1,0,IF(C745&gt;1,1)))</f>
        <v>0</v>
      </c>
      <c r="C745" s="218"/>
      <c r="D745" s="147"/>
      <c r="E745" s="209" t="s">
        <v>151</v>
      </c>
      <c r="F745" s="219"/>
      <c r="G745" s="220"/>
    </row>
    <row r="746" customFormat="false" ht="14.4" hidden="false" customHeight="false" outlineLevel="0" collapsed="false">
      <c r="A746" s="29" t="n">
        <v>3031</v>
      </c>
      <c r="B746" s="200" t="n">
        <f aca="false">IF(D696="x",0,IF(C746&lt;1,0,IF(C746&gt;1,1)))</f>
        <v>1</v>
      </c>
      <c r="C746" s="218" t="n">
        <v>117.56</v>
      </c>
      <c r="D746" s="147"/>
      <c r="E746" s="209" t="s">
        <v>151</v>
      </c>
      <c r="F746" s="219"/>
      <c r="G746" s="220"/>
    </row>
    <row r="747" customFormat="false" ht="14.4" hidden="false" customHeight="false" outlineLevel="0" collapsed="false">
      <c r="A747" s="29" t="n">
        <v>3032</v>
      </c>
      <c r="B747" s="200" t="n">
        <f aca="false">IF(D697="x",0,IF(C747&lt;1,0,IF(C747&gt;1,1)))</f>
        <v>0</v>
      </c>
      <c r="C747" s="218"/>
      <c r="D747" s="147"/>
      <c r="E747" s="209" t="s">
        <v>151</v>
      </c>
      <c r="F747" s="219"/>
      <c r="G747" s="220"/>
    </row>
    <row r="748" customFormat="false" ht="14.4" hidden="false" customHeight="false" outlineLevel="0" collapsed="false">
      <c r="A748" s="29" t="n">
        <v>3033</v>
      </c>
      <c r="B748" s="200" t="n">
        <f aca="false">IF(D698="x",0,IF(C748&lt;1,0,IF(C748&gt;1,1)))</f>
        <v>0</v>
      </c>
      <c r="C748" s="218"/>
      <c r="D748" s="147"/>
      <c r="E748" s="209" t="s">
        <v>151</v>
      </c>
      <c r="F748" s="219"/>
      <c r="G748" s="220"/>
    </row>
    <row r="749" customFormat="false" ht="14.4" hidden="false" customHeight="false" outlineLevel="0" collapsed="false">
      <c r="A749" s="29" t="n">
        <v>3034</v>
      </c>
      <c r="B749" s="200" t="n">
        <f aca="false">IF(D699="x",0,IF(C749&lt;1,0,IF(C749&gt;1,1)))</f>
        <v>1</v>
      </c>
      <c r="C749" s="218" t="n">
        <v>116.21</v>
      </c>
      <c r="D749" s="147"/>
      <c r="E749" s="209" t="s">
        <v>151</v>
      </c>
      <c r="F749" s="219"/>
      <c r="G749" s="220"/>
    </row>
    <row r="750" customFormat="false" ht="14.4" hidden="false" customHeight="false" outlineLevel="0" collapsed="false">
      <c r="A750" s="29" t="n">
        <v>3035</v>
      </c>
      <c r="B750" s="200" t="n">
        <f aca="false">IF(D700="x",0,IF(C750&lt;1,0,IF(C750&gt;1,1)))</f>
        <v>1</v>
      </c>
      <c r="C750" s="218" t="n">
        <v>115.67</v>
      </c>
      <c r="D750" s="147"/>
      <c r="E750" s="209" t="s">
        <v>151</v>
      </c>
      <c r="F750" s="219"/>
      <c r="G750" s="220"/>
    </row>
    <row r="751" customFormat="false" ht="14.4" hidden="false" customHeight="false" outlineLevel="0" collapsed="false">
      <c r="A751" s="29" t="n">
        <v>3036</v>
      </c>
      <c r="B751" s="200" t="n">
        <f aca="false">IF(D701="x",0,IF(C751&lt;1,0,IF(C751&gt;1,1)))</f>
        <v>0</v>
      </c>
      <c r="C751" s="218"/>
      <c r="D751" s="147"/>
      <c r="E751" s="209" t="s">
        <v>151</v>
      </c>
      <c r="F751" s="219"/>
      <c r="G751" s="220"/>
    </row>
    <row r="752" customFormat="false" ht="14.4" hidden="false" customHeight="false" outlineLevel="0" collapsed="false">
      <c r="A752" s="29" t="n">
        <v>3037</v>
      </c>
      <c r="B752" s="200" t="n">
        <f aca="false">IF(D702="x",0,IF(C752&lt;1,0,IF(C752&gt;1,1)))</f>
        <v>0</v>
      </c>
      <c r="C752" s="218"/>
      <c r="D752" s="147"/>
      <c r="E752" s="209" t="s">
        <v>151</v>
      </c>
      <c r="F752" s="219"/>
      <c r="G752" s="220"/>
    </row>
    <row r="753" customFormat="false" ht="14.4" hidden="false" customHeight="false" outlineLevel="0" collapsed="false">
      <c r="A753" s="29" t="n">
        <v>3038</v>
      </c>
      <c r="B753" s="200" t="n">
        <f aca="false">IF(D703="x",0,IF(C753&lt;1,0,IF(C753&gt;1,1)))</f>
        <v>1</v>
      </c>
      <c r="C753" s="218" t="n">
        <v>115.95</v>
      </c>
      <c r="D753" s="147"/>
      <c r="E753" s="209" t="s">
        <v>151</v>
      </c>
      <c r="F753" s="219"/>
      <c r="G753" s="220"/>
    </row>
    <row r="754" customFormat="false" ht="14.4" hidden="false" customHeight="false" outlineLevel="0" collapsed="false">
      <c r="A754" s="29" t="n">
        <v>3039</v>
      </c>
      <c r="B754" s="200" t="n">
        <f aca="false">IF(D704="x",0,IF(C754&lt;1,0,IF(C754&gt;1,1)))</f>
        <v>1</v>
      </c>
      <c r="C754" s="218" t="n">
        <v>116.46</v>
      </c>
      <c r="D754" s="147"/>
      <c r="E754" s="209" t="s">
        <v>151</v>
      </c>
      <c r="F754" s="219"/>
      <c r="G754" s="220"/>
    </row>
    <row r="755" customFormat="false" ht="14.4" hidden="false" customHeight="false" outlineLevel="0" collapsed="false">
      <c r="A755" s="29" t="n">
        <v>3040</v>
      </c>
      <c r="B755" s="200" t="n">
        <f aca="false">IF(D705="x",0,IF(C755&lt;1,0,IF(C755&gt;1,1)))</f>
        <v>0</v>
      </c>
      <c r="C755" s="218"/>
      <c r="D755" s="147"/>
      <c r="E755" s="209" t="s">
        <v>151</v>
      </c>
      <c r="F755" s="219"/>
      <c r="G755" s="220"/>
    </row>
    <row r="756" customFormat="false" ht="14.4" hidden="false" customHeight="false" outlineLevel="0" collapsed="false">
      <c r="A756" s="29" t="n">
        <v>3041</v>
      </c>
      <c r="B756" s="200" t="n">
        <f aca="false">IF(D706="x",0,IF(C756&lt;1,0,IF(C756&gt;1,1)))</f>
        <v>0</v>
      </c>
      <c r="C756" s="218"/>
      <c r="D756" s="147"/>
      <c r="E756" s="209" t="s">
        <v>151</v>
      </c>
      <c r="F756" s="219"/>
      <c r="G756" s="220"/>
    </row>
    <row r="757" customFormat="false" ht="14.4" hidden="false" customHeight="false" outlineLevel="0" collapsed="false">
      <c r="A757" s="29" t="n">
        <v>3042</v>
      </c>
      <c r="B757" s="200" t="n">
        <f aca="false">IF(D707="x",0,IF(C757&lt;1,0,IF(C757&gt;1,1)))</f>
        <v>1</v>
      </c>
      <c r="C757" s="218" t="n">
        <v>117.21</v>
      </c>
      <c r="D757" s="147"/>
      <c r="E757" s="209" t="s">
        <v>151</v>
      </c>
      <c r="F757" s="219"/>
      <c r="G757" s="220"/>
    </row>
    <row r="758" customFormat="false" ht="14.4" hidden="false" customHeight="false" outlineLevel="0" collapsed="false">
      <c r="A758" s="29" t="n">
        <v>3043</v>
      </c>
      <c r="B758" s="200" t="n">
        <f aca="false">IF(D708="x",0,IF(C758&lt;1,0,IF(C758&gt;1,1)))</f>
        <v>0</v>
      </c>
      <c r="C758" s="218"/>
      <c r="D758" s="147"/>
      <c r="E758" s="209" t="s">
        <v>151</v>
      </c>
      <c r="F758" s="219"/>
      <c r="G758" s="220"/>
    </row>
    <row r="759" customFormat="false" ht="14.4" hidden="false" customHeight="false" outlineLevel="0" collapsed="false">
      <c r="A759" s="29" t="n">
        <v>3044</v>
      </c>
      <c r="B759" s="200" t="n">
        <f aca="false">IF(D709="x",0,IF(C759&lt;1,0,IF(C759&gt;1,1)))</f>
        <v>0</v>
      </c>
      <c r="C759" s="218"/>
      <c r="D759" s="147"/>
      <c r="E759" s="209" t="s">
        <v>151</v>
      </c>
      <c r="F759" s="219"/>
      <c r="G759" s="220"/>
    </row>
    <row r="760" customFormat="false" ht="14.4" hidden="false" customHeight="false" outlineLevel="0" collapsed="false">
      <c r="A760" s="29" t="n">
        <v>3045</v>
      </c>
      <c r="B760" s="200" t="n">
        <f aca="false">IF(D710="x",0,IF(C760&lt;1,0,IF(C760&gt;1,1)))</f>
        <v>1</v>
      </c>
      <c r="C760" s="218" t="n">
        <v>118.7</v>
      </c>
      <c r="D760" s="147"/>
      <c r="E760" s="209" t="s">
        <v>151</v>
      </c>
      <c r="F760" s="219"/>
      <c r="G760" s="220"/>
    </row>
    <row r="761" customFormat="false" ht="14.4" hidden="false" customHeight="false" outlineLevel="0" collapsed="false">
      <c r="A761" s="29" t="n">
        <v>3046</v>
      </c>
      <c r="B761" s="200" t="n">
        <f aca="false">IF(D711="x",0,IF(C761&lt;1,0,IF(C761&gt;1,1)))</f>
        <v>0</v>
      </c>
      <c r="C761" s="218"/>
      <c r="D761" s="147"/>
      <c r="E761" s="209" t="s">
        <v>151</v>
      </c>
      <c r="F761" s="219"/>
      <c r="G761" s="220"/>
    </row>
    <row r="762" customFormat="false" ht="14.4" hidden="false" customHeight="false" outlineLevel="0" collapsed="false">
      <c r="A762" s="29" t="n">
        <v>3047</v>
      </c>
      <c r="B762" s="200" t="n">
        <f aca="false">IF(D712="x",0,IF(C762&lt;1,0,IF(C762&gt;1,1)))</f>
        <v>0</v>
      </c>
      <c r="C762" s="218"/>
      <c r="D762" s="147"/>
      <c r="E762" s="209" t="s">
        <v>151</v>
      </c>
      <c r="F762" s="219"/>
      <c r="G762" s="220"/>
    </row>
    <row r="763" customFormat="false" ht="14.4" hidden="false" customHeight="false" outlineLevel="0" collapsed="false">
      <c r="A763" s="29" t="n">
        <v>3048</v>
      </c>
      <c r="B763" s="200" t="n">
        <f aca="false">IF(D713="x",0,IF(C763&lt;1,0,IF(C763&gt;1,1)))</f>
        <v>0</v>
      </c>
      <c r="C763" s="218"/>
      <c r="D763" s="147"/>
      <c r="E763" s="209" t="s">
        <v>151</v>
      </c>
      <c r="F763" s="219"/>
      <c r="G763" s="220"/>
    </row>
    <row r="764" customFormat="false" ht="14.4" hidden="false" customHeight="false" outlineLevel="0" collapsed="false">
      <c r="A764" s="29" t="n">
        <v>3049</v>
      </c>
      <c r="B764" s="200" t="n">
        <f aca="false">IF(D714="x",0,IF(C764&lt;1,0,IF(C764&gt;1,1)))</f>
        <v>1</v>
      </c>
      <c r="C764" s="218" t="n">
        <v>115.27</v>
      </c>
      <c r="D764" s="147"/>
      <c r="E764" s="209" t="s">
        <v>151</v>
      </c>
      <c r="F764" s="219"/>
      <c r="G764" s="220"/>
    </row>
    <row r="765" customFormat="false" ht="14.4" hidden="false" customHeight="false" outlineLevel="0" collapsed="false">
      <c r="A765" s="29" t="n">
        <v>3050</v>
      </c>
      <c r="B765" s="200" t="n">
        <f aca="false">IF(D715="x",0,IF(C765&lt;1,0,IF(C765&gt;1,1)))</f>
        <v>1</v>
      </c>
      <c r="C765" s="218" t="n">
        <v>116.74</v>
      </c>
      <c r="D765" s="147"/>
      <c r="E765" s="209" t="s">
        <v>151</v>
      </c>
      <c r="F765" s="219"/>
      <c r="G765" s="220"/>
    </row>
    <row r="766" customFormat="false" ht="14.4" hidden="false" customHeight="false" outlineLevel="0" collapsed="false">
      <c r="A766" s="29" t="n">
        <v>3051</v>
      </c>
      <c r="B766" s="200" t="n">
        <f aca="false">IF(D716="x",0,IF(C766&lt;1,0,IF(C766&gt;1,1)))</f>
        <v>1</v>
      </c>
      <c r="C766" s="218" t="n">
        <v>117.34</v>
      </c>
      <c r="D766" s="147"/>
      <c r="E766" s="209" t="s">
        <v>151</v>
      </c>
      <c r="F766" s="219"/>
      <c r="G766" s="220"/>
    </row>
    <row r="767" customFormat="false" ht="14.4" hidden="false" customHeight="false" outlineLevel="0" collapsed="false">
      <c r="A767" s="29" t="n">
        <v>3052</v>
      </c>
      <c r="B767" s="200" t="n">
        <f aca="false">IF(D717="x",0,IF(C767&lt;1,0,IF(C767&gt;1,1)))</f>
        <v>0</v>
      </c>
      <c r="C767" s="218"/>
      <c r="D767" s="147"/>
      <c r="E767" s="209" t="s">
        <v>151</v>
      </c>
      <c r="F767" s="219"/>
      <c r="G767" s="220"/>
    </row>
    <row r="768" customFormat="false" ht="14.4" hidden="false" customHeight="false" outlineLevel="0" collapsed="false">
      <c r="A768" s="29" t="n">
        <v>3053</v>
      </c>
      <c r="B768" s="200" t="n">
        <f aca="false">IF(D718="x",0,IF(C768&lt;1,0,IF(C768&gt;1,1)))</f>
        <v>1</v>
      </c>
      <c r="C768" s="218" t="n">
        <v>116.42</v>
      </c>
      <c r="D768" s="147"/>
      <c r="E768" s="209" t="s">
        <v>151</v>
      </c>
      <c r="F768" s="219"/>
      <c r="G768" s="220"/>
    </row>
    <row r="769" customFormat="false" ht="14.4" hidden="false" customHeight="false" outlineLevel="0" collapsed="false">
      <c r="A769" s="29" t="n">
        <v>3054</v>
      </c>
      <c r="B769" s="200" t="n">
        <f aca="false">IF(D719="x",0,IF(C769&lt;1,0,IF(C769&gt;1,1)))</f>
        <v>1</v>
      </c>
      <c r="C769" s="218" t="n">
        <v>115.39</v>
      </c>
      <c r="D769" s="147"/>
      <c r="E769" s="209" t="s">
        <v>151</v>
      </c>
      <c r="F769" s="219"/>
      <c r="G769" s="220"/>
    </row>
    <row r="770" customFormat="false" ht="14.4" hidden="false" customHeight="false" outlineLevel="0" collapsed="false">
      <c r="A770" s="29" t="n">
        <v>3055</v>
      </c>
      <c r="B770" s="200" t="n">
        <f aca="false">IF(D720="x",0,IF(C770&lt;1,0,IF(C770&gt;1,1)))</f>
        <v>1</v>
      </c>
      <c r="C770" s="221" t="n">
        <v>117.53</v>
      </c>
      <c r="D770" s="147"/>
      <c r="E770" s="209" t="s">
        <v>151</v>
      </c>
      <c r="F770" s="219"/>
      <c r="G770" s="222"/>
    </row>
    <row r="771" customFormat="false" ht="14.4" hidden="false" customHeight="false" outlineLevel="0" collapsed="false">
      <c r="A771" s="29" t="n">
        <v>3056</v>
      </c>
      <c r="B771" s="200" t="n">
        <f aca="false">IF(D721="x",0,IF(C771&lt;1,0,IF(C771&gt;1,1)))</f>
        <v>0</v>
      </c>
      <c r="C771" s="217"/>
      <c r="D771" s="147"/>
      <c r="E771" s="209" t="s">
        <v>151</v>
      </c>
      <c r="F771" s="0"/>
      <c r="G771" s="0"/>
    </row>
    <row r="772" customFormat="false" ht="14.4" hidden="false" customHeight="false" outlineLevel="0" collapsed="false">
      <c r="A772" s="29" t="n">
        <v>3057</v>
      </c>
      <c r="B772" s="200" t="n">
        <f aca="false">IF(D722="x",0,IF(C772&lt;1,0,IF(C772&gt;1,1)))</f>
        <v>0</v>
      </c>
      <c r="C772" s="217"/>
      <c r="D772" s="147"/>
      <c r="E772" s="209" t="s">
        <v>151</v>
      </c>
      <c r="F772" s="0"/>
      <c r="G772" s="0"/>
    </row>
    <row r="773" customFormat="false" ht="14.4" hidden="false" customHeight="false" outlineLevel="0" collapsed="false">
      <c r="A773" s="29" t="n">
        <v>3058</v>
      </c>
      <c r="B773" s="200" t="n">
        <f aca="false">IF(D723="x",0,IF(C773&lt;1,0,IF(C773&gt;1,1)))</f>
        <v>0</v>
      </c>
      <c r="C773" s="217"/>
      <c r="D773" s="147"/>
      <c r="E773" s="209" t="s">
        <v>151</v>
      </c>
      <c r="F773" s="0"/>
      <c r="G773" s="0"/>
    </row>
    <row r="774" customFormat="false" ht="14.4" hidden="false" customHeight="false" outlineLevel="0" collapsed="false">
      <c r="A774" s="29" t="n">
        <v>3059</v>
      </c>
      <c r="B774" s="200" t="n">
        <f aca="false">IF(D724="x",0,IF(C774&lt;1,0,IF(C774&gt;1,1)))</f>
        <v>0</v>
      </c>
      <c r="C774" s="217"/>
      <c r="D774" s="147"/>
      <c r="E774" s="209" t="s">
        <v>151</v>
      </c>
      <c r="F774" s="0"/>
      <c r="G774" s="0"/>
    </row>
    <row r="775" customFormat="false" ht="14.4" hidden="false" customHeight="false" outlineLevel="0" collapsed="false">
      <c r="A775" s="29" t="n">
        <v>3060</v>
      </c>
      <c r="B775" s="200" t="n">
        <f aca="false">IF(D725="x",0,IF(C775&lt;1,0,IF(C775&gt;1,1)))</f>
        <v>0</v>
      </c>
      <c r="C775" s="217"/>
      <c r="D775" s="147"/>
      <c r="E775" s="209" t="s">
        <v>151</v>
      </c>
      <c r="F775" s="0"/>
      <c r="G775" s="0"/>
    </row>
    <row r="776" customFormat="false" ht="14.4" hidden="false" customHeight="false" outlineLevel="0" collapsed="false">
      <c r="A776" s="29" t="n">
        <v>3061</v>
      </c>
      <c r="B776" s="200" t="n">
        <f aca="false">IF(D726="x",0,IF(C776&lt;1,0,IF(C776&gt;1,1)))</f>
        <v>0</v>
      </c>
      <c r="C776" s="217"/>
      <c r="D776" s="147"/>
      <c r="E776" s="209" t="s">
        <v>151</v>
      </c>
      <c r="F776" s="0"/>
      <c r="G776" s="0"/>
    </row>
    <row r="777" customFormat="false" ht="14.4" hidden="false" customHeight="false" outlineLevel="0" collapsed="false">
      <c r="A777" s="29" t="n">
        <v>3062</v>
      </c>
      <c r="B777" s="200" t="n">
        <f aca="false">IF(D727="x",0,IF(C777&lt;1,0,IF(C777&gt;1,1)))</f>
        <v>0</v>
      </c>
      <c r="C777" s="217"/>
      <c r="D777" s="147"/>
      <c r="E777" s="209" t="s">
        <v>151</v>
      </c>
      <c r="F777" s="0"/>
      <c r="G777" s="0"/>
    </row>
    <row r="778" customFormat="false" ht="14.4" hidden="false" customHeight="false" outlineLevel="0" collapsed="false">
      <c r="A778" s="29" t="n">
        <v>3063</v>
      </c>
      <c r="B778" s="200" t="n">
        <f aca="false">IF(D728="x",0,IF(C778&lt;1,0,IF(C778&gt;1,1)))</f>
        <v>0</v>
      </c>
      <c r="C778" s="217"/>
      <c r="D778" s="147"/>
      <c r="E778" s="209" t="s">
        <v>151</v>
      </c>
      <c r="F778" s="0"/>
      <c r="G778" s="0"/>
    </row>
    <row r="779" customFormat="false" ht="14.4" hidden="false" customHeight="false" outlineLevel="0" collapsed="false">
      <c r="A779" s="29" t="n">
        <v>3064</v>
      </c>
      <c r="B779" s="200" t="n">
        <f aca="false">IF(D729="x",0,IF(C779&lt;1,0,IF(C779&gt;1,1)))</f>
        <v>0</v>
      </c>
      <c r="C779" s="217"/>
      <c r="D779" s="147"/>
      <c r="E779" s="209" t="s">
        <v>151</v>
      </c>
      <c r="F779" s="0"/>
      <c r="G779" s="0"/>
    </row>
    <row r="780" customFormat="false" ht="14.4" hidden="false" customHeight="false" outlineLevel="0" collapsed="false">
      <c r="A780" s="29" t="n">
        <v>3065</v>
      </c>
      <c r="B780" s="200" t="n">
        <f aca="false">IF(D730="x",0,IF(C780&lt;1,0,IF(C780&gt;1,1)))</f>
        <v>0</v>
      </c>
      <c r="C780" s="217"/>
      <c r="D780" s="147"/>
      <c r="E780" s="209" t="s">
        <v>151</v>
      </c>
      <c r="F780" s="0"/>
      <c r="G780" s="0"/>
    </row>
    <row r="781" customFormat="false" ht="14.4" hidden="false" customHeight="false" outlineLevel="0" collapsed="false">
      <c r="A781" s="29" t="n">
        <v>3066</v>
      </c>
      <c r="B781" s="200" t="n">
        <f aca="false">IF(D731="x",0,IF(C781&lt;1,0,IF(C781&gt;1,1)))</f>
        <v>0</v>
      </c>
      <c r="C781" s="217"/>
      <c r="D781" s="147"/>
      <c r="E781" s="209" t="s">
        <v>151</v>
      </c>
      <c r="F781" s="0"/>
      <c r="G781" s="0"/>
    </row>
    <row r="782" customFormat="false" ht="14.4" hidden="false" customHeight="false" outlineLevel="0" collapsed="false">
      <c r="A782" s="29" t="n">
        <v>3067</v>
      </c>
      <c r="B782" s="200" t="n">
        <f aca="false">IF(D732="x",0,IF(C782&lt;1,0,IF(C782&gt;1,1)))</f>
        <v>0</v>
      </c>
      <c r="C782" s="217"/>
      <c r="D782" s="147"/>
      <c r="E782" s="209" t="s">
        <v>151</v>
      </c>
      <c r="F782" s="0"/>
      <c r="G782" s="0"/>
    </row>
    <row r="783" customFormat="false" ht="14.4" hidden="false" customHeight="false" outlineLevel="0" collapsed="false">
      <c r="A783" s="29" t="n">
        <v>3068</v>
      </c>
      <c r="B783" s="200" t="n">
        <f aca="false">IF(D733="x",0,IF(C783&lt;1,0,IF(C783&gt;1,1)))</f>
        <v>0</v>
      </c>
      <c r="C783" s="217"/>
      <c r="D783" s="147"/>
      <c r="E783" s="209" t="s">
        <v>151</v>
      </c>
      <c r="F783" s="0"/>
      <c r="G783" s="0"/>
    </row>
    <row r="784" customFormat="false" ht="14.4" hidden="false" customHeight="false" outlineLevel="0" collapsed="false">
      <c r="A784" s="29" t="n">
        <v>3069</v>
      </c>
      <c r="B784" s="200" t="n">
        <f aca="false">IF(D734="x",0,IF(C784&lt;1,0,IF(C784&gt;1,1)))</f>
        <v>0</v>
      </c>
      <c r="C784" s="217"/>
      <c r="D784" s="147"/>
      <c r="E784" s="209" t="s">
        <v>151</v>
      </c>
      <c r="F784" s="0"/>
      <c r="G784" s="0"/>
    </row>
    <row r="785" customFormat="false" ht="14.4" hidden="false" customHeight="false" outlineLevel="0" collapsed="false">
      <c r="A785" s="29" t="n">
        <v>3070</v>
      </c>
      <c r="B785" s="200" t="n">
        <f aca="false">IF(D735="x",0,IF(C785&lt;1,0,IF(C785&gt;1,1)))</f>
        <v>0</v>
      </c>
      <c r="C785" s="217"/>
      <c r="D785" s="147"/>
      <c r="E785" s="209" t="s">
        <v>151</v>
      </c>
      <c r="F785" s="0"/>
      <c r="G785" s="0"/>
    </row>
    <row r="786" customFormat="false" ht="14.4" hidden="false" customHeight="false" outlineLevel="0" collapsed="false">
      <c r="A786" s="29" t="n">
        <v>3071</v>
      </c>
      <c r="B786" s="200" t="n">
        <f aca="false">IF(D736="x",0,IF(C786&lt;1,0,IF(C786&gt;1,1)))</f>
        <v>0</v>
      </c>
      <c r="C786" s="217"/>
      <c r="D786" s="147"/>
      <c r="E786" s="209" t="s">
        <v>151</v>
      </c>
      <c r="F786" s="0"/>
      <c r="G786" s="0"/>
    </row>
    <row r="787" customFormat="false" ht="14.4" hidden="false" customHeight="false" outlineLevel="0" collapsed="false">
      <c r="A787" s="29" t="n">
        <v>3072</v>
      </c>
      <c r="B787" s="200" t="n">
        <f aca="false">IF(D737="x",0,IF(C787&lt;1,0,IF(C787&gt;1,1)))</f>
        <v>0</v>
      </c>
      <c r="C787" s="217"/>
      <c r="D787" s="147"/>
      <c r="E787" s="209" t="s">
        <v>151</v>
      </c>
      <c r="F787" s="0"/>
      <c r="G787" s="0"/>
    </row>
    <row r="788" customFormat="false" ht="14.4" hidden="false" customHeight="false" outlineLevel="0" collapsed="false">
      <c r="A788" s="29" t="n">
        <v>3073</v>
      </c>
      <c r="B788" s="200" t="n">
        <f aca="false">IF(D738="x",0,IF(C788&lt;1,0,IF(C788&gt;1,1)))</f>
        <v>0</v>
      </c>
      <c r="C788" s="217"/>
      <c r="D788" s="147"/>
      <c r="E788" s="209" t="s">
        <v>151</v>
      </c>
      <c r="F788" s="0"/>
      <c r="G788" s="0"/>
    </row>
    <row r="789" customFormat="false" ht="14.4" hidden="false" customHeight="false" outlineLevel="0" collapsed="false">
      <c r="A789" s="29" t="n">
        <v>3074</v>
      </c>
      <c r="B789" s="200" t="n">
        <f aca="false">IF(D739="x",0,IF(C789&lt;1,0,IF(C789&gt;1,1)))</f>
        <v>0</v>
      </c>
      <c r="C789" s="217"/>
      <c r="D789" s="147"/>
      <c r="E789" s="209" t="s">
        <v>151</v>
      </c>
      <c r="F789" s="0"/>
      <c r="G789" s="0"/>
    </row>
    <row r="790" customFormat="false" ht="14.4" hidden="false" customHeight="false" outlineLevel="0" collapsed="false">
      <c r="A790" s="29" t="n">
        <v>3075</v>
      </c>
      <c r="B790" s="200" t="n">
        <f aca="false">IF(D740="x",0,IF(C790&lt;1,0,IF(C790&gt;1,1)))</f>
        <v>0</v>
      </c>
      <c r="C790" s="217"/>
      <c r="D790" s="147"/>
      <c r="E790" s="209" t="s">
        <v>151</v>
      </c>
      <c r="F790" s="0"/>
      <c r="G790" s="0"/>
    </row>
    <row r="791" customFormat="false" ht="14.4" hidden="false" customHeight="false" outlineLevel="0" collapsed="false">
      <c r="A791" s="29" t="n">
        <v>3076</v>
      </c>
      <c r="B791" s="200" t="n">
        <f aca="false">IF(D741="x",0,IF(C791&lt;1,0,IF(C791&gt;1,1)))</f>
        <v>0</v>
      </c>
      <c r="C791" s="217"/>
      <c r="D791" s="147"/>
      <c r="E791" s="209" t="s">
        <v>151</v>
      </c>
      <c r="F791" s="0"/>
      <c r="G791" s="0"/>
    </row>
    <row r="792" customFormat="false" ht="14.4" hidden="false" customHeight="false" outlineLevel="0" collapsed="false">
      <c r="A792" s="29" t="n">
        <v>3077</v>
      </c>
      <c r="B792" s="200" t="n">
        <f aca="false">IF(D742="x",0,IF(C792&lt;1,0,IF(C792&gt;1,1)))</f>
        <v>0</v>
      </c>
      <c r="C792" s="217"/>
      <c r="D792" s="147"/>
      <c r="E792" s="209" t="s">
        <v>151</v>
      </c>
      <c r="F792" s="0"/>
      <c r="G792" s="0"/>
    </row>
    <row r="793" customFormat="false" ht="14.4" hidden="false" customHeight="false" outlineLevel="0" collapsed="false">
      <c r="A793" s="29" t="n">
        <v>3078</v>
      </c>
      <c r="B793" s="200" t="n">
        <f aca="false">IF(D743="x",0,IF(C793&lt;1,0,IF(C793&gt;1,1)))</f>
        <v>0</v>
      </c>
      <c r="C793" s="217"/>
      <c r="D793" s="147"/>
      <c r="E793" s="209" t="s">
        <v>151</v>
      </c>
      <c r="F793" s="0"/>
      <c r="G793" s="0"/>
    </row>
    <row r="794" customFormat="false" ht="14.4" hidden="false" customHeight="false" outlineLevel="0" collapsed="false">
      <c r="A794" s="29" t="n">
        <v>3079</v>
      </c>
      <c r="B794" s="200" t="n">
        <f aca="false">IF(D744="x",0,IF(C794&lt;1,0,IF(C794&gt;1,1)))</f>
        <v>0</v>
      </c>
      <c r="C794" s="217"/>
      <c r="D794" s="147"/>
      <c r="E794" s="209" t="s">
        <v>151</v>
      </c>
      <c r="F794" s="0"/>
      <c r="G794" s="0"/>
    </row>
    <row r="795" customFormat="false" ht="14.4" hidden="false" customHeight="false" outlineLevel="0" collapsed="false">
      <c r="A795" s="29" t="n">
        <v>3080</v>
      </c>
      <c r="B795" s="200" t="n">
        <f aca="false">IF(D745="x",0,IF(C795&lt;1,0,IF(C795&gt;1,1)))</f>
        <v>0</v>
      </c>
      <c r="C795" s="217"/>
      <c r="D795" s="147"/>
      <c r="E795" s="209" t="s">
        <v>151</v>
      </c>
      <c r="F795" s="0"/>
      <c r="G795" s="0"/>
    </row>
    <row r="796" customFormat="false" ht="14.4" hidden="false" customHeight="false" outlineLevel="0" collapsed="false">
      <c r="A796" s="29" t="n">
        <v>3081</v>
      </c>
      <c r="B796" s="200" t="n">
        <f aca="false">IF(D746="x",0,IF(C796&lt;1,0,IF(C796&gt;1,1)))</f>
        <v>0</v>
      </c>
      <c r="C796" s="217"/>
      <c r="D796" s="147"/>
      <c r="E796" s="209" t="s">
        <v>151</v>
      </c>
      <c r="F796" s="0"/>
      <c r="G796" s="0"/>
    </row>
    <row r="797" customFormat="false" ht="14.4" hidden="false" customHeight="false" outlineLevel="0" collapsed="false">
      <c r="A797" s="29" t="n">
        <v>3082</v>
      </c>
      <c r="B797" s="200" t="n">
        <f aca="false">IF(D747="x",0,IF(C797&lt;1,0,IF(C797&gt;1,1)))</f>
        <v>0</v>
      </c>
      <c r="C797" s="217"/>
      <c r="D797" s="147"/>
      <c r="E797" s="209" t="s">
        <v>151</v>
      </c>
      <c r="F797" s="0"/>
      <c r="G797" s="0"/>
    </row>
    <row r="798" customFormat="false" ht="14.4" hidden="false" customHeight="false" outlineLevel="0" collapsed="false">
      <c r="A798" s="29" t="n">
        <v>3083</v>
      </c>
      <c r="B798" s="200" t="n">
        <f aca="false">IF(D748="x",0,IF(C798&lt;1,0,IF(C798&gt;1,1)))</f>
        <v>0</v>
      </c>
      <c r="C798" s="217"/>
      <c r="D798" s="147"/>
      <c r="E798" s="209" t="s">
        <v>151</v>
      </c>
      <c r="F798" s="0"/>
      <c r="G798" s="0"/>
    </row>
    <row r="799" customFormat="false" ht="14.4" hidden="false" customHeight="false" outlineLevel="0" collapsed="false">
      <c r="A799" s="29" t="n">
        <v>3084</v>
      </c>
      <c r="B799" s="200" t="n">
        <f aca="false">IF(D749="x",0,IF(C799&lt;1,0,IF(C799&gt;1,1)))</f>
        <v>0</v>
      </c>
      <c r="C799" s="217"/>
      <c r="D799" s="147"/>
      <c r="E799" s="209" t="s">
        <v>151</v>
      </c>
      <c r="F799" s="0"/>
      <c r="G799" s="0"/>
    </row>
    <row r="800" customFormat="false" ht="14.4" hidden="false" customHeight="false" outlineLevel="0" collapsed="false">
      <c r="A800" s="29" t="n">
        <v>3085</v>
      </c>
      <c r="B800" s="200" t="n">
        <f aca="false">IF(D750="x",0,IF(C800&lt;1,0,IF(C800&gt;1,1)))</f>
        <v>0</v>
      </c>
      <c r="C800" s="217"/>
      <c r="D800" s="147"/>
      <c r="E800" s="209" t="s">
        <v>151</v>
      </c>
      <c r="F800" s="0"/>
      <c r="G800" s="0"/>
    </row>
    <row r="801" customFormat="false" ht="14.4" hidden="false" customHeight="false" outlineLevel="0" collapsed="false">
      <c r="A801" s="29" t="n">
        <v>3086</v>
      </c>
      <c r="B801" s="200" t="n">
        <f aca="false">IF(D751="x",0,IF(C801&lt;1,0,IF(C801&gt;1,1)))</f>
        <v>0</v>
      </c>
      <c r="C801" s="217"/>
      <c r="D801" s="147"/>
      <c r="E801" s="209" t="s">
        <v>151</v>
      </c>
      <c r="F801" s="0"/>
      <c r="G801" s="0"/>
    </row>
    <row r="802" customFormat="false" ht="14.4" hidden="false" customHeight="false" outlineLevel="0" collapsed="false">
      <c r="A802" s="29" t="n">
        <v>3087</v>
      </c>
      <c r="B802" s="200" t="n">
        <f aca="false">IF(D752="x",0,IF(C802&lt;1,0,IF(C802&gt;1,1)))</f>
        <v>0</v>
      </c>
      <c r="C802" s="217"/>
      <c r="D802" s="147"/>
      <c r="E802" s="209" t="s">
        <v>151</v>
      </c>
      <c r="F802" s="0"/>
      <c r="G802" s="0"/>
    </row>
    <row r="803" customFormat="false" ht="14.4" hidden="false" customHeight="false" outlineLevel="0" collapsed="false">
      <c r="A803" s="29" t="n">
        <v>3088</v>
      </c>
      <c r="B803" s="200" t="n">
        <f aca="false">IF(D753="x",0,IF(C803&lt;1,0,IF(C803&gt;1,1)))</f>
        <v>0</v>
      </c>
      <c r="C803" s="217"/>
      <c r="D803" s="147"/>
      <c r="E803" s="209" t="s">
        <v>151</v>
      </c>
      <c r="F803" s="0"/>
      <c r="G803" s="0"/>
    </row>
    <row r="804" customFormat="false" ht="14.4" hidden="false" customHeight="false" outlineLevel="0" collapsed="false">
      <c r="A804" s="29" t="n">
        <v>3089</v>
      </c>
      <c r="B804" s="200" t="n">
        <f aca="false">IF(D754="x",0,IF(C804&lt;1,0,IF(C804&gt;1,1)))</f>
        <v>0</v>
      </c>
      <c r="C804" s="217"/>
      <c r="D804" s="147"/>
      <c r="E804" s="209" t="s">
        <v>151</v>
      </c>
      <c r="F804" s="0"/>
      <c r="G804" s="0"/>
    </row>
    <row r="805" customFormat="false" ht="14.4" hidden="false" customHeight="false" outlineLevel="0" collapsed="false">
      <c r="A805" s="29" t="n">
        <v>3090</v>
      </c>
      <c r="B805" s="200" t="n">
        <f aca="false">IF(D755="x",0,IF(C805&lt;1,0,IF(C805&gt;1,1)))</f>
        <v>0</v>
      </c>
      <c r="C805" s="217"/>
      <c r="D805" s="147"/>
      <c r="E805" s="209" t="s">
        <v>151</v>
      </c>
      <c r="F805" s="0"/>
      <c r="G805" s="0"/>
    </row>
    <row r="806" customFormat="false" ht="14.4" hidden="false" customHeight="false" outlineLevel="0" collapsed="false">
      <c r="A806" s="29" t="n">
        <v>3091</v>
      </c>
      <c r="B806" s="200" t="n">
        <f aca="false">IF(D756="x",0,IF(C806&lt;1,0,IF(C806&gt;1,1)))</f>
        <v>0</v>
      </c>
      <c r="C806" s="217"/>
      <c r="D806" s="147"/>
      <c r="E806" s="209" t="s">
        <v>151</v>
      </c>
      <c r="F806" s="0"/>
      <c r="G806" s="0"/>
    </row>
    <row r="807" customFormat="false" ht="14.4" hidden="false" customHeight="false" outlineLevel="0" collapsed="false">
      <c r="A807" s="29" t="n">
        <v>3092</v>
      </c>
      <c r="B807" s="200" t="n">
        <f aca="false">IF(D757="x",0,IF(C807&lt;1,0,IF(C807&gt;1,1)))</f>
        <v>0</v>
      </c>
      <c r="C807" s="217"/>
      <c r="D807" s="147"/>
      <c r="E807" s="209" t="s">
        <v>151</v>
      </c>
      <c r="F807" s="0"/>
      <c r="G807" s="0"/>
    </row>
    <row r="808" customFormat="false" ht="14.4" hidden="false" customHeight="false" outlineLevel="0" collapsed="false">
      <c r="A808" s="29" t="n">
        <v>3093</v>
      </c>
      <c r="B808" s="200" t="n">
        <f aca="false">IF(D758="x",0,IF(C808&lt;1,0,IF(C808&gt;1,1)))</f>
        <v>0</v>
      </c>
      <c r="C808" s="217"/>
      <c r="D808" s="147"/>
      <c r="E808" s="209" t="s">
        <v>151</v>
      </c>
      <c r="F808" s="0"/>
      <c r="G808" s="0"/>
    </row>
    <row r="809" customFormat="false" ht="14.4" hidden="false" customHeight="false" outlineLevel="0" collapsed="false">
      <c r="A809" s="29" t="n">
        <v>3094</v>
      </c>
      <c r="B809" s="200" t="n">
        <f aca="false">IF(D759="x",0,IF(C809&lt;1,0,IF(C809&gt;1,1)))</f>
        <v>0</v>
      </c>
      <c r="C809" s="217"/>
      <c r="D809" s="147"/>
      <c r="E809" s="209" t="s">
        <v>151</v>
      </c>
      <c r="F809" s="0"/>
      <c r="G809" s="0"/>
    </row>
    <row r="810" customFormat="false" ht="14.4" hidden="false" customHeight="false" outlineLevel="0" collapsed="false">
      <c r="A810" s="29" t="n">
        <v>3095</v>
      </c>
      <c r="B810" s="200" t="n">
        <f aca="false">IF(D760="x",0,IF(C810&lt;1,0,IF(C810&gt;1,1)))</f>
        <v>0</v>
      </c>
      <c r="C810" s="217"/>
      <c r="D810" s="147"/>
      <c r="E810" s="209" t="s">
        <v>151</v>
      </c>
      <c r="F810" s="0"/>
      <c r="G810" s="0"/>
    </row>
    <row r="811" customFormat="false" ht="14.4" hidden="false" customHeight="false" outlineLevel="0" collapsed="false">
      <c r="A811" s="29" t="n">
        <v>3096</v>
      </c>
      <c r="B811" s="200" t="n">
        <f aca="false">IF(D761="x",0,IF(C811&lt;1,0,IF(C811&gt;1,1)))</f>
        <v>0</v>
      </c>
      <c r="C811" s="217"/>
      <c r="D811" s="147"/>
      <c r="E811" s="209" t="s">
        <v>151</v>
      </c>
      <c r="F811" s="0"/>
      <c r="G811" s="0"/>
    </row>
    <row r="812" customFormat="false" ht="14.4" hidden="false" customHeight="false" outlineLevel="0" collapsed="false">
      <c r="A812" s="29" t="n">
        <v>3097</v>
      </c>
      <c r="B812" s="200" t="n">
        <f aca="false">IF(D762="x",0,IF(C812&lt;1,0,IF(C812&gt;1,1)))</f>
        <v>0</v>
      </c>
      <c r="C812" s="217"/>
      <c r="D812" s="147"/>
      <c r="E812" s="209" t="s">
        <v>151</v>
      </c>
      <c r="F812" s="0"/>
      <c r="G812" s="0"/>
    </row>
    <row r="813" customFormat="false" ht="14.4" hidden="false" customHeight="false" outlineLevel="0" collapsed="false">
      <c r="A813" s="29" t="n">
        <v>3098</v>
      </c>
      <c r="B813" s="200" t="n">
        <f aca="false">IF(D763="x",0,IF(C813&lt;1,0,IF(C813&gt;1,1)))</f>
        <v>0</v>
      </c>
      <c r="C813" s="217"/>
      <c r="D813" s="147"/>
      <c r="E813" s="209" t="s">
        <v>151</v>
      </c>
      <c r="F813" s="0"/>
      <c r="G813" s="0"/>
    </row>
    <row r="814" customFormat="false" ht="14.4" hidden="false" customHeight="false" outlineLevel="0" collapsed="false">
      <c r="A814" s="29" t="n">
        <v>3099</v>
      </c>
      <c r="B814" s="200" t="n">
        <f aca="false">IF(D764="x",0,IF(C814&lt;1,0,IF(C814&gt;1,1)))</f>
        <v>0</v>
      </c>
      <c r="C814" s="217"/>
      <c r="D814" s="147"/>
      <c r="E814" s="209" t="s">
        <v>151</v>
      </c>
      <c r="F814" s="0"/>
      <c r="G814" s="0"/>
    </row>
    <row r="815" customFormat="false" ht="14.4" hidden="false" customHeight="false" outlineLevel="0" collapsed="false">
      <c r="A815" s="29" t="n">
        <v>3100</v>
      </c>
      <c r="B815" s="200" t="n">
        <f aca="false">IF(D765="x",0,IF(C815&lt;1,0,IF(C815&gt;1,1)))</f>
        <v>0</v>
      </c>
      <c r="C815" s="217"/>
      <c r="D815" s="147"/>
      <c r="E815" s="209" t="s">
        <v>151</v>
      </c>
      <c r="F815" s="0"/>
      <c r="G815" s="0"/>
    </row>
    <row r="816" customFormat="false" ht="14.4" hidden="false" customHeight="false" outlineLevel="0" collapsed="false">
      <c r="A816" s="29" t="n">
        <v>3101</v>
      </c>
      <c r="B816" s="200" t="n">
        <f aca="false">IF(D766="x",0,IF(C816&lt;1,0,IF(C816&gt;1,1)))</f>
        <v>0</v>
      </c>
      <c r="C816" s="217"/>
      <c r="D816" s="147"/>
      <c r="E816" s="209" t="s">
        <v>151</v>
      </c>
      <c r="F816" s="0"/>
      <c r="G816" s="0"/>
    </row>
    <row r="817" customFormat="false" ht="14.4" hidden="false" customHeight="false" outlineLevel="0" collapsed="false">
      <c r="A817" s="29" t="n">
        <v>3102</v>
      </c>
      <c r="B817" s="200" t="n">
        <f aca="false">IF(D767="x",0,IF(C817&lt;1,0,IF(C817&gt;1,1)))</f>
        <v>0</v>
      </c>
      <c r="C817" s="217"/>
      <c r="D817" s="147"/>
      <c r="E817" s="209" t="s">
        <v>151</v>
      </c>
      <c r="F817" s="0"/>
      <c r="G817" s="0"/>
    </row>
    <row r="818" customFormat="false" ht="14.4" hidden="false" customHeight="false" outlineLevel="0" collapsed="false">
      <c r="A818" s="29" t="n">
        <v>3103</v>
      </c>
      <c r="B818" s="200" t="n">
        <f aca="false">IF(D768="x",0,IF(C818&lt;1,0,IF(C818&gt;1,1)))</f>
        <v>0</v>
      </c>
      <c r="C818" s="217"/>
      <c r="D818" s="147"/>
      <c r="E818" s="209" t="s">
        <v>151</v>
      </c>
      <c r="F818" s="0"/>
      <c r="G818" s="0"/>
    </row>
    <row r="819" customFormat="false" ht="14.4" hidden="false" customHeight="false" outlineLevel="0" collapsed="false">
      <c r="A819" s="29" t="n">
        <v>3104</v>
      </c>
      <c r="B819" s="200" t="n">
        <f aca="false">IF(D769="x",0,IF(C819&lt;1,0,IF(C819&gt;1,1)))</f>
        <v>0</v>
      </c>
      <c r="C819" s="217"/>
      <c r="D819" s="147"/>
      <c r="E819" s="209" t="s">
        <v>151</v>
      </c>
      <c r="F819" s="0"/>
      <c r="G819" s="0"/>
    </row>
    <row r="820" customFormat="false" ht="14.4" hidden="false" customHeight="false" outlineLevel="0" collapsed="false">
      <c r="A820" s="29" t="n">
        <v>3105</v>
      </c>
      <c r="B820" s="200" t="n">
        <f aca="false">IF(D770="x",0,IF(C820&lt;1,0,IF(C820&gt;1,1)))</f>
        <v>0</v>
      </c>
      <c r="C820" s="217"/>
      <c r="D820" s="147"/>
      <c r="E820" s="209" t="s">
        <v>151</v>
      </c>
      <c r="F820" s="0"/>
      <c r="G820" s="0"/>
    </row>
    <row r="821" customFormat="false" ht="14.4" hidden="false" customHeight="false" outlineLevel="0" collapsed="false">
      <c r="A821" s="29" t="n">
        <v>3106</v>
      </c>
      <c r="B821" s="200" t="n">
        <f aca="false">IF(D771="x",0,IF(C821&lt;1,0,IF(C821&gt;1,1)))</f>
        <v>0</v>
      </c>
      <c r="C821" s="217"/>
      <c r="D821" s="147"/>
      <c r="E821" s="209" t="s">
        <v>151</v>
      </c>
      <c r="F821" s="0"/>
      <c r="G821" s="0"/>
    </row>
    <row r="822" customFormat="false" ht="14.4" hidden="false" customHeight="false" outlineLevel="0" collapsed="false">
      <c r="A822" s="29" t="n">
        <v>3107</v>
      </c>
      <c r="B822" s="200" t="n">
        <f aca="false">IF(D772="x",0,IF(C822&lt;1,0,IF(C822&gt;1,1)))</f>
        <v>0</v>
      </c>
      <c r="C822" s="217"/>
      <c r="D822" s="147"/>
      <c r="E822" s="209" t="s">
        <v>151</v>
      </c>
      <c r="F822" s="0"/>
      <c r="G822" s="0"/>
    </row>
    <row r="823" customFormat="false" ht="14.4" hidden="false" customHeight="false" outlineLevel="0" collapsed="false">
      <c r="A823" s="29" t="n">
        <v>3108</v>
      </c>
      <c r="B823" s="200" t="n">
        <f aca="false">IF(D773="x",0,IF(C823&lt;1,0,IF(C823&gt;1,1)))</f>
        <v>0</v>
      </c>
      <c r="C823" s="217"/>
      <c r="D823" s="147"/>
      <c r="E823" s="209" t="s">
        <v>151</v>
      </c>
      <c r="F823" s="0"/>
      <c r="G823" s="0"/>
    </row>
    <row r="824" customFormat="false" ht="14.4" hidden="false" customHeight="false" outlineLevel="0" collapsed="false">
      <c r="A824" s="29" t="n">
        <v>3109</v>
      </c>
      <c r="B824" s="200" t="n">
        <f aca="false">IF(D774="x",0,IF(C824&lt;1,0,IF(C824&gt;1,1)))</f>
        <v>0</v>
      </c>
      <c r="C824" s="217"/>
      <c r="D824" s="147"/>
      <c r="E824" s="209" t="s">
        <v>151</v>
      </c>
      <c r="F824" s="0"/>
      <c r="G824" s="0"/>
    </row>
    <row r="825" customFormat="false" ht="14.4" hidden="false" customHeight="false" outlineLevel="0" collapsed="false">
      <c r="A825" s="29" t="n">
        <v>3110</v>
      </c>
      <c r="B825" s="200" t="n">
        <f aca="false">IF(D775="x",0,IF(C825&lt;1,0,IF(C825&gt;1,1)))</f>
        <v>0</v>
      </c>
      <c r="C825" s="217"/>
      <c r="D825" s="147"/>
      <c r="E825" s="209" t="s">
        <v>151</v>
      </c>
      <c r="F825" s="0"/>
      <c r="G825" s="0"/>
    </row>
    <row r="826" customFormat="false" ht="14.4" hidden="false" customHeight="false" outlineLevel="0" collapsed="false">
      <c r="A826" s="29" t="n">
        <v>3111</v>
      </c>
      <c r="B826" s="200" t="n">
        <f aca="false">IF(D776="x",0,IF(C826&lt;1,0,IF(C826&gt;1,1)))</f>
        <v>0</v>
      </c>
      <c r="C826" s="217"/>
      <c r="D826" s="147"/>
      <c r="E826" s="209" t="s">
        <v>151</v>
      </c>
      <c r="F826" s="0"/>
      <c r="G826" s="0"/>
    </row>
    <row r="827" customFormat="false" ht="14.4" hidden="false" customHeight="false" outlineLevel="0" collapsed="false">
      <c r="A827" s="29" t="n">
        <v>3112</v>
      </c>
      <c r="B827" s="200" t="n">
        <f aca="false">IF(D777="x",0,IF(C827&lt;1,0,IF(C827&gt;1,1)))</f>
        <v>0</v>
      </c>
      <c r="C827" s="217"/>
      <c r="D827" s="147"/>
      <c r="E827" s="209" t="s">
        <v>151</v>
      </c>
      <c r="F827" s="0"/>
      <c r="G827" s="0"/>
    </row>
    <row r="828" customFormat="false" ht="14.4" hidden="false" customHeight="false" outlineLevel="0" collapsed="false">
      <c r="A828" s="29" t="n">
        <v>3113</v>
      </c>
      <c r="B828" s="200" t="n">
        <f aca="false">IF(D778="x",0,IF(C828&lt;1,0,IF(C828&gt;1,1)))</f>
        <v>0</v>
      </c>
      <c r="C828" s="217"/>
      <c r="D828" s="147"/>
      <c r="E828" s="209" t="s">
        <v>151</v>
      </c>
      <c r="F828" s="0"/>
      <c r="G828" s="0"/>
    </row>
    <row r="829" customFormat="false" ht="14.4" hidden="false" customHeight="false" outlineLevel="0" collapsed="false">
      <c r="A829" s="29" t="n">
        <v>3114</v>
      </c>
      <c r="B829" s="200" t="n">
        <f aca="false">IF(D779="x",0,IF(C829&lt;1,0,IF(C829&gt;1,1)))</f>
        <v>0</v>
      </c>
      <c r="C829" s="217"/>
      <c r="D829" s="147"/>
      <c r="E829" s="209" t="s">
        <v>151</v>
      </c>
      <c r="F829" s="0"/>
      <c r="G829" s="0"/>
    </row>
    <row r="830" customFormat="false" ht="14.4" hidden="false" customHeight="false" outlineLevel="0" collapsed="false">
      <c r="A830" s="29" t="n">
        <v>3115</v>
      </c>
      <c r="B830" s="200" t="n">
        <f aca="false">IF(D780="x",0,IF(C830&lt;1,0,IF(C830&gt;1,1)))</f>
        <v>0</v>
      </c>
      <c r="C830" s="217"/>
      <c r="D830" s="147"/>
      <c r="E830" s="209" t="s">
        <v>151</v>
      </c>
      <c r="F830" s="0"/>
      <c r="G830" s="0"/>
    </row>
    <row r="831" customFormat="false" ht="14.4" hidden="false" customHeight="false" outlineLevel="0" collapsed="false">
      <c r="A831" s="29" t="n">
        <v>3116</v>
      </c>
      <c r="B831" s="200" t="n">
        <f aca="false">IF(D781="x",0,IF(C831&lt;1,0,IF(C831&gt;1,1)))</f>
        <v>0</v>
      </c>
      <c r="C831" s="217"/>
      <c r="D831" s="147"/>
      <c r="E831" s="209" t="s">
        <v>151</v>
      </c>
      <c r="F831" s="0"/>
      <c r="G831" s="0"/>
    </row>
    <row r="832" customFormat="false" ht="14.4" hidden="false" customHeight="false" outlineLevel="0" collapsed="false">
      <c r="A832" s="29" t="n">
        <v>3117</v>
      </c>
      <c r="B832" s="200" t="n">
        <f aca="false">IF(D782="x",0,IF(C832&lt;1,0,IF(C832&gt;1,1)))</f>
        <v>0</v>
      </c>
      <c r="C832" s="217"/>
      <c r="D832" s="147"/>
      <c r="E832" s="209" t="s">
        <v>151</v>
      </c>
      <c r="F832" s="0"/>
      <c r="G832" s="0"/>
    </row>
    <row r="833" customFormat="false" ht="14.4" hidden="false" customHeight="false" outlineLevel="0" collapsed="false">
      <c r="A833" s="29" t="n">
        <v>3118</v>
      </c>
      <c r="B833" s="200" t="n">
        <f aca="false">IF(D783="x",0,IF(C833&lt;1,0,IF(C833&gt;1,1)))</f>
        <v>0</v>
      </c>
      <c r="C833" s="217"/>
      <c r="D833" s="147"/>
      <c r="E833" s="209" t="s">
        <v>151</v>
      </c>
      <c r="F833" s="0"/>
      <c r="G833" s="0"/>
    </row>
    <row r="834" customFormat="false" ht="14.4" hidden="false" customHeight="false" outlineLevel="0" collapsed="false">
      <c r="A834" s="29" t="n">
        <v>3119</v>
      </c>
      <c r="B834" s="200" t="n">
        <f aca="false">IF(D784="x",0,IF(C834&lt;1,0,IF(C834&gt;1,1)))</f>
        <v>0</v>
      </c>
      <c r="C834" s="217"/>
      <c r="D834" s="147"/>
      <c r="E834" s="209" t="s">
        <v>151</v>
      </c>
      <c r="F834" s="0"/>
      <c r="G834" s="0"/>
    </row>
    <row r="835" customFormat="false" ht="14.4" hidden="false" customHeight="false" outlineLevel="0" collapsed="false">
      <c r="A835" s="29" t="n">
        <v>3120</v>
      </c>
      <c r="B835" s="200" t="n">
        <f aca="false">IF(D785="x",0,IF(C835&lt;1,0,IF(C835&gt;1,1)))</f>
        <v>0</v>
      </c>
      <c r="C835" s="217"/>
      <c r="D835" s="147"/>
      <c r="E835" s="209" t="s">
        <v>151</v>
      </c>
      <c r="F835" s="0"/>
      <c r="G835" s="0"/>
    </row>
    <row r="836" customFormat="false" ht="14.4" hidden="false" customHeight="false" outlineLevel="0" collapsed="false">
      <c r="A836" s="29" t="n">
        <v>3121</v>
      </c>
      <c r="B836" s="200" t="n">
        <f aca="false">IF(D786="x",0,IF(C836&lt;1,0,IF(C836&gt;1,1)))</f>
        <v>0</v>
      </c>
      <c r="C836" s="217"/>
      <c r="D836" s="147"/>
      <c r="E836" s="209" t="s">
        <v>151</v>
      </c>
      <c r="F836" s="0"/>
      <c r="G836" s="0"/>
    </row>
    <row r="837" customFormat="false" ht="14.4" hidden="false" customHeight="false" outlineLevel="0" collapsed="false">
      <c r="A837" s="29" t="n">
        <v>3122</v>
      </c>
      <c r="B837" s="200" t="n">
        <f aca="false">IF(D787="x",0,IF(C837&lt;1,0,IF(C837&gt;1,1)))</f>
        <v>0</v>
      </c>
      <c r="C837" s="217"/>
      <c r="D837" s="147"/>
      <c r="E837" s="209" t="s">
        <v>151</v>
      </c>
      <c r="F837" s="0"/>
      <c r="G837" s="0"/>
    </row>
    <row r="838" customFormat="false" ht="14.4" hidden="false" customHeight="false" outlineLevel="0" collapsed="false">
      <c r="A838" s="29" t="n">
        <v>3123</v>
      </c>
      <c r="B838" s="200" t="n">
        <f aca="false">IF(D788="x",0,IF(C838&lt;1,0,IF(C838&gt;1,1)))</f>
        <v>0</v>
      </c>
      <c r="C838" s="217"/>
      <c r="D838" s="147"/>
      <c r="E838" s="209" t="s">
        <v>151</v>
      </c>
      <c r="F838" s="0"/>
      <c r="G838" s="0"/>
    </row>
    <row r="839" customFormat="false" ht="14.4" hidden="false" customHeight="false" outlineLevel="0" collapsed="false">
      <c r="A839" s="29" t="n">
        <v>3124</v>
      </c>
      <c r="B839" s="200" t="n">
        <f aca="false">IF(D789="x",0,IF(C839&lt;1,0,IF(C839&gt;1,1)))</f>
        <v>0</v>
      </c>
      <c r="C839" s="217"/>
      <c r="D839" s="147"/>
      <c r="E839" s="209" t="s">
        <v>151</v>
      </c>
      <c r="F839" s="0"/>
      <c r="G839" s="0"/>
    </row>
    <row r="840" customFormat="false" ht="14.4" hidden="false" customHeight="false" outlineLevel="0" collapsed="false">
      <c r="A840" s="29" t="n">
        <v>3125</v>
      </c>
      <c r="B840" s="200" t="n">
        <f aca="false">IF(D790="x",0,IF(C840&lt;1,0,IF(C840&gt;1,1)))</f>
        <v>0</v>
      </c>
      <c r="C840" s="217"/>
      <c r="D840" s="147"/>
      <c r="E840" s="209" t="s">
        <v>151</v>
      </c>
      <c r="F840" s="0"/>
      <c r="G840" s="0"/>
    </row>
    <row r="841" customFormat="false" ht="14.4" hidden="false" customHeight="false" outlineLevel="0" collapsed="false">
      <c r="A841" s="29" t="n">
        <v>3126</v>
      </c>
      <c r="B841" s="200" t="n">
        <f aca="false">IF(D791="x",0,IF(C841&lt;1,0,IF(C841&gt;1,1)))</f>
        <v>0</v>
      </c>
      <c r="C841" s="217"/>
      <c r="D841" s="147"/>
      <c r="E841" s="209" t="s">
        <v>151</v>
      </c>
      <c r="F841" s="0"/>
      <c r="G841" s="0"/>
    </row>
    <row r="842" customFormat="false" ht="14.4" hidden="false" customHeight="false" outlineLevel="0" collapsed="false">
      <c r="A842" s="29" t="n">
        <v>3127</v>
      </c>
      <c r="B842" s="200" t="n">
        <f aca="false">IF(D792="x",0,IF(C842&lt;1,0,IF(C842&gt;1,1)))</f>
        <v>0</v>
      </c>
      <c r="C842" s="217"/>
      <c r="D842" s="147"/>
      <c r="E842" s="209" t="s">
        <v>151</v>
      </c>
      <c r="F842" s="0"/>
      <c r="G842" s="0"/>
    </row>
    <row r="843" customFormat="false" ht="14.4" hidden="false" customHeight="false" outlineLevel="0" collapsed="false">
      <c r="A843" s="29" t="n">
        <v>3128</v>
      </c>
      <c r="B843" s="200" t="n">
        <f aca="false">IF(D793="x",0,IF(C843&lt;1,0,IF(C843&gt;1,1)))</f>
        <v>0</v>
      </c>
      <c r="C843" s="217"/>
      <c r="D843" s="147"/>
      <c r="E843" s="209" t="s">
        <v>151</v>
      </c>
      <c r="F843" s="0"/>
      <c r="G843" s="0"/>
    </row>
    <row r="844" customFormat="false" ht="14.4" hidden="false" customHeight="false" outlineLevel="0" collapsed="false">
      <c r="A844" s="29" t="n">
        <v>3129</v>
      </c>
      <c r="B844" s="200" t="n">
        <f aca="false">IF(D794="x",0,IF(C844&lt;1,0,IF(C844&gt;1,1)))</f>
        <v>0</v>
      </c>
      <c r="C844" s="217"/>
      <c r="D844" s="147"/>
      <c r="E844" s="209" t="s">
        <v>151</v>
      </c>
      <c r="F844" s="0"/>
      <c r="G844" s="0"/>
    </row>
    <row r="845" customFormat="false" ht="14.4" hidden="false" customHeight="false" outlineLevel="0" collapsed="false">
      <c r="A845" s="29" t="n">
        <v>3130</v>
      </c>
      <c r="B845" s="200" t="n">
        <f aca="false">IF(D795="x",0,IF(C845&lt;1,0,IF(C845&gt;1,1)))</f>
        <v>0</v>
      </c>
      <c r="C845" s="217"/>
      <c r="D845" s="147"/>
      <c r="E845" s="209" t="s">
        <v>151</v>
      </c>
      <c r="F845" s="0"/>
      <c r="G845" s="0"/>
    </row>
    <row r="846" customFormat="false" ht="14.4" hidden="false" customHeight="false" outlineLevel="0" collapsed="false">
      <c r="A846" s="29" t="n">
        <v>3131</v>
      </c>
      <c r="B846" s="200" t="n">
        <f aca="false">IF(D796="x",0,IF(C846&lt;1,0,IF(C846&gt;1,1)))</f>
        <v>0</v>
      </c>
      <c r="C846" s="217"/>
      <c r="D846" s="147"/>
      <c r="E846" s="209" t="s">
        <v>151</v>
      </c>
      <c r="F846" s="0"/>
      <c r="G846" s="0"/>
    </row>
    <row r="847" customFormat="false" ht="14.4" hidden="false" customHeight="false" outlineLevel="0" collapsed="false">
      <c r="A847" s="29" t="n">
        <v>3132</v>
      </c>
      <c r="B847" s="200" t="n">
        <f aca="false">IF(D797="x",0,IF(C847&lt;1,0,IF(C847&gt;1,1)))</f>
        <v>0</v>
      </c>
      <c r="C847" s="217"/>
      <c r="D847" s="147"/>
      <c r="E847" s="209" t="s">
        <v>151</v>
      </c>
      <c r="F847" s="0"/>
      <c r="G847" s="0"/>
    </row>
    <row r="848" customFormat="false" ht="14.4" hidden="false" customHeight="false" outlineLevel="0" collapsed="false">
      <c r="A848" s="29" t="n">
        <v>3133</v>
      </c>
      <c r="B848" s="200" t="n">
        <f aca="false">IF(D798="x",0,IF(C848&lt;1,0,IF(C848&gt;1,1)))</f>
        <v>0</v>
      </c>
      <c r="C848" s="217"/>
      <c r="D848" s="147"/>
      <c r="E848" s="209" t="s">
        <v>151</v>
      </c>
      <c r="F848" s="0"/>
      <c r="G848" s="0"/>
    </row>
    <row r="849" customFormat="false" ht="14.4" hidden="false" customHeight="false" outlineLevel="0" collapsed="false">
      <c r="A849" s="29" t="n">
        <v>3134</v>
      </c>
      <c r="B849" s="200" t="n">
        <f aca="false">IF(D799="x",0,IF(C849&lt;1,0,IF(C849&gt;1,1)))</f>
        <v>0</v>
      </c>
      <c r="C849" s="217"/>
      <c r="D849" s="147"/>
      <c r="E849" s="209" t="s">
        <v>151</v>
      </c>
      <c r="F849" s="0"/>
      <c r="G849" s="0"/>
    </row>
    <row r="850" customFormat="false" ht="14.4" hidden="false" customHeight="false" outlineLevel="0" collapsed="false">
      <c r="A850" s="29" t="n">
        <v>3135</v>
      </c>
      <c r="B850" s="200" t="n">
        <f aca="false">IF(D800="x",0,IF(C850&lt;1,0,IF(C850&gt;1,1)))</f>
        <v>0</v>
      </c>
      <c r="C850" s="217"/>
      <c r="D850" s="147"/>
      <c r="E850" s="209" t="s">
        <v>151</v>
      </c>
      <c r="F850" s="0"/>
      <c r="G850" s="0"/>
    </row>
    <row r="851" customFormat="false" ht="14.4" hidden="false" customHeight="false" outlineLevel="0" collapsed="false">
      <c r="A851" s="29" t="n">
        <v>3136</v>
      </c>
      <c r="B851" s="200" t="n">
        <f aca="false">IF(D801="x",0,IF(C851&lt;1,0,IF(C851&gt;1,1)))</f>
        <v>0</v>
      </c>
      <c r="C851" s="217"/>
      <c r="D851" s="147"/>
      <c r="E851" s="209" t="s">
        <v>151</v>
      </c>
      <c r="F851" s="0"/>
      <c r="G851" s="0"/>
    </row>
    <row r="852" customFormat="false" ht="14.4" hidden="false" customHeight="false" outlineLevel="0" collapsed="false">
      <c r="A852" s="29" t="n">
        <v>3137</v>
      </c>
      <c r="B852" s="200" t="n">
        <f aca="false">IF(D802="x",0,IF(C852&lt;1,0,IF(C852&gt;1,1)))</f>
        <v>0</v>
      </c>
      <c r="C852" s="217"/>
      <c r="D852" s="147"/>
      <c r="E852" s="209" t="s">
        <v>151</v>
      </c>
      <c r="F852" s="0"/>
      <c r="G852" s="0"/>
    </row>
    <row r="853" customFormat="false" ht="14.4" hidden="false" customHeight="false" outlineLevel="0" collapsed="false">
      <c r="A853" s="29" t="n">
        <v>3138</v>
      </c>
      <c r="B853" s="200" t="n">
        <f aca="false">IF(D803="x",0,IF(C853&lt;1,0,IF(C853&gt;1,1)))</f>
        <v>0</v>
      </c>
      <c r="C853" s="217"/>
      <c r="D853" s="147"/>
      <c r="E853" s="209" t="s">
        <v>151</v>
      </c>
      <c r="F853" s="0"/>
      <c r="G853" s="0"/>
    </row>
    <row r="854" customFormat="false" ht="14.4" hidden="false" customHeight="false" outlineLevel="0" collapsed="false">
      <c r="A854" s="29" t="n">
        <v>3139</v>
      </c>
      <c r="B854" s="200" t="n">
        <f aca="false">IF(D804="x",0,IF(C854&lt;1,0,IF(C854&gt;1,1)))</f>
        <v>0</v>
      </c>
      <c r="C854" s="217"/>
      <c r="D854" s="147"/>
      <c r="E854" s="209" t="s">
        <v>151</v>
      </c>
      <c r="F854" s="0"/>
      <c r="G854" s="0"/>
    </row>
    <row r="855" customFormat="false" ht="14.4" hidden="false" customHeight="false" outlineLevel="0" collapsed="false">
      <c r="A855" s="29" t="n">
        <v>3140</v>
      </c>
      <c r="B855" s="200" t="n">
        <f aca="false">IF(D805="x",0,IF(C855&lt;1,0,IF(C855&gt;1,1)))</f>
        <v>0</v>
      </c>
      <c r="C855" s="217"/>
      <c r="D855" s="147"/>
      <c r="E855" s="209" t="s">
        <v>151</v>
      </c>
      <c r="F855" s="0"/>
      <c r="G855" s="0"/>
    </row>
    <row r="856" customFormat="false" ht="14.4" hidden="false" customHeight="false" outlineLevel="0" collapsed="false">
      <c r="A856" s="29" t="n">
        <v>3141</v>
      </c>
      <c r="B856" s="200" t="n">
        <f aca="false">IF(D806="x",0,IF(C856&lt;1,0,IF(C856&gt;1,1)))</f>
        <v>0</v>
      </c>
      <c r="C856" s="217"/>
      <c r="D856" s="147"/>
      <c r="E856" s="209" t="s">
        <v>151</v>
      </c>
      <c r="F856" s="0"/>
      <c r="G856" s="0"/>
    </row>
    <row r="857" customFormat="false" ht="14.4" hidden="false" customHeight="false" outlineLevel="0" collapsed="false">
      <c r="A857" s="29" t="n">
        <v>3142</v>
      </c>
      <c r="B857" s="200" t="n">
        <f aca="false">IF(D807="x",0,IF(C857&lt;1,0,IF(C857&gt;1,1)))</f>
        <v>0</v>
      </c>
      <c r="C857" s="217"/>
      <c r="D857" s="147"/>
      <c r="E857" s="209" t="s">
        <v>151</v>
      </c>
      <c r="F857" s="0"/>
      <c r="G857" s="0"/>
    </row>
    <row r="858" customFormat="false" ht="14.4" hidden="false" customHeight="false" outlineLevel="0" collapsed="false">
      <c r="A858" s="29" t="n">
        <v>3143</v>
      </c>
      <c r="B858" s="200" t="n">
        <f aca="false">IF(D808="x",0,IF(C858&lt;1,0,IF(C858&gt;1,1)))</f>
        <v>0</v>
      </c>
      <c r="C858" s="217"/>
      <c r="D858" s="147"/>
      <c r="E858" s="209" t="s">
        <v>151</v>
      </c>
      <c r="F858" s="0"/>
      <c r="G858" s="0"/>
    </row>
    <row r="859" customFormat="false" ht="14.4" hidden="false" customHeight="false" outlineLevel="0" collapsed="false">
      <c r="A859" s="29" t="n">
        <v>3144</v>
      </c>
      <c r="B859" s="200" t="n">
        <f aca="false">IF(D809="x",0,IF(C859&lt;1,0,IF(C859&gt;1,1)))</f>
        <v>0</v>
      </c>
      <c r="C859" s="217"/>
      <c r="D859" s="147"/>
      <c r="E859" s="209" t="s">
        <v>151</v>
      </c>
      <c r="F859" s="0"/>
      <c r="G859" s="0"/>
    </row>
    <row r="860" customFormat="false" ht="14.4" hidden="false" customHeight="false" outlineLevel="0" collapsed="false">
      <c r="A860" s="29" t="n">
        <v>3145</v>
      </c>
      <c r="B860" s="200" t="n">
        <f aca="false">IF(D810="x",0,IF(C860&lt;1,0,IF(C860&gt;1,1)))</f>
        <v>0</v>
      </c>
      <c r="C860" s="217"/>
      <c r="D860" s="147"/>
      <c r="E860" s="209" t="s">
        <v>151</v>
      </c>
      <c r="F860" s="0"/>
      <c r="G860" s="0"/>
    </row>
    <row r="861" customFormat="false" ht="14.4" hidden="false" customHeight="false" outlineLevel="0" collapsed="false">
      <c r="A861" s="29" t="n">
        <v>3146</v>
      </c>
      <c r="B861" s="200" t="n">
        <f aca="false">IF(D811="x",0,IF(C861&lt;1,0,IF(C861&gt;1,1)))</f>
        <v>0</v>
      </c>
      <c r="C861" s="217"/>
      <c r="D861" s="147"/>
      <c r="E861" s="209" t="s">
        <v>151</v>
      </c>
      <c r="F861" s="0"/>
      <c r="G861" s="0"/>
    </row>
    <row r="862" customFormat="false" ht="14.4" hidden="false" customHeight="false" outlineLevel="0" collapsed="false">
      <c r="A862" s="29" t="n">
        <v>3147</v>
      </c>
      <c r="B862" s="200" t="n">
        <f aca="false">IF(D812="x",0,IF(C862&lt;1,0,IF(C862&gt;1,1)))</f>
        <v>0</v>
      </c>
      <c r="C862" s="217"/>
      <c r="D862" s="147"/>
      <c r="E862" s="209" t="s">
        <v>151</v>
      </c>
      <c r="F862" s="0"/>
      <c r="G862" s="0"/>
    </row>
    <row r="863" customFormat="false" ht="14.4" hidden="false" customHeight="false" outlineLevel="0" collapsed="false">
      <c r="A863" s="29" t="n">
        <v>3148</v>
      </c>
      <c r="B863" s="200" t="n">
        <f aca="false">IF(D813="x",0,IF(C863&lt;1,0,IF(C863&gt;1,1)))</f>
        <v>0</v>
      </c>
      <c r="C863" s="217"/>
      <c r="D863" s="147"/>
      <c r="E863" s="209" t="s">
        <v>151</v>
      </c>
      <c r="F863" s="0"/>
      <c r="G863" s="0"/>
    </row>
    <row r="864" customFormat="false" ht="14.4" hidden="false" customHeight="false" outlineLevel="0" collapsed="false">
      <c r="A864" s="29" t="n">
        <v>3149</v>
      </c>
      <c r="B864" s="200" t="n">
        <f aca="false">IF(D814="x",0,IF(C864&lt;1,0,IF(C864&gt;1,1)))</f>
        <v>0</v>
      </c>
      <c r="C864" s="217"/>
      <c r="D864" s="147"/>
      <c r="E864" s="209" t="s">
        <v>151</v>
      </c>
      <c r="F864" s="0"/>
      <c r="G864" s="0"/>
    </row>
    <row r="865" customFormat="false" ht="14.4" hidden="false" customHeight="false" outlineLevel="0" collapsed="false">
      <c r="A865" s="29" t="n">
        <v>3150</v>
      </c>
      <c r="B865" s="200" t="n">
        <f aca="false">IF(D815="x",0,IF(C865&lt;1,0,IF(C865&gt;1,1)))</f>
        <v>0</v>
      </c>
      <c r="C865" s="217"/>
      <c r="D865" s="147"/>
      <c r="E865" s="209" t="s">
        <v>151</v>
      </c>
      <c r="F865" s="0"/>
      <c r="G865" s="0"/>
    </row>
    <row r="866" customFormat="false" ht="14.4" hidden="false" customHeight="false" outlineLevel="0" collapsed="false">
      <c r="A866" s="29" t="n">
        <v>3151</v>
      </c>
      <c r="B866" s="200" t="n">
        <f aca="false">IF(D816="x",0,IF(C866&lt;1,0,IF(C866&gt;1,1)))</f>
        <v>0</v>
      </c>
      <c r="C866" s="217"/>
      <c r="D866" s="147"/>
      <c r="E866" s="209" t="s">
        <v>151</v>
      </c>
      <c r="F866" s="0"/>
      <c r="G866" s="0"/>
    </row>
    <row r="867" customFormat="false" ht="14.4" hidden="false" customHeight="false" outlineLevel="0" collapsed="false">
      <c r="A867" s="29" t="n">
        <v>3152</v>
      </c>
      <c r="B867" s="200" t="n">
        <f aca="false">IF(D817="x",0,IF(C867&lt;1,0,IF(C867&gt;1,1)))</f>
        <v>0</v>
      </c>
      <c r="C867" s="217"/>
      <c r="D867" s="147"/>
      <c r="E867" s="209" t="s">
        <v>151</v>
      </c>
      <c r="F867" s="0"/>
      <c r="G867" s="0"/>
    </row>
    <row r="868" customFormat="false" ht="14.4" hidden="false" customHeight="false" outlineLevel="0" collapsed="false">
      <c r="A868" s="29" t="n">
        <v>3153</v>
      </c>
      <c r="B868" s="200" t="n">
        <f aca="false">IF(D818="x",0,IF(C868&lt;1,0,IF(C868&gt;1,1)))</f>
        <v>0</v>
      </c>
      <c r="C868" s="217"/>
      <c r="D868" s="147"/>
      <c r="E868" s="209" t="s">
        <v>151</v>
      </c>
      <c r="F868" s="0"/>
      <c r="G868" s="0"/>
    </row>
    <row r="869" customFormat="false" ht="14.4" hidden="false" customHeight="false" outlineLevel="0" collapsed="false">
      <c r="A869" s="29" t="n">
        <v>3154</v>
      </c>
      <c r="B869" s="200" t="n">
        <f aca="false">IF(D819="x",0,IF(C869&lt;1,0,IF(C869&gt;1,1)))</f>
        <v>0</v>
      </c>
      <c r="C869" s="217"/>
      <c r="D869" s="147"/>
      <c r="E869" s="209" t="s">
        <v>151</v>
      </c>
      <c r="F869" s="0"/>
      <c r="G869" s="0"/>
    </row>
    <row r="870" customFormat="false" ht="14.4" hidden="false" customHeight="false" outlineLevel="0" collapsed="false">
      <c r="A870" s="29" t="n">
        <v>3155</v>
      </c>
      <c r="B870" s="200" t="n">
        <f aca="false">IF(D820="x",0,IF(C870&lt;1,0,IF(C870&gt;1,1)))</f>
        <v>1</v>
      </c>
      <c r="C870" s="223" t="n">
        <v>116.07</v>
      </c>
      <c r="D870" s="147"/>
      <c r="E870" s="209" t="s">
        <v>151</v>
      </c>
      <c r="F870" s="219"/>
      <c r="G870" s="224"/>
    </row>
    <row r="871" customFormat="false" ht="14.4" hidden="false" customHeight="false" outlineLevel="0" collapsed="false">
      <c r="A871" s="29" t="n">
        <v>3156</v>
      </c>
      <c r="B871" s="200" t="n">
        <f aca="false">IF(D821="x",0,IF(C871&lt;1,0,IF(C871&gt;1,1)))</f>
        <v>1</v>
      </c>
      <c r="C871" s="223" t="n">
        <v>115.6</v>
      </c>
      <c r="D871" s="147"/>
      <c r="E871" s="209" t="s">
        <v>151</v>
      </c>
      <c r="F871" s="219"/>
      <c r="G871" s="224"/>
    </row>
    <row r="872" customFormat="false" ht="14.4" hidden="false" customHeight="false" outlineLevel="0" collapsed="false">
      <c r="A872" s="29" t="n">
        <v>3157</v>
      </c>
      <c r="B872" s="200" t="n">
        <f aca="false">IF(D822="x",0,IF(C872&lt;1,0,IF(C872&gt;1,1)))</f>
        <v>1</v>
      </c>
      <c r="C872" s="223" t="n">
        <v>114.35</v>
      </c>
      <c r="D872" s="147"/>
      <c r="E872" s="209" t="s">
        <v>151</v>
      </c>
      <c r="F872" s="219"/>
      <c r="G872" s="224"/>
    </row>
    <row r="873" customFormat="false" ht="14.4" hidden="false" customHeight="false" outlineLevel="0" collapsed="false">
      <c r="A873" s="29" t="n">
        <v>3158</v>
      </c>
      <c r="B873" s="200" t="n">
        <f aca="false">IF(D823="x",0,IF(C873&lt;1,0,IF(C873&gt;1,1)))</f>
        <v>0</v>
      </c>
      <c r="C873" s="223"/>
      <c r="D873" s="147"/>
      <c r="E873" s="209" t="s">
        <v>151</v>
      </c>
      <c r="F873" s="219"/>
      <c r="G873" s="224"/>
    </row>
    <row r="874" customFormat="false" ht="14.4" hidden="false" customHeight="false" outlineLevel="0" collapsed="false">
      <c r="A874" s="29" t="n">
        <v>3159</v>
      </c>
      <c r="B874" s="200" t="n">
        <f aca="false">IF(D824="x",0,IF(C874&lt;1,0,IF(C874&gt;1,1)))</f>
        <v>1</v>
      </c>
      <c r="C874" s="223" t="n">
        <v>116.17</v>
      </c>
      <c r="D874" s="147"/>
      <c r="E874" s="209" t="s">
        <v>151</v>
      </c>
      <c r="F874" s="219"/>
      <c r="G874" s="224"/>
    </row>
    <row r="875" customFormat="false" ht="14.4" hidden="false" customHeight="false" outlineLevel="0" collapsed="false">
      <c r="A875" s="29" t="n">
        <v>3160</v>
      </c>
      <c r="B875" s="200" t="n">
        <f aca="false">IF(D825="x",0,IF(C875&lt;1,0,IF(C875&gt;1,1)))</f>
        <v>1</v>
      </c>
      <c r="C875" s="223" t="n">
        <v>116.77</v>
      </c>
      <c r="D875" s="147"/>
      <c r="E875" s="209" t="s">
        <v>151</v>
      </c>
      <c r="F875" s="219"/>
      <c r="G875" s="224"/>
    </row>
    <row r="876" customFormat="false" ht="14.4" hidden="false" customHeight="false" outlineLevel="0" collapsed="false">
      <c r="A876" s="29" t="n">
        <v>3161</v>
      </c>
      <c r="B876" s="200" t="n">
        <f aca="false">IF(D826="x",0,IF(C876&lt;1,0,IF(C876&gt;1,1)))</f>
        <v>1</v>
      </c>
      <c r="C876" s="223" t="n">
        <v>119.09</v>
      </c>
      <c r="D876" s="147"/>
      <c r="E876" s="209" t="s">
        <v>151</v>
      </c>
      <c r="F876" s="219"/>
      <c r="G876" s="224"/>
    </row>
    <row r="877" customFormat="false" ht="14.4" hidden="false" customHeight="false" outlineLevel="0" collapsed="false">
      <c r="A877" s="29" t="n">
        <v>3162</v>
      </c>
      <c r="B877" s="200" t="n">
        <f aca="false">IF(D827="x",0,IF(C877&lt;1,0,IF(C877&gt;1,1)))</f>
        <v>0</v>
      </c>
      <c r="C877" s="223"/>
      <c r="D877" s="147"/>
      <c r="E877" s="209" t="s">
        <v>151</v>
      </c>
      <c r="F877" s="219"/>
      <c r="G877" s="224"/>
    </row>
    <row r="878" customFormat="false" ht="14.4" hidden="false" customHeight="false" outlineLevel="0" collapsed="false">
      <c r="A878" s="29" t="n">
        <v>3163</v>
      </c>
      <c r="B878" s="200" t="n">
        <f aca="false">IF(D828="x",0,IF(C878&lt;1,0,IF(C878&gt;1,1)))</f>
        <v>1</v>
      </c>
      <c r="C878" s="223" t="n">
        <v>117.68</v>
      </c>
      <c r="D878" s="147"/>
      <c r="E878" s="209" t="s">
        <v>151</v>
      </c>
      <c r="F878" s="219"/>
      <c r="G878" s="224"/>
    </row>
    <row r="879" customFormat="false" ht="14.4" hidden="false" customHeight="false" outlineLevel="0" collapsed="false">
      <c r="A879" s="29" t="n">
        <v>3164</v>
      </c>
      <c r="B879" s="200" t="n">
        <f aca="false">IF(D829="x",0,IF(C879&lt;1,0,IF(C879&gt;1,1)))</f>
        <v>0</v>
      </c>
      <c r="C879" s="223"/>
      <c r="D879" s="147"/>
      <c r="E879" s="209" t="s">
        <v>151</v>
      </c>
      <c r="F879" s="219"/>
      <c r="G879" s="224"/>
    </row>
    <row r="880" customFormat="false" ht="14.4" hidden="false" customHeight="false" outlineLevel="0" collapsed="false">
      <c r="A880" s="29" t="n">
        <v>3165</v>
      </c>
      <c r="B880" s="200" t="n">
        <f aca="false">IF(D830="x",0,IF(C880&lt;1,0,IF(C880&gt;1,1)))</f>
        <v>0</v>
      </c>
      <c r="C880" s="223"/>
      <c r="D880" s="147"/>
      <c r="E880" s="209" t="s">
        <v>151</v>
      </c>
      <c r="F880" s="219"/>
      <c r="G880" s="224"/>
    </row>
    <row r="881" customFormat="false" ht="14.4" hidden="false" customHeight="false" outlineLevel="0" collapsed="false">
      <c r="A881" s="29" t="n">
        <v>3166</v>
      </c>
      <c r="B881" s="200" t="n">
        <f aca="false">IF(D831="x",0,IF(C881&lt;1,0,IF(C881&gt;1,1)))</f>
        <v>1</v>
      </c>
      <c r="C881" s="223" t="n">
        <v>115.58</v>
      </c>
      <c r="D881" s="147"/>
      <c r="E881" s="209" t="s">
        <v>151</v>
      </c>
      <c r="F881" s="219"/>
      <c r="G881" s="224"/>
    </row>
    <row r="882" customFormat="false" ht="14.4" hidden="false" customHeight="false" outlineLevel="0" collapsed="false">
      <c r="A882" s="29" t="n">
        <v>3167</v>
      </c>
      <c r="B882" s="200" t="n">
        <f aca="false">IF(D832="x",0,IF(C882&lt;1,0,IF(C882&gt;1,1)))</f>
        <v>1</v>
      </c>
      <c r="C882" s="223" t="n">
        <v>117.58</v>
      </c>
      <c r="D882" s="147"/>
      <c r="E882" s="209" t="s">
        <v>151</v>
      </c>
      <c r="F882" s="219"/>
      <c r="G882" s="224"/>
    </row>
    <row r="883" customFormat="false" ht="14.4" hidden="false" customHeight="false" outlineLevel="0" collapsed="false">
      <c r="A883" s="29" t="n">
        <v>3168</v>
      </c>
      <c r="B883" s="200" t="n">
        <f aca="false">IF(D833="x",0,IF(C883&lt;1,0,IF(C883&gt;1,1)))</f>
        <v>0</v>
      </c>
      <c r="C883" s="223"/>
      <c r="D883" s="147"/>
      <c r="E883" s="209" t="s">
        <v>151</v>
      </c>
      <c r="F883" s="219"/>
      <c r="G883" s="224"/>
    </row>
    <row r="884" customFormat="false" ht="14.4" hidden="false" customHeight="false" outlineLevel="0" collapsed="false">
      <c r="A884" s="29" t="n">
        <v>3169</v>
      </c>
      <c r="B884" s="200" t="n">
        <f aca="false">IF(D834="x",0,IF(C884&lt;1,0,IF(C884&gt;1,1)))</f>
        <v>1</v>
      </c>
      <c r="C884" s="223" t="n">
        <v>116.45</v>
      </c>
      <c r="D884" s="147"/>
      <c r="E884" s="209" t="s">
        <v>151</v>
      </c>
      <c r="F884" s="219"/>
      <c r="G884" s="224"/>
    </row>
    <row r="885" customFormat="false" ht="14.4" hidden="false" customHeight="false" outlineLevel="0" collapsed="false">
      <c r="A885" s="29" t="n">
        <v>3170</v>
      </c>
      <c r="B885" s="200" t="n">
        <f aca="false">IF(D835="x",0,IF(C885&lt;1,0,IF(C885&gt;1,1)))</f>
        <v>0</v>
      </c>
      <c r="C885" s="223"/>
      <c r="D885" s="147"/>
      <c r="E885" s="209" t="s">
        <v>151</v>
      </c>
      <c r="F885" s="219"/>
      <c r="G885" s="224"/>
    </row>
    <row r="886" customFormat="false" ht="14.4" hidden="false" customHeight="false" outlineLevel="0" collapsed="false">
      <c r="A886" s="29" t="n">
        <v>3171</v>
      </c>
      <c r="B886" s="200" t="n">
        <f aca="false">IF(D836="x",0,IF(C886&lt;1,0,IF(C886&gt;1,1)))</f>
        <v>1</v>
      </c>
      <c r="C886" s="223" t="n">
        <v>117.64</v>
      </c>
      <c r="D886" s="147"/>
      <c r="E886" s="209" t="s">
        <v>151</v>
      </c>
      <c r="F886" s="219"/>
      <c r="G886" s="224"/>
    </row>
    <row r="887" customFormat="false" ht="14.4" hidden="false" customHeight="false" outlineLevel="0" collapsed="false">
      <c r="A887" s="29" t="n">
        <v>3172</v>
      </c>
      <c r="B887" s="200" t="n">
        <f aca="false">IF(D837="x",0,IF(C887&lt;1,0,IF(C887&gt;1,1)))</f>
        <v>0</v>
      </c>
      <c r="C887" s="223"/>
      <c r="D887" s="147"/>
      <c r="E887" s="209" t="s">
        <v>151</v>
      </c>
      <c r="F887" s="219"/>
      <c r="G887" s="224"/>
    </row>
    <row r="888" customFormat="false" ht="14.4" hidden="false" customHeight="false" outlineLevel="0" collapsed="false">
      <c r="A888" s="29" t="n">
        <v>3173</v>
      </c>
      <c r="B888" s="200" t="n">
        <f aca="false">IF(D838="x",0,IF(C888&lt;1,0,IF(C888&gt;1,1)))</f>
        <v>1</v>
      </c>
      <c r="C888" s="223" t="n">
        <v>119.99</v>
      </c>
      <c r="D888" s="147"/>
      <c r="E888" s="209" t="s">
        <v>151</v>
      </c>
      <c r="F888" s="219"/>
      <c r="G888" s="224"/>
    </row>
    <row r="889" customFormat="false" ht="14.4" hidden="false" customHeight="false" outlineLevel="0" collapsed="false">
      <c r="A889" s="29" t="n">
        <v>3174</v>
      </c>
      <c r="B889" s="200" t="n">
        <f aca="false">IF(D839="x",0,IF(C889&lt;1,0,IF(C889&gt;1,1)))</f>
        <v>1</v>
      </c>
      <c r="C889" s="223" t="n">
        <v>117.44</v>
      </c>
      <c r="D889" s="147"/>
      <c r="E889" s="209" t="s">
        <v>151</v>
      </c>
      <c r="F889" s="219"/>
      <c r="G889" s="224"/>
    </row>
    <row r="890" customFormat="false" ht="14.4" hidden="false" customHeight="false" outlineLevel="0" collapsed="false">
      <c r="A890" s="29" t="n">
        <v>3175</v>
      </c>
      <c r="B890" s="200" t="n">
        <f aca="false">IF(D840="x",0,IF(C890&lt;1,0,IF(C890&gt;1,1)))</f>
        <v>0</v>
      </c>
      <c r="C890" s="223"/>
      <c r="D890" s="147"/>
      <c r="E890" s="209" t="s">
        <v>151</v>
      </c>
      <c r="F890" s="219"/>
      <c r="G890" s="224"/>
    </row>
    <row r="891" customFormat="false" ht="14.4" hidden="false" customHeight="false" outlineLevel="0" collapsed="false">
      <c r="A891" s="29" t="n">
        <v>3176</v>
      </c>
      <c r="B891" s="200" t="n">
        <f aca="false">IF(D841="x",0,IF(C891&lt;1,0,IF(C891&gt;1,1)))</f>
        <v>0</v>
      </c>
      <c r="C891" s="223"/>
      <c r="D891" s="147"/>
      <c r="E891" s="209" t="s">
        <v>151</v>
      </c>
      <c r="F891" s="219"/>
      <c r="G891" s="224"/>
    </row>
    <row r="892" customFormat="false" ht="14.4" hidden="false" customHeight="false" outlineLevel="0" collapsed="false">
      <c r="A892" s="29" t="n">
        <v>3177</v>
      </c>
      <c r="B892" s="200" t="n">
        <f aca="false">IF(D842="x",0,IF(C892&lt;1,0,IF(C892&gt;1,1)))</f>
        <v>1</v>
      </c>
      <c r="C892" s="223" t="n">
        <v>116.16</v>
      </c>
      <c r="D892" s="147"/>
      <c r="E892" s="209" t="s">
        <v>151</v>
      </c>
      <c r="F892" s="219"/>
      <c r="G892" s="224"/>
    </row>
    <row r="893" customFormat="false" ht="14.4" hidden="false" customHeight="false" outlineLevel="0" collapsed="false">
      <c r="A893" s="29" t="n">
        <v>3178</v>
      </c>
      <c r="B893" s="200" t="n">
        <f aca="false">IF(D843="x",0,IF(C893&lt;1,0,IF(C893&gt;1,1)))</f>
        <v>0</v>
      </c>
      <c r="C893" s="223"/>
      <c r="D893" s="147"/>
      <c r="E893" s="209" t="s">
        <v>151</v>
      </c>
      <c r="F893" s="219"/>
      <c r="G893" s="224"/>
    </row>
    <row r="894" customFormat="false" ht="14.4" hidden="false" customHeight="false" outlineLevel="0" collapsed="false">
      <c r="A894" s="29" t="n">
        <v>3179</v>
      </c>
      <c r="B894" s="200" t="n">
        <f aca="false">IF(D844="x",0,IF(C894&lt;1,0,IF(C894&gt;1,1)))</f>
        <v>0</v>
      </c>
      <c r="C894" s="223"/>
      <c r="D894" s="147"/>
      <c r="E894" s="209" t="s">
        <v>151</v>
      </c>
      <c r="F894" s="219"/>
      <c r="G894" s="224"/>
    </row>
    <row r="895" customFormat="false" ht="14.4" hidden="false" customHeight="false" outlineLevel="0" collapsed="false">
      <c r="A895" s="29" t="n">
        <v>3180</v>
      </c>
      <c r="B895" s="200" t="n">
        <f aca="false">IF(D845="x",0,IF(C895&lt;1,0,IF(C895&gt;1,1)))</f>
        <v>0</v>
      </c>
      <c r="C895" s="223"/>
      <c r="D895" s="147"/>
      <c r="E895" s="209" t="s">
        <v>151</v>
      </c>
      <c r="F895" s="219"/>
      <c r="G895" s="224"/>
    </row>
    <row r="896" customFormat="false" ht="14.4" hidden="false" customHeight="false" outlineLevel="0" collapsed="false">
      <c r="A896" s="29" t="n">
        <v>3181</v>
      </c>
      <c r="B896" s="200" t="n">
        <f aca="false">IF(D846="x",0,IF(C896&lt;1,0,IF(C896&gt;1,1)))</f>
        <v>1</v>
      </c>
      <c r="C896" s="223" t="n">
        <v>117.51</v>
      </c>
      <c r="D896" s="147"/>
      <c r="E896" s="209" t="s">
        <v>151</v>
      </c>
      <c r="F896" s="219"/>
      <c r="G896" s="224"/>
    </row>
    <row r="897" customFormat="false" ht="14.4" hidden="false" customHeight="false" outlineLevel="0" collapsed="false">
      <c r="A897" s="29" t="n">
        <v>3182</v>
      </c>
      <c r="B897" s="200" t="n">
        <f aca="false">IF(D847="x",0,IF(C897&lt;1,0,IF(C897&gt;1,1)))</f>
        <v>1</v>
      </c>
      <c r="C897" s="223" t="n">
        <v>115.86</v>
      </c>
      <c r="D897" s="147"/>
      <c r="E897" s="209" t="s">
        <v>151</v>
      </c>
      <c r="F897" s="219"/>
      <c r="G897" s="224"/>
    </row>
    <row r="898" customFormat="false" ht="14.4" hidden="false" customHeight="false" outlineLevel="0" collapsed="false">
      <c r="A898" s="29" t="n">
        <v>3183</v>
      </c>
      <c r="B898" s="200" t="n">
        <f aca="false">IF(D848="x",0,IF(C898&lt;1,0,IF(C898&gt;1,1)))</f>
        <v>1</v>
      </c>
      <c r="C898" s="223" t="n">
        <v>116.33</v>
      </c>
      <c r="D898" s="147"/>
      <c r="E898" s="209" t="s">
        <v>151</v>
      </c>
      <c r="F898" s="219"/>
      <c r="G898" s="224"/>
    </row>
    <row r="899" customFormat="false" ht="14.4" hidden="false" customHeight="false" outlineLevel="0" collapsed="false">
      <c r="A899" s="29" t="n">
        <v>3184</v>
      </c>
      <c r="B899" s="200" t="n">
        <f aca="false">IF(D849="x",0,IF(C899&lt;1,0,IF(C899&gt;1,1)))</f>
        <v>0</v>
      </c>
      <c r="C899" s="223"/>
      <c r="D899" s="147"/>
      <c r="E899" s="209" t="s">
        <v>151</v>
      </c>
      <c r="F899" s="219"/>
      <c r="G899" s="224"/>
    </row>
    <row r="900" customFormat="false" ht="14.4" hidden="false" customHeight="false" outlineLevel="0" collapsed="false">
      <c r="A900" s="29" t="n">
        <v>3185</v>
      </c>
      <c r="B900" s="200" t="n">
        <f aca="false">IF(D850="x",0,IF(C900&lt;1,0,IF(C900&gt;1,1)))</f>
        <v>0</v>
      </c>
      <c r="C900" s="223"/>
      <c r="D900" s="147"/>
      <c r="E900" s="209" t="s">
        <v>151</v>
      </c>
      <c r="F900" s="219"/>
      <c r="G900" s="224"/>
    </row>
    <row r="901" customFormat="false" ht="14.4" hidden="false" customHeight="false" outlineLevel="0" collapsed="false">
      <c r="A901" s="29" t="n">
        <v>3186</v>
      </c>
      <c r="B901" s="200" t="n">
        <f aca="false">IF(D851="x",0,IF(C901&lt;1,0,IF(C901&gt;1,1)))</f>
        <v>0</v>
      </c>
      <c r="C901" s="223"/>
      <c r="D901" s="147"/>
      <c r="E901" s="209" t="s">
        <v>151</v>
      </c>
      <c r="F901" s="219"/>
      <c r="G901" s="224"/>
    </row>
    <row r="902" customFormat="false" ht="14.4" hidden="false" customHeight="false" outlineLevel="0" collapsed="false">
      <c r="A902" s="29" t="n">
        <v>3187</v>
      </c>
      <c r="B902" s="200" t="n">
        <f aca="false">IF(D852="x",0,IF(C902&lt;1,0,IF(C902&gt;1,1)))</f>
        <v>1</v>
      </c>
      <c r="C902" s="223" t="n">
        <v>115.62</v>
      </c>
      <c r="D902" s="147"/>
      <c r="E902" s="209" t="s">
        <v>151</v>
      </c>
      <c r="F902" s="219"/>
      <c r="G902" s="224"/>
    </row>
    <row r="903" customFormat="false" ht="14.4" hidden="false" customHeight="false" outlineLevel="0" collapsed="false">
      <c r="A903" s="29" t="n">
        <v>3188</v>
      </c>
      <c r="B903" s="200" t="n">
        <f aca="false">IF(D853="x",0,IF(C903&lt;1,0,IF(C903&gt;1,1)))</f>
        <v>1</v>
      </c>
      <c r="C903" s="223" t="n">
        <v>119.19</v>
      </c>
      <c r="D903" s="147"/>
      <c r="E903" s="209" t="s">
        <v>151</v>
      </c>
      <c r="F903" s="219"/>
      <c r="G903" s="224"/>
    </row>
    <row r="904" customFormat="false" ht="14.4" hidden="false" customHeight="false" outlineLevel="0" collapsed="false">
      <c r="A904" s="29" t="n">
        <v>3189</v>
      </c>
      <c r="B904" s="200" t="n">
        <f aca="false">IF(D854="x",0,IF(C904&lt;1,0,IF(C904&gt;1,1)))</f>
        <v>1</v>
      </c>
      <c r="C904" s="223" t="n">
        <v>115.7</v>
      </c>
      <c r="D904" s="147"/>
      <c r="E904" s="209" t="s">
        <v>151</v>
      </c>
      <c r="F904" s="219"/>
      <c r="G904" s="224"/>
    </row>
    <row r="905" customFormat="false" ht="14.4" hidden="false" customHeight="false" outlineLevel="0" collapsed="false">
      <c r="A905" s="29" t="n">
        <v>3190</v>
      </c>
      <c r="B905" s="200" t="n">
        <f aca="false">IF(D855="x",0,IF(C905&lt;1,0,IF(C905&gt;1,1)))</f>
        <v>0</v>
      </c>
      <c r="C905" s="223"/>
      <c r="D905" s="147"/>
      <c r="E905" s="209" t="s">
        <v>151</v>
      </c>
      <c r="F905" s="219"/>
      <c r="G905" s="224"/>
    </row>
    <row r="906" customFormat="false" ht="14.4" hidden="false" customHeight="false" outlineLevel="0" collapsed="false">
      <c r="A906" s="29" t="n">
        <v>3191</v>
      </c>
      <c r="B906" s="200" t="n">
        <f aca="false">IF(D856="x",0,IF(C906&lt;1,0,IF(C906&gt;1,1)))</f>
        <v>1</v>
      </c>
      <c r="C906" s="223" t="n">
        <v>118.23</v>
      </c>
      <c r="D906" s="147"/>
      <c r="E906" s="209" t="s">
        <v>151</v>
      </c>
      <c r="F906" s="219"/>
      <c r="G906" s="224"/>
    </row>
    <row r="907" customFormat="false" ht="14.4" hidden="false" customHeight="false" outlineLevel="0" collapsed="false">
      <c r="A907" s="29" t="n">
        <v>3192</v>
      </c>
      <c r="B907" s="200" t="n">
        <f aca="false">IF(D857="x",0,IF(C907&lt;1,0,IF(C907&gt;1,1)))</f>
        <v>0</v>
      </c>
      <c r="C907" s="223"/>
      <c r="D907" s="147"/>
      <c r="E907" s="209" t="s">
        <v>151</v>
      </c>
      <c r="F907" s="219"/>
      <c r="G907" s="224"/>
    </row>
    <row r="908" customFormat="false" ht="14.4" hidden="false" customHeight="false" outlineLevel="0" collapsed="false">
      <c r="A908" s="29" t="n">
        <v>3193</v>
      </c>
      <c r="B908" s="200" t="n">
        <f aca="false">IF(D858="x",0,IF(C908&lt;1,0,IF(C908&gt;1,1)))</f>
        <v>1</v>
      </c>
      <c r="C908" s="223" t="n">
        <v>117.79</v>
      </c>
      <c r="D908" s="147"/>
      <c r="E908" s="209" t="s">
        <v>151</v>
      </c>
      <c r="F908" s="219"/>
      <c r="G908" s="224"/>
    </row>
    <row r="909" customFormat="false" ht="14.4" hidden="false" customHeight="false" outlineLevel="0" collapsed="false">
      <c r="A909" s="29" t="n">
        <v>3194</v>
      </c>
      <c r="B909" s="200" t="n">
        <f aca="false">IF(D859="x",0,IF(C909&lt;1,0,IF(C909&gt;1,1)))</f>
        <v>1</v>
      </c>
      <c r="C909" s="223" t="n">
        <v>116.46</v>
      </c>
      <c r="D909" s="147"/>
      <c r="E909" s="209" t="s">
        <v>151</v>
      </c>
      <c r="F909" s="219"/>
      <c r="G909" s="224"/>
    </row>
    <row r="910" customFormat="false" ht="14.4" hidden="false" customHeight="false" outlineLevel="0" collapsed="false">
      <c r="A910" s="29" t="n">
        <v>3195</v>
      </c>
      <c r="B910" s="200" t="n">
        <f aca="false">IF(D860="x",0,IF(C910&lt;1,0,IF(C910&gt;1,1)))</f>
        <v>1</v>
      </c>
      <c r="C910" s="223" t="n">
        <v>116.8</v>
      </c>
      <c r="D910" s="147"/>
      <c r="E910" s="209" t="s">
        <v>151</v>
      </c>
      <c r="F910" s="219"/>
      <c r="G910" s="224"/>
    </row>
    <row r="911" customFormat="false" ht="14.4" hidden="false" customHeight="false" outlineLevel="0" collapsed="false">
      <c r="A911" s="29" t="n">
        <v>3196</v>
      </c>
      <c r="B911" s="200" t="n">
        <f aca="false">IF(D861="x",0,IF(C911&lt;1,0,IF(C911&gt;1,1)))</f>
        <v>1</v>
      </c>
      <c r="C911" s="225" t="n">
        <v>117.25</v>
      </c>
      <c r="D911" s="147"/>
      <c r="E911" s="209" t="s">
        <v>151</v>
      </c>
      <c r="F911" s="219"/>
      <c r="G911" s="226"/>
    </row>
    <row r="912" customFormat="false" ht="14.4" hidden="false" customHeight="false" outlineLevel="0" collapsed="false">
      <c r="A912" s="29" t="n">
        <v>3197</v>
      </c>
      <c r="B912" s="200" t="n">
        <f aca="false">IF(D862="x",0,IF(C912&lt;1,0,IF(C912&gt;1,1)))</f>
        <v>0</v>
      </c>
      <c r="C912" s="225"/>
      <c r="D912" s="147"/>
      <c r="E912" s="209" t="s">
        <v>151</v>
      </c>
      <c r="F912" s="219"/>
      <c r="G912" s="226"/>
    </row>
    <row r="913" customFormat="false" ht="14.4" hidden="false" customHeight="false" outlineLevel="0" collapsed="false">
      <c r="A913" s="29" t="n">
        <v>3198</v>
      </c>
      <c r="B913" s="200" t="n">
        <f aca="false">IF(D863="x",0,IF(C913&lt;1,0,IF(C913&gt;1,1)))</f>
        <v>1</v>
      </c>
      <c r="C913" s="225" t="n">
        <v>117.21</v>
      </c>
      <c r="D913" s="147"/>
      <c r="E913" s="209" t="s">
        <v>151</v>
      </c>
      <c r="F913" s="219"/>
      <c r="G913" s="226"/>
    </row>
    <row r="914" customFormat="false" ht="14.4" hidden="false" customHeight="false" outlineLevel="0" collapsed="false">
      <c r="A914" s="29" t="n">
        <v>3199</v>
      </c>
      <c r="B914" s="200" t="n">
        <f aca="false">IF(D864="x",0,IF(C914&lt;1,0,IF(C914&gt;1,1)))</f>
        <v>1</v>
      </c>
      <c r="C914" s="225" t="n">
        <v>119.84</v>
      </c>
      <c r="D914" s="147"/>
      <c r="E914" s="209" t="s">
        <v>151</v>
      </c>
      <c r="F914" s="219"/>
      <c r="G914" s="226"/>
    </row>
    <row r="915" customFormat="false" ht="14.4" hidden="false" customHeight="false" outlineLevel="0" collapsed="false">
      <c r="A915" s="29" t="n">
        <v>3200</v>
      </c>
      <c r="B915" s="200" t="n">
        <f aca="false">IF(D865="x",0,IF(C915&lt;1,0,IF(C915&gt;1,1)))</f>
        <v>1</v>
      </c>
      <c r="C915" s="225" t="n">
        <v>118.34</v>
      </c>
      <c r="D915" s="147"/>
      <c r="E915" s="209" t="s">
        <v>151</v>
      </c>
      <c r="F915" s="219"/>
      <c r="G915" s="226"/>
    </row>
    <row r="916" customFormat="false" ht="14.4" hidden="false" customHeight="false" outlineLevel="0" collapsed="false">
      <c r="A916" s="29" t="n">
        <v>3201</v>
      </c>
      <c r="B916" s="200" t="n">
        <f aca="false">IF(D866="x",0,IF(C916&lt;1,0,IF(C916&gt;1,1)))</f>
        <v>1</v>
      </c>
      <c r="C916" s="225" t="n">
        <v>120.41</v>
      </c>
      <c r="D916" s="147"/>
      <c r="E916" s="209" t="s">
        <v>151</v>
      </c>
      <c r="F916" s="219"/>
      <c r="G916" s="226"/>
    </row>
    <row r="917" customFormat="false" ht="14.4" hidden="false" customHeight="false" outlineLevel="0" collapsed="false">
      <c r="A917" s="29" t="n">
        <v>3202</v>
      </c>
      <c r="B917" s="200" t="n">
        <f aca="false">IF(D867="x",0,IF(C917&lt;1,0,IF(C917&gt;1,1)))</f>
        <v>0</v>
      </c>
      <c r="C917" s="225"/>
      <c r="D917" s="147"/>
      <c r="E917" s="209" t="s">
        <v>151</v>
      </c>
      <c r="F917" s="219"/>
      <c r="G917" s="226"/>
    </row>
    <row r="918" customFormat="false" ht="14.4" hidden="false" customHeight="false" outlineLevel="0" collapsed="false">
      <c r="A918" s="29" t="n">
        <v>3203</v>
      </c>
      <c r="B918" s="200" t="n">
        <f aca="false">IF(D868="x",0,IF(C918&lt;1,0,IF(C918&gt;1,1)))</f>
        <v>0</v>
      </c>
      <c r="C918" s="225"/>
      <c r="D918" s="147"/>
      <c r="E918" s="209" t="s">
        <v>151</v>
      </c>
      <c r="F918" s="219"/>
      <c r="G918" s="226"/>
    </row>
    <row r="919" customFormat="false" ht="14.4" hidden="false" customHeight="false" outlineLevel="0" collapsed="false">
      <c r="A919" s="29" t="n">
        <v>3204</v>
      </c>
      <c r="B919" s="200" t="n">
        <f aca="false">IF(D869="x",0,IF(C919&lt;1,0,IF(C919&gt;1,1)))</f>
        <v>1</v>
      </c>
      <c r="C919" s="225" t="n">
        <v>118.41</v>
      </c>
      <c r="D919" s="147"/>
      <c r="E919" s="209" t="s">
        <v>151</v>
      </c>
      <c r="F919" s="219"/>
      <c r="G919" s="226"/>
    </row>
    <row r="920" customFormat="false" ht="14.4" hidden="false" customHeight="false" outlineLevel="0" collapsed="false">
      <c r="A920" s="29" t="n">
        <v>3205</v>
      </c>
      <c r="B920" s="200" t="n">
        <f aca="false">IF(D870="x",0,IF(C920&lt;1,0,IF(C920&gt;1,1)))</f>
        <v>0</v>
      </c>
      <c r="C920" s="225"/>
      <c r="D920" s="147"/>
      <c r="E920" s="209" t="s">
        <v>151</v>
      </c>
      <c r="F920" s="219"/>
      <c r="G920" s="226"/>
    </row>
    <row r="921" customFormat="false" ht="14.4" hidden="false" customHeight="false" outlineLevel="0" collapsed="false">
      <c r="A921" s="29" t="n">
        <v>3206</v>
      </c>
      <c r="B921" s="200" t="n">
        <f aca="false">IF(D871="x",0,IF(C921&lt;1,0,IF(C921&gt;1,1)))</f>
        <v>1</v>
      </c>
      <c r="C921" s="227" t="n">
        <v>117.45</v>
      </c>
      <c r="D921" s="147"/>
      <c r="E921" s="209" t="s">
        <v>151</v>
      </c>
      <c r="F921" s="219"/>
      <c r="G921" s="228"/>
    </row>
    <row r="922" customFormat="false" ht="14.4" hidden="false" customHeight="false" outlineLevel="0" collapsed="false">
      <c r="A922" s="29" t="n">
        <v>3207</v>
      </c>
      <c r="B922" s="200" t="n">
        <f aca="false">IF(D872="x",0,IF(C922&lt;1,0,IF(C922&gt;1,1)))</f>
        <v>1</v>
      </c>
      <c r="C922" s="227" t="n">
        <v>116.98</v>
      </c>
      <c r="D922" s="147"/>
      <c r="E922" s="209" t="s">
        <v>151</v>
      </c>
      <c r="F922" s="219"/>
      <c r="G922" s="228"/>
    </row>
    <row r="923" customFormat="false" ht="14.4" hidden="false" customHeight="false" outlineLevel="0" collapsed="false">
      <c r="A923" s="29" t="n">
        <v>3208</v>
      </c>
      <c r="B923" s="200" t="n">
        <f aca="false">IF(D873="x",0,IF(C923&lt;1,0,IF(C923&gt;1,1)))</f>
        <v>0</v>
      </c>
      <c r="C923" s="227"/>
      <c r="D923" s="147"/>
      <c r="E923" s="209" t="s">
        <v>151</v>
      </c>
      <c r="F923" s="219"/>
      <c r="G923" s="228"/>
    </row>
    <row r="924" customFormat="false" ht="14.4" hidden="false" customHeight="false" outlineLevel="0" collapsed="false">
      <c r="A924" s="29" t="n">
        <v>3209</v>
      </c>
      <c r="B924" s="200" t="n">
        <f aca="false">IF(D874="x",0,IF(C924&lt;1,0,IF(C924&gt;1,1)))</f>
        <v>0</v>
      </c>
      <c r="C924" s="227"/>
      <c r="D924" s="147"/>
      <c r="E924" s="209" t="s">
        <v>151</v>
      </c>
      <c r="F924" s="219"/>
      <c r="G924" s="228"/>
    </row>
    <row r="925" customFormat="false" ht="14.4" hidden="false" customHeight="false" outlineLevel="0" collapsed="false">
      <c r="A925" s="29" t="n">
        <v>3210</v>
      </c>
      <c r="B925" s="200" t="n">
        <f aca="false">IF(D875="x",0,IF(C925&lt;1,0,IF(C925&gt;1,1)))</f>
        <v>0</v>
      </c>
      <c r="C925" s="227"/>
      <c r="D925" s="147"/>
      <c r="E925" s="209" t="s">
        <v>151</v>
      </c>
      <c r="F925" s="219"/>
      <c r="G925" s="228"/>
    </row>
    <row r="926" customFormat="false" ht="14.4" hidden="false" customHeight="false" outlineLevel="0" collapsed="false">
      <c r="A926" s="29" t="n">
        <v>3211</v>
      </c>
      <c r="B926" s="200" t="n">
        <f aca="false">IF(D876="x",0,IF(C926&lt;1,0,IF(C926&gt;1,1)))</f>
        <v>0</v>
      </c>
      <c r="C926" s="227"/>
      <c r="D926" s="147"/>
      <c r="E926" s="209" t="s">
        <v>151</v>
      </c>
      <c r="F926" s="219"/>
      <c r="G926" s="228"/>
    </row>
    <row r="927" customFormat="false" ht="14.4" hidden="false" customHeight="false" outlineLevel="0" collapsed="false">
      <c r="A927" s="29" t="n">
        <v>3212</v>
      </c>
      <c r="B927" s="200" t="n">
        <f aca="false">IF(D877="x",0,IF(C927&lt;1,0,IF(C927&gt;1,1)))</f>
        <v>1</v>
      </c>
      <c r="C927" s="227" t="n">
        <v>119.26</v>
      </c>
      <c r="D927" s="147"/>
      <c r="E927" s="209" t="s">
        <v>151</v>
      </c>
      <c r="F927" s="219"/>
      <c r="G927" s="228"/>
    </row>
    <row r="928" customFormat="false" ht="14.4" hidden="false" customHeight="false" outlineLevel="0" collapsed="false">
      <c r="A928" s="29" t="n">
        <v>3213</v>
      </c>
      <c r="B928" s="200" t="n">
        <f aca="false">IF(D878="x",0,IF(C928&lt;1,0,IF(C928&gt;1,1)))</f>
        <v>1</v>
      </c>
      <c r="C928" s="227" t="n">
        <v>117.2</v>
      </c>
      <c r="D928" s="147"/>
      <c r="E928" s="209" t="s">
        <v>151</v>
      </c>
      <c r="F928" s="219"/>
      <c r="G928" s="228"/>
    </row>
    <row r="929" customFormat="false" ht="14.4" hidden="false" customHeight="false" outlineLevel="0" collapsed="false">
      <c r="A929" s="29" t="n">
        <v>3214</v>
      </c>
      <c r="B929" s="200" t="n">
        <f aca="false">IF(D879="x",0,IF(C929&lt;1,0,IF(C929&gt;1,1)))</f>
        <v>1</v>
      </c>
      <c r="C929" s="227" t="n">
        <v>115.99</v>
      </c>
      <c r="D929" s="147"/>
      <c r="E929" s="209" t="s">
        <v>151</v>
      </c>
      <c r="F929" s="219"/>
      <c r="G929" s="228"/>
    </row>
    <row r="930" customFormat="false" ht="14.4" hidden="false" customHeight="false" outlineLevel="0" collapsed="false">
      <c r="A930" s="29" t="n">
        <v>3215</v>
      </c>
      <c r="B930" s="200" t="n">
        <f aca="false">IF(D880="x",0,IF(C930&lt;1,0,IF(C930&gt;1,1)))</f>
        <v>1</v>
      </c>
      <c r="C930" s="227" t="n">
        <v>114.83</v>
      </c>
      <c r="D930" s="147"/>
      <c r="E930" s="209" t="s">
        <v>151</v>
      </c>
      <c r="F930" s="219"/>
      <c r="G930" s="228"/>
    </row>
    <row r="931" customFormat="false" ht="14.4" hidden="false" customHeight="false" outlineLevel="0" collapsed="false">
      <c r="A931" s="29" t="n">
        <v>3216</v>
      </c>
      <c r="B931" s="200" t="n">
        <f aca="false">IF(D881="x",0,IF(C931&lt;1,0,IF(C931&gt;1,1)))</f>
        <v>1</v>
      </c>
      <c r="C931" s="227" t="n">
        <v>116.26</v>
      </c>
      <c r="D931" s="147"/>
      <c r="E931" s="209" t="s">
        <v>151</v>
      </c>
      <c r="F931" s="219"/>
      <c r="G931" s="228"/>
    </row>
    <row r="932" customFormat="false" ht="14.4" hidden="false" customHeight="false" outlineLevel="0" collapsed="false">
      <c r="A932" s="29" t="n">
        <v>3217</v>
      </c>
      <c r="B932" s="200" t="n">
        <f aca="false">IF(D882="x",0,IF(C932&lt;1,0,IF(C932&gt;1,1)))</f>
        <v>1</v>
      </c>
      <c r="C932" s="227" t="n">
        <v>116.97</v>
      </c>
      <c r="D932" s="147"/>
      <c r="E932" s="209" t="s">
        <v>151</v>
      </c>
      <c r="F932" s="219"/>
      <c r="G932" s="228"/>
    </row>
    <row r="933" customFormat="false" ht="14.4" hidden="false" customHeight="false" outlineLevel="0" collapsed="false">
      <c r="A933" s="29" t="n">
        <v>3218</v>
      </c>
      <c r="B933" s="200" t="n">
        <f aca="false">IF(D883="x",0,IF(C933&lt;1,0,IF(C933&gt;1,1)))</f>
        <v>1</v>
      </c>
      <c r="C933" s="227" t="n">
        <v>119.46</v>
      </c>
      <c r="D933" s="147"/>
      <c r="E933" s="209" t="s">
        <v>151</v>
      </c>
      <c r="F933" s="219"/>
      <c r="G933" s="228"/>
    </row>
    <row r="934" customFormat="false" ht="14.4" hidden="false" customHeight="false" outlineLevel="0" collapsed="false">
      <c r="A934" s="29" t="n">
        <v>3219</v>
      </c>
      <c r="B934" s="200" t="n">
        <f aca="false">IF(D884="x",0,IF(C934&lt;1,0,IF(C934&gt;1,1)))</f>
        <v>1</v>
      </c>
      <c r="C934" s="227" t="n">
        <v>115.7</v>
      </c>
      <c r="D934" s="147"/>
      <c r="E934" s="209" t="s">
        <v>151</v>
      </c>
      <c r="F934" s="219"/>
      <c r="G934" s="228"/>
    </row>
    <row r="935" customFormat="false" ht="14.4" hidden="false" customHeight="false" outlineLevel="0" collapsed="false">
      <c r="A935" s="29" t="n">
        <v>3220</v>
      </c>
      <c r="B935" s="200" t="n">
        <f aca="false">IF(D885="x",0,IF(C935&lt;1,0,IF(C935&gt;1,1)))</f>
        <v>1</v>
      </c>
      <c r="C935" s="227" t="n">
        <v>114.95</v>
      </c>
      <c r="D935" s="147"/>
      <c r="E935" s="209" t="s">
        <v>151</v>
      </c>
      <c r="F935" s="219"/>
      <c r="G935" s="228"/>
    </row>
    <row r="936" customFormat="false" ht="14.4" hidden="false" customHeight="false" outlineLevel="0" collapsed="false">
      <c r="A936" s="29" t="n">
        <v>3221</v>
      </c>
      <c r="B936" s="200" t="n">
        <f aca="false">IF(D886="x",0,IF(C936&lt;1,0,IF(C936&gt;1,1)))</f>
        <v>1</v>
      </c>
      <c r="C936" s="227" t="n">
        <v>118.23</v>
      </c>
      <c r="D936" s="147"/>
      <c r="E936" s="209" t="s">
        <v>151</v>
      </c>
      <c r="F936" s="219"/>
      <c r="G936" s="228"/>
    </row>
    <row r="937" customFormat="false" ht="14.4" hidden="false" customHeight="false" outlineLevel="0" collapsed="false">
      <c r="A937" s="29" t="n">
        <v>3222</v>
      </c>
      <c r="B937" s="200" t="n">
        <f aca="false">IF(D887="x",0,IF(C937&lt;1,0,IF(C937&gt;1,1)))</f>
        <v>1</v>
      </c>
      <c r="C937" s="227" t="n">
        <v>120.91</v>
      </c>
      <c r="D937" s="147"/>
      <c r="E937" s="209" t="s">
        <v>151</v>
      </c>
      <c r="F937" s="219"/>
      <c r="G937" s="228"/>
    </row>
    <row r="938" customFormat="false" ht="14.4" hidden="false" customHeight="false" outlineLevel="0" collapsed="false">
      <c r="A938" s="29" t="n">
        <v>3223</v>
      </c>
      <c r="B938" s="200" t="n">
        <f aca="false">IF(D888="x",0,IF(C938&lt;1,0,IF(C938&gt;1,1)))</f>
        <v>1</v>
      </c>
      <c r="C938" s="227" t="n">
        <v>116.37</v>
      </c>
      <c r="D938" s="147"/>
      <c r="E938" s="209" t="s">
        <v>151</v>
      </c>
      <c r="F938" s="219"/>
      <c r="G938" s="228"/>
    </row>
    <row r="939" customFormat="false" ht="14.4" hidden="false" customHeight="false" outlineLevel="0" collapsed="false">
      <c r="A939" s="29" t="n">
        <v>3224</v>
      </c>
      <c r="B939" s="200" t="n">
        <f aca="false">IF(D889="x",0,IF(C939&lt;1,0,IF(C939&gt;1,1)))</f>
        <v>1</v>
      </c>
      <c r="C939" s="227" t="n">
        <v>118.66</v>
      </c>
      <c r="D939" s="147"/>
      <c r="E939" s="209" t="s">
        <v>151</v>
      </c>
      <c r="F939" s="219"/>
      <c r="G939" s="228"/>
    </row>
    <row r="940" customFormat="false" ht="14.4" hidden="false" customHeight="false" outlineLevel="0" collapsed="false">
      <c r="A940" s="29" t="n">
        <v>3225</v>
      </c>
      <c r="B940" s="200" t="n">
        <f aca="false">IF(D890="x",0,IF(C940&lt;1,0,IF(C940&gt;1,1)))</f>
        <v>1</v>
      </c>
      <c r="C940" s="227" t="n">
        <v>119.65</v>
      </c>
      <c r="D940" s="147"/>
      <c r="E940" s="209" t="s">
        <v>151</v>
      </c>
      <c r="F940" s="219"/>
      <c r="G940" s="228"/>
    </row>
    <row r="941" customFormat="false" ht="14.4" hidden="false" customHeight="false" outlineLevel="0" collapsed="false">
      <c r="A941" s="29" t="n">
        <v>3226</v>
      </c>
      <c r="B941" s="200" t="n">
        <f aca="false">IF(D891="x",0,IF(C941&lt;1,0,IF(C941&gt;1,1)))</f>
        <v>0</v>
      </c>
      <c r="C941" s="227"/>
      <c r="D941" s="147"/>
      <c r="E941" s="209" t="s">
        <v>151</v>
      </c>
      <c r="F941" s="219"/>
      <c r="G941" s="228"/>
    </row>
    <row r="942" customFormat="false" ht="14.4" hidden="false" customHeight="false" outlineLevel="0" collapsed="false">
      <c r="A942" s="29" t="n">
        <v>3227</v>
      </c>
      <c r="B942" s="200" t="n">
        <f aca="false">IF(D892="x",0,IF(C942&lt;1,0,IF(C942&gt;1,1)))</f>
        <v>1</v>
      </c>
      <c r="C942" s="227" t="n">
        <v>120.24</v>
      </c>
      <c r="D942" s="147"/>
      <c r="E942" s="209" t="s">
        <v>151</v>
      </c>
      <c r="F942" s="219"/>
      <c r="G942" s="228"/>
    </row>
    <row r="943" customFormat="false" ht="14.4" hidden="false" customHeight="false" outlineLevel="0" collapsed="false">
      <c r="A943" s="29" t="n">
        <v>3228</v>
      </c>
      <c r="B943" s="200" t="n">
        <f aca="false">IF(D893="x",0,IF(C943&lt;1,0,IF(C943&gt;1,1)))</f>
        <v>1</v>
      </c>
      <c r="C943" s="227" t="n">
        <v>117.34</v>
      </c>
      <c r="D943" s="147"/>
      <c r="E943" s="209" t="s">
        <v>151</v>
      </c>
      <c r="F943" s="219"/>
      <c r="G943" s="228"/>
    </row>
    <row r="944" customFormat="false" ht="14.4" hidden="false" customHeight="false" outlineLevel="0" collapsed="false">
      <c r="A944" s="29" t="n">
        <v>3229</v>
      </c>
      <c r="B944" s="200" t="n">
        <f aca="false">IF(D894="x",0,IF(C944&lt;1,0,IF(C944&gt;1,1)))</f>
        <v>1</v>
      </c>
      <c r="C944" s="229" t="n">
        <v>120.3</v>
      </c>
      <c r="D944" s="147"/>
      <c r="E944" s="209" t="s">
        <v>151</v>
      </c>
      <c r="F944" s="219"/>
      <c r="G944" s="230"/>
    </row>
    <row r="945" customFormat="false" ht="14.4" hidden="false" customHeight="false" outlineLevel="0" collapsed="false">
      <c r="A945" s="29" t="n">
        <v>3230</v>
      </c>
      <c r="B945" s="200" t="n">
        <f aca="false">IF(D895="x",0,IF(C945&lt;1,0,IF(C945&gt;1,1)))</f>
        <v>1</v>
      </c>
      <c r="C945" s="229" t="n">
        <v>115.77</v>
      </c>
      <c r="D945" s="147"/>
      <c r="E945" s="209" t="s">
        <v>151</v>
      </c>
      <c r="F945" s="219"/>
      <c r="G945" s="230"/>
    </row>
    <row r="946" customFormat="false" ht="14.4" hidden="false" customHeight="false" outlineLevel="0" collapsed="false">
      <c r="A946" s="29" t="n">
        <v>3231</v>
      </c>
      <c r="B946" s="200" t="n">
        <f aca="false">IF(D896="x",0,IF(C946&lt;1,0,IF(C946&gt;1,1)))</f>
        <v>1</v>
      </c>
      <c r="C946" s="229" t="n">
        <v>114.15</v>
      </c>
      <c r="D946" s="147"/>
      <c r="E946" s="209" t="s">
        <v>151</v>
      </c>
      <c r="F946" s="219"/>
      <c r="G946" s="230"/>
    </row>
    <row r="947" customFormat="false" ht="14.4" hidden="false" customHeight="false" outlineLevel="0" collapsed="false">
      <c r="A947" s="29" t="n">
        <v>3232</v>
      </c>
      <c r="B947" s="200" t="n">
        <f aca="false">IF(D897="x",0,IF(C947&lt;1,0,IF(C947&gt;1,1)))</f>
        <v>1</v>
      </c>
      <c r="C947" s="229" t="n">
        <v>115.71</v>
      </c>
      <c r="D947" s="147"/>
      <c r="E947" s="209" t="s">
        <v>151</v>
      </c>
      <c r="F947" s="219"/>
      <c r="G947" s="230"/>
    </row>
    <row r="948" customFormat="false" ht="14.4" hidden="false" customHeight="false" outlineLevel="0" collapsed="false">
      <c r="A948" s="29" t="n">
        <v>3233</v>
      </c>
      <c r="B948" s="200" t="n">
        <f aca="false">IF(D898="x",0,IF(C948&lt;1,0,IF(C948&gt;1,1)))</f>
        <v>1</v>
      </c>
      <c r="C948" s="229" t="n">
        <v>117.93</v>
      </c>
      <c r="D948" s="147"/>
      <c r="E948" s="209" t="s">
        <v>151</v>
      </c>
      <c r="F948" s="219"/>
      <c r="G948" s="230"/>
    </row>
    <row r="949" customFormat="false" ht="14.4" hidden="false" customHeight="false" outlineLevel="0" collapsed="false">
      <c r="A949" s="29" t="n">
        <v>3234</v>
      </c>
      <c r="B949" s="200" t="n">
        <f aca="false">IF(D899="x",0,IF(C949&lt;1,0,IF(C949&gt;1,1)))</f>
        <v>0</v>
      </c>
      <c r="C949" s="229"/>
      <c r="D949" s="147"/>
      <c r="E949" s="209" t="s">
        <v>151</v>
      </c>
      <c r="F949" s="219"/>
      <c r="G949" s="230"/>
    </row>
    <row r="950" customFormat="false" ht="14.4" hidden="false" customHeight="false" outlineLevel="0" collapsed="false">
      <c r="A950" s="29" t="n">
        <v>3235</v>
      </c>
      <c r="B950" s="200" t="n">
        <f aca="false">IF(D900="x",0,IF(C950&lt;1,0,IF(C950&gt;1,1)))</f>
        <v>0</v>
      </c>
      <c r="C950" s="229"/>
      <c r="D950" s="147"/>
      <c r="E950" s="209" t="s">
        <v>151</v>
      </c>
      <c r="F950" s="219"/>
      <c r="G950" s="230"/>
    </row>
    <row r="951" customFormat="false" ht="14.4" hidden="false" customHeight="false" outlineLevel="0" collapsed="false">
      <c r="A951" s="29" t="n">
        <v>3236</v>
      </c>
      <c r="B951" s="200" t="n">
        <f aca="false">IF(D901="x",0,IF(C951&lt;1,0,IF(C951&gt;1,1)))</f>
        <v>0</v>
      </c>
      <c r="C951" s="229"/>
      <c r="D951" s="147"/>
      <c r="E951" s="209" t="s">
        <v>151</v>
      </c>
      <c r="F951" s="219"/>
      <c r="G951" s="230"/>
    </row>
    <row r="952" customFormat="false" ht="14.4" hidden="false" customHeight="false" outlineLevel="0" collapsed="false">
      <c r="A952" s="29" t="n">
        <v>3237</v>
      </c>
      <c r="B952" s="200" t="n">
        <f aca="false">IF(D902="x",0,IF(C952&lt;1,0,IF(C952&gt;1,1)))</f>
        <v>1</v>
      </c>
      <c r="C952" s="229" t="n">
        <v>118.47</v>
      </c>
      <c r="D952" s="147"/>
      <c r="E952" s="209" t="s">
        <v>151</v>
      </c>
      <c r="F952" s="219"/>
      <c r="G952" s="230"/>
    </row>
    <row r="953" customFormat="false" ht="14.4" hidden="false" customHeight="false" outlineLevel="0" collapsed="false">
      <c r="A953" s="29" t="n">
        <v>3238</v>
      </c>
      <c r="B953" s="200" t="n">
        <f aca="false">IF(D903="x",0,IF(C953&lt;1,0,IF(C953&gt;1,1)))</f>
        <v>1</v>
      </c>
      <c r="C953" s="229" t="n">
        <v>117.73</v>
      </c>
      <c r="D953" s="147"/>
      <c r="E953" s="209" t="s">
        <v>151</v>
      </c>
      <c r="F953" s="219"/>
      <c r="G953" s="230"/>
    </row>
    <row r="954" customFormat="false" ht="14.4" hidden="false" customHeight="false" outlineLevel="0" collapsed="false">
      <c r="A954" s="29" t="n">
        <v>3239</v>
      </c>
      <c r="B954" s="200" t="n">
        <f aca="false">IF(D904="x",0,IF(C954&lt;1,0,IF(C954&gt;1,1)))</f>
        <v>1</v>
      </c>
      <c r="C954" s="229" t="n">
        <v>113.98</v>
      </c>
      <c r="D954" s="147"/>
      <c r="E954" s="209" t="s">
        <v>151</v>
      </c>
      <c r="F954" s="219"/>
      <c r="G954" s="230"/>
    </row>
    <row r="955" customFormat="false" ht="14.4" hidden="false" customHeight="false" outlineLevel="0" collapsed="false">
      <c r="A955" s="29" t="n">
        <v>3240</v>
      </c>
      <c r="B955" s="200" t="n">
        <f aca="false">IF(D905="x",0,IF(C955&lt;1,0,IF(C955&gt;1,1)))</f>
        <v>1</v>
      </c>
      <c r="C955" s="229" t="n">
        <v>117.01</v>
      </c>
      <c r="D955" s="147"/>
      <c r="E955" s="209" t="s">
        <v>151</v>
      </c>
      <c r="F955" s="219"/>
      <c r="G955" s="230"/>
    </row>
    <row r="956" customFormat="false" ht="14.4" hidden="false" customHeight="false" outlineLevel="0" collapsed="false">
      <c r="A956" s="29" t="n">
        <v>3241</v>
      </c>
      <c r="B956" s="200" t="n">
        <f aca="false">IF(D906="x",0,IF(C956&lt;1,0,IF(C956&gt;1,1)))</f>
        <v>0</v>
      </c>
      <c r="C956" s="229"/>
      <c r="D956" s="147"/>
      <c r="E956" s="209" t="s">
        <v>151</v>
      </c>
      <c r="F956" s="219"/>
      <c r="G956" s="230"/>
    </row>
    <row r="957" customFormat="false" ht="14.4" hidden="false" customHeight="false" outlineLevel="0" collapsed="false">
      <c r="A957" s="29" t="n">
        <v>3242</v>
      </c>
      <c r="B957" s="200" t="n">
        <f aca="false">IF(D907="x",0,IF(C957&lt;1,0,IF(C957&gt;1,1)))</f>
        <v>0</v>
      </c>
      <c r="C957" s="229"/>
      <c r="D957" s="147"/>
      <c r="E957" s="209" t="s">
        <v>151</v>
      </c>
      <c r="F957" s="219"/>
      <c r="G957" s="230"/>
    </row>
    <row r="958" customFormat="false" ht="14.4" hidden="false" customHeight="false" outlineLevel="0" collapsed="false">
      <c r="A958" s="29" t="n">
        <v>3243</v>
      </c>
      <c r="B958" s="200" t="n">
        <f aca="false">IF(D908="x",0,IF(C958&lt;1,0,IF(C958&gt;1,1)))</f>
        <v>1</v>
      </c>
      <c r="C958" s="229" t="n">
        <v>116.66</v>
      </c>
      <c r="D958" s="147"/>
      <c r="E958" s="209" t="s">
        <v>151</v>
      </c>
      <c r="F958" s="219"/>
      <c r="G958" s="230"/>
    </row>
    <row r="959" customFormat="false" ht="14.4" hidden="false" customHeight="false" outlineLevel="0" collapsed="false">
      <c r="A959" s="29" t="n">
        <v>3244</v>
      </c>
      <c r="B959" s="200" t="n">
        <f aca="false">IF(D909="x",0,IF(C959&lt;1,0,IF(C959&gt;1,1)))</f>
        <v>0</v>
      </c>
      <c r="C959" s="229"/>
      <c r="D959" s="147"/>
      <c r="E959" s="209" t="s">
        <v>151</v>
      </c>
      <c r="F959" s="219"/>
      <c r="G959" s="230"/>
    </row>
    <row r="960" customFormat="false" ht="14.4" hidden="false" customHeight="false" outlineLevel="0" collapsed="false">
      <c r="A960" s="29" t="n">
        <v>3245</v>
      </c>
      <c r="B960" s="200" t="n">
        <f aca="false">IF(D910="x",0,IF(C960&lt;1,0,IF(C960&gt;1,1)))</f>
        <v>1</v>
      </c>
      <c r="C960" s="229" t="n">
        <v>119.39</v>
      </c>
      <c r="D960" s="147"/>
      <c r="E960" s="209" t="s">
        <v>151</v>
      </c>
      <c r="F960" s="219"/>
      <c r="G960" s="230"/>
    </row>
    <row r="961" customFormat="false" ht="14.4" hidden="false" customHeight="false" outlineLevel="0" collapsed="false">
      <c r="A961" s="29" t="n">
        <v>3246</v>
      </c>
      <c r="B961" s="200" t="n">
        <f aca="false">IF(D911="x",0,IF(C961&lt;1,0,IF(C961&gt;1,1)))</f>
        <v>1</v>
      </c>
      <c r="C961" s="229" t="n">
        <v>114.22</v>
      </c>
      <c r="D961" s="147"/>
      <c r="E961" s="209" t="s">
        <v>151</v>
      </c>
      <c r="F961" s="219"/>
      <c r="G961" s="230"/>
    </row>
    <row r="962" customFormat="false" ht="14.4" hidden="false" customHeight="false" outlineLevel="0" collapsed="false">
      <c r="A962" s="29" t="n">
        <v>3247</v>
      </c>
      <c r="B962" s="200" t="n">
        <f aca="false">IF(D912="x",0,IF(C962&lt;1,0,IF(C962&gt;1,1)))</f>
        <v>0</v>
      </c>
      <c r="C962" s="229"/>
      <c r="D962" s="147"/>
      <c r="E962" s="209" t="s">
        <v>151</v>
      </c>
      <c r="F962" s="219"/>
      <c r="G962" s="230"/>
    </row>
    <row r="963" customFormat="false" ht="14.4" hidden="false" customHeight="false" outlineLevel="0" collapsed="false">
      <c r="A963" s="29" t="n">
        <v>3248</v>
      </c>
      <c r="B963" s="200" t="n">
        <f aca="false">IF(D913="x",0,IF(C963&lt;1,0,IF(C963&gt;1,1)))</f>
        <v>1</v>
      </c>
      <c r="C963" s="229" t="n">
        <v>118.49</v>
      </c>
      <c r="D963" s="147"/>
      <c r="E963" s="209" t="s">
        <v>151</v>
      </c>
      <c r="F963" s="219"/>
      <c r="G963" s="230"/>
    </row>
    <row r="964" customFormat="false" ht="14.4" hidden="false" customHeight="false" outlineLevel="0" collapsed="false">
      <c r="A964" s="29" t="n">
        <v>3249</v>
      </c>
      <c r="B964" s="200" t="n">
        <f aca="false">IF(D914="x",0,IF(C964&lt;1,0,IF(C964&gt;1,1)))</f>
        <v>1</v>
      </c>
      <c r="C964" s="229" t="n">
        <v>119.99</v>
      </c>
      <c r="D964" s="147"/>
      <c r="E964" s="209" t="s">
        <v>151</v>
      </c>
      <c r="F964" s="219"/>
      <c r="G964" s="230"/>
    </row>
    <row r="965" customFormat="false" ht="14.4" hidden="false" customHeight="false" outlineLevel="0" collapsed="false">
      <c r="A965" s="29" t="n">
        <v>3250</v>
      </c>
      <c r="B965" s="200" t="n">
        <f aca="false">IF(D915="x",0,IF(C965&lt;1,0,IF(C965&gt;1,1)))</f>
        <v>1</v>
      </c>
      <c r="C965" s="229" t="n">
        <v>117.21</v>
      </c>
      <c r="D965" s="147"/>
      <c r="E965" s="209" t="s">
        <v>151</v>
      </c>
      <c r="F965" s="219"/>
      <c r="G965" s="230"/>
    </row>
    <row r="966" customFormat="false" ht="14.4" hidden="false" customHeight="false" outlineLevel="0" collapsed="false">
      <c r="A966" s="29" t="n">
        <v>3251</v>
      </c>
      <c r="B966" s="200" t="n">
        <f aca="false">IF(D916="x",0,IF(C966&lt;1,0,IF(C966&gt;1,1)))</f>
        <v>0</v>
      </c>
      <c r="C966" s="229"/>
      <c r="D966" s="147"/>
      <c r="E966" s="209" t="s">
        <v>151</v>
      </c>
      <c r="F966" s="219"/>
      <c r="G966" s="230"/>
    </row>
    <row r="967" customFormat="false" ht="14.4" hidden="false" customHeight="false" outlineLevel="0" collapsed="false">
      <c r="A967" s="29" t="n">
        <v>3252</v>
      </c>
      <c r="B967" s="200" t="n">
        <f aca="false">IF(D917="x",0,IF(C967&lt;1,0,IF(C967&gt;1,1)))</f>
        <v>1</v>
      </c>
      <c r="C967" s="229" t="n">
        <v>113.95</v>
      </c>
      <c r="D967" s="147"/>
      <c r="E967" s="209" t="s">
        <v>151</v>
      </c>
      <c r="F967" s="219"/>
      <c r="G967" s="230"/>
    </row>
    <row r="968" customFormat="false" ht="14.4" hidden="false" customHeight="false" outlineLevel="0" collapsed="false">
      <c r="A968" s="29" t="n">
        <v>3253</v>
      </c>
      <c r="B968" s="200" t="n">
        <f aca="false">IF(D918="x",0,IF(C968&lt;1,0,IF(C968&gt;1,1)))</f>
        <v>1</v>
      </c>
      <c r="C968" s="229" t="n">
        <v>111.66</v>
      </c>
      <c r="D968" s="147"/>
      <c r="E968" s="209" t="s">
        <v>151</v>
      </c>
      <c r="F968" s="219"/>
      <c r="G968" s="230"/>
    </row>
    <row r="969" customFormat="false" ht="14.4" hidden="false" customHeight="false" outlineLevel="0" collapsed="false">
      <c r="A969" s="29" t="n">
        <v>3254</v>
      </c>
      <c r="B969" s="200" t="n">
        <f aca="false">IF(D919="x",0,IF(C969&lt;1,0,IF(C969&gt;1,1)))</f>
        <v>1</v>
      </c>
      <c r="C969" s="229" t="n">
        <v>115.36</v>
      </c>
      <c r="D969" s="147"/>
      <c r="E969" s="209" t="s">
        <v>151</v>
      </c>
      <c r="F969" s="219"/>
      <c r="G969" s="230"/>
    </row>
    <row r="970" customFormat="false" ht="14.4" hidden="false" customHeight="false" outlineLevel="0" collapsed="false">
      <c r="A970" s="29" t="n">
        <v>3255</v>
      </c>
      <c r="B970" s="200" t="n">
        <f aca="false">IF(D920="x",0,IF(C970&lt;1,0,IF(C970&gt;1,1)))</f>
        <v>1</v>
      </c>
      <c r="C970" s="229" t="n">
        <v>115.95</v>
      </c>
      <c r="D970" s="147"/>
      <c r="E970" s="209" t="s">
        <v>151</v>
      </c>
      <c r="F970" s="219"/>
      <c r="G970" s="230"/>
    </row>
    <row r="971" customFormat="false" ht="14.4" hidden="false" customHeight="false" outlineLevel="0" collapsed="false">
      <c r="A971" s="29" t="n">
        <v>3256</v>
      </c>
      <c r="B971" s="200" t="n">
        <f aca="false">IF(D921="x",0,IF(C971&lt;1,0,IF(C971&gt;1,1)))</f>
        <v>1</v>
      </c>
      <c r="C971" s="229" t="n">
        <v>120.07</v>
      </c>
      <c r="D971" s="147"/>
      <c r="E971" s="209" t="s">
        <v>151</v>
      </c>
      <c r="F971" s="219"/>
      <c r="G971" s="230"/>
    </row>
    <row r="972" customFormat="false" ht="14.4" hidden="false" customHeight="false" outlineLevel="0" collapsed="false">
      <c r="A972" s="29" t="n">
        <v>3257</v>
      </c>
      <c r="B972" s="200" t="n">
        <f aca="false">IF(D922="x",0,IF(C972&lt;1,0,IF(C972&gt;1,1)))</f>
        <v>0</v>
      </c>
      <c r="C972" s="229"/>
      <c r="D972" s="147"/>
      <c r="E972" s="209" t="s">
        <v>151</v>
      </c>
      <c r="F972" s="219"/>
      <c r="G972" s="230"/>
    </row>
    <row r="973" customFormat="false" ht="14.4" hidden="false" customHeight="false" outlineLevel="0" collapsed="false">
      <c r="A973" s="29" t="n">
        <v>3258</v>
      </c>
      <c r="B973" s="200" t="n">
        <f aca="false">IF(D923="x",0,IF(C973&lt;1,0,IF(C973&gt;1,1)))</f>
        <v>0</v>
      </c>
      <c r="C973" s="229"/>
      <c r="D973" s="147"/>
      <c r="E973" s="209" t="s">
        <v>151</v>
      </c>
      <c r="F973" s="219"/>
      <c r="G973" s="230"/>
    </row>
    <row r="974" customFormat="false" ht="14.4" hidden="false" customHeight="false" outlineLevel="0" collapsed="false">
      <c r="A974" s="29" t="n">
        <v>3259</v>
      </c>
      <c r="B974" s="200" t="n">
        <f aca="false">IF(D924="x",0,IF(C974&lt;1,0,IF(C974&gt;1,1)))</f>
        <v>0</v>
      </c>
      <c r="C974" s="229"/>
      <c r="D974" s="147"/>
      <c r="E974" s="209" t="s">
        <v>151</v>
      </c>
      <c r="F974" s="219"/>
      <c r="G974" s="230"/>
    </row>
    <row r="975" customFormat="false" ht="14.4" hidden="false" customHeight="false" outlineLevel="0" collapsed="false">
      <c r="A975" s="29" t="n">
        <v>3260</v>
      </c>
      <c r="B975" s="200" t="n">
        <f aca="false">IF(D925="x",0,IF(C975&lt;1,0,IF(C975&gt;1,1)))</f>
        <v>1</v>
      </c>
      <c r="C975" s="231" t="n">
        <v>118.33</v>
      </c>
      <c r="D975" s="147"/>
      <c r="E975" s="209" t="s">
        <v>151</v>
      </c>
      <c r="F975" s="219"/>
      <c r="G975" s="232"/>
    </row>
    <row r="976" customFormat="false" ht="14.4" hidden="false" customHeight="false" outlineLevel="0" collapsed="false">
      <c r="A976" s="29" t="n">
        <v>3261</v>
      </c>
      <c r="B976" s="200" t="n">
        <f aca="false">IF(D926="x",0,IF(C976&lt;1,0,IF(C976&gt;1,1)))</f>
        <v>1</v>
      </c>
      <c r="C976" s="231" t="n">
        <v>116.76</v>
      </c>
      <c r="D976" s="147"/>
      <c r="E976" s="209" t="s">
        <v>151</v>
      </c>
      <c r="F976" s="219"/>
      <c r="G976" s="232"/>
    </row>
    <row r="977" customFormat="false" ht="14.4" hidden="false" customHeight="false" outlineLevel="0" collapsed="false">
      <c r="A977" s="29" t="n">
        <v>3262</v>
      </c>
      <c r="B977" s="200" t="n">
        <f aca="false">IF(D927="x",0,IF(C977&lt;1,0,IF(C977&gt;1,1)))</f>
        <v>0</v>
      </c>
      <c r="C977" s="231"/>
      <c r="D977" s="147"/>
      <c r="E977" s="209" t="s">
        <v>151</v>
      </c>
      <c r="F977" s="219"/>
      <c r="G977" s="232"/>
    </row>
    <row r="978" customFormat="false" ht="14.4" hidden="false" customHeight="false" outlineLevel="0" collapsed="false">
      <c r="A978" s="29" t="n">
        <v>3263</v>
      </c>
      <c r="B978" s="200" t="n">
        <f aca="false">IF(D928="x",0,IF(C978&lt;1,0,IF(C978&gt;1,1)))</f>
        <v>1</v>
      </c>
      <c r="C978" s="231" t="n">
        <v>116.09</v>
      </c>
      <c r="D978" s="147"/>
      <c r="E978" s="209" t="s">
        <v>151</v>
      </c>
      <c r="F978" s="219"/>
      <c r="G978" s="232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28473C5-25EC-4899-AE77-9833A8D8F53E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B5:B623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G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RowHeight="14.4"/>
  <cols>
    <col collapsed="false" hidden="false" max="1" min="1" style="0" width="10.6032388663968"/>
    <col collapsed="false" hidden="false" max="2" min="2" style="0" width="13.0688259109312"/>
    <col collapsed="false" hidden="false" max="3" min="3" style="0" width="15.1052631578947"/>
    <col collapsed="false" hidden="false" max="4" min="4" style="0" width="14.5668016194332"/>
    <col collapsed="false" hidden="false" max="5" min="5" style="0" width="16.8178137651822"/>
    <col collapsed="false" hidden="false" max="6" min="6" style="0" width="16.497975708502"/>
    <col collapsed="false" hidden="false" max="7" min="7" style="0" width="8.46153846153846"/>
    <col collapsed="false" hidden="false" max="1025" min="8" style="0" width="10.6032388663968"/>
  </cols>
  <sheetData>
    <row r="1" customFormat="false" ht="21.6" hidden="false" customHeight="false" outlineLevel="0" collapsed="false">
      <c r="A1" s="233"/>
      <c r="B1" s="234" t="s">
        <v>152</v>
      </c>
      <c r="C1" s="234"/>
      <c r="D1" s="234"/>
      <c r="E1" s="234"/>
      <c r="F1" s="234"/>
      <c r="G1" s="235"/>
    </row>
    <row r="2" customFormat="false" ht="16.5" hidden="false" customHeight="true" outlineLevel="0" collapsed="false">
      <c r="A2" s="236"/>
      <c r="B2" s="237"/>
      <c r="C2" s="237"/>
      <c r="D2" s="237"/>
      <c r="E2" s="237"/>
      <c r="F2" s="237"/>
      <c r="G2" s="237"/>
    </row>
    <row r="3" customFormat="false" ht="15" hidden="false" customHeight="true" outlineLevel="0" collapsed="false">
      <c r="A3" s="238" t="s">
        <v>19</v>
      </c>
      <c r="B3" s="239" t="s">
        <v>153</v>
      </c>
      <c r="C3" s="239" t="s">
        <v>154</v>
      </c>
      <c r="D3" s="239" t="s">
        <v>155</v>
      </c>
      <c r="E3" s="239" t="s">
        <v>156</v>
      </c>
      <c r="F3" s="240" t="s">
        <v>157</v>
      </c>
    </row>
    <row r="4" customFormat="false" ht="14.4" hidden="false" customHeight="false" outlineLevel="0" collapsed="false">
      <c r="A4" s="238"/>
      <c r="B4" s="239"/>
      <c r="C4" s="239"/>
      <c r="D4" s="239"/>
      <c r="E4" s="239"/>
      <c r="F4" s="240"/>
    </row>
    <row r="5" customFormat="false" ht="14.4" hidden="false" customHeight="false" outlineLevel="0" collapsed="false">
      <c r="A5" s="238"/>
      <c r="B5" s="239"/>
      <c r="C5" s="239"/>
      <c r="D5" s="239"/>
      <c r="E5" s="239"/>
      <c r="F5" s="240"/>
    </row>
    <row r="6" customFormat="false" ht="15" hidden="false" customHeight="false" outlineLevel="0" collapsed="false">
      <c r="A6" s="241"/>
      <c r="B6" s="242" t="s">
        <v>158</v>
      </c>
      <c r="C6" s="242" t="s">
        <v>24</v>
      </c>
      <c r="D6" s="242" t="s">
        <v>159</v>
      </c>
      <c r="E6" s="242" t="s">
        <v>13</v>
      </c>
      <c r="F6" s="243" t="s">
        <v>13</v>
      </c>
    </row>
    <row r="7" customFormat="false" ht="14.4" hidden="false" customHeight="false" outlineLevel="0" collapsed="false">
      <c r="A7" s="244" t="n">
        <v>40869</v>
      </c>
      <c r="B7" s="245" t="n">
        <v>3.5667</v>
      </c>
      <c r="C7" s="246" t="n">
        <v>18.1</v>
      </c>
      <c r="D7" s="247" t="n">
        <f aca="false">IF(ISBLANK(C7),"",$E$18*(1+$E$17*(C7-20)))</f>
        <v>4.999905</v>
      </c>
      <c r="E7" s="248" t="n">
        <f aca="false">IF(ISBLANK(B7),"",IF(ISBLANK(C7),"",(B7*$E$16*6)/(D7*$E$13)))</f>
        <v>0.0200036535417842</v>
      </c>
      <c r="F7" s="249" t="n">
        <f aca="false">IF(ISBLANK(B7),"",IF(ISBLANK(C7),"",E7*($E$19/(0.999842594+(0.00006793952*C7)-(0.00000909529*C7^2)+(0.0000001001685*C7^3)-(0.000000001120083*C7^4)+(0.000000000006536332*C7^5)))))</f>
        <v>0.0199961870430145</v>
      </c>
    </row>
    <row r="8" customFormat="false" ht="14.4" hidden="false" customHeight="false" outlineLevel="0" collapsed="false">
      <c r="A8" s="244"/>
      <c r="B8" s="245"/>
      <c r="C8" s="246"/>
      <c r="D8" s="247" t="str">
        <f aca="false">IF(ISBLANK(C8),"",$E$18*(1+$E$17*(C8-20)))</f>
        <v/>
      </c>
      <c r="E8" s="248" t="str">
        <f aca="false">IF(ISBLANK(B8),"",IF(ISBLANK(C8),"",(B8*$E$16*6)/(D8*$E$13)))</f>
        <v/>
      </c>
      <c r="F8" s="249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4" hidden="false" customHeight="false" outlineLevel="0" collapsed="false">
      <c r="A9" s="244"/>
      <c r="B9" s="245"/>
      <c r="C9" s="246"/>
      <c r="D9" s="247" t="str">
        <f aca="false">IF(ISBLANK(C9),"",$E$18*(1+$E$17*(C9-20)))</f>
        <v/>
      </c>
      <c r="E9" s="248" t="str">
        <f aca="false">IF(ISBLANK(B9),"",IF(ISBLANK(C9),"",(B9*$E$16*6)/(D9*$E$13)))</f>
        <v/>
      </c>
      <c r="F9" s="249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4" hidden="false" customHeight="false" outlineLevel="0" collapsed="false">
      <c r="A10" s="244"/>
      <c r="B10" s="245"/>
      <c r="C10" s="246"/>
      <c r="D10" s="247" t="str">
        <f aca="false">IF(ISBLANK(C10),"",$E$18*(1+$E$17*(C10-20)))</f>
        <v/>
      </c>
      <c r="E10" s="248" t="str">
        <f aca="false">IF(ISBLANK(B10),"",IF(ISBLANK(C10),"",(B10*$E$16*6)/(D10*$E$13)))</f>
        <v/>
      </c>
      <c r="F10" s="249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50"/>
    </row>
    <row r="12" customFormat="false" ht="15" hidden="false" customHeight="false" outlineLevel="0" collapsed="false">
      <c r="A12" s="50" t="s">
        <v>21</v>
      </c>
    </row>
    <row r="13" customFormat="false" ht="14.4" hidden="false" customHeight="false" outlineLevel="0" collapsed="false">
      <c r="A13" s="251" t="s">
        <v>160</v>
      </c>
      <c r="B13" s="251"/>
      <c r="C13" s="251"/>
      <c r="D13" s="252" t="s">
        <v>161</v>
      </c>
      <c r="E13" s="253" t="n">
        <v>214.001</v>
      </c>
      <c r="F13" s="3" t="s">
        <v>158</v>
      </c>
      <c r="G13" s="5"/>
    </row>
    <row r="14" customFormat="false" ht="14.4" hidden="false" customHeight="false" outlineLevel="0" collapsed="false">
      <c r="A14" s="254" t="s">
        <v>162</v>
      </c>
      <c r="B14" s="254"/>
      <c r="C14" s="254"/>
      <c r="D14" s="255" t="s">
        <v>163</v>
      </c>
      <c r="E14" s="256" t="n">
        <v>1</v>
      </c>
      <c r="F14" s="6" t="s">
        <v>164</v>
      </c>
      <c r="G14" s="5"/>
    </row>
    <row r="15" customFormat="false" ht="14.4" hidden="false" customHeight="false" outlineLevel="0" collapsed="false">
      <c r="A15" s="4"/>
      <c r="B15" s="5"/>
      <c r="C15" s="5"/>
      <c r="D15" s="255"/>
      <c r="E15" s="255"/>
      <c r="F15" s="6"/>
      <c r="G15" s="5"/>
    </row>
    <row r="16" customFormat="false" ht="14.4" hidden="false" customHeight="false" outlineLevel="0" collapsed="false">
      <c r="A16" s="257" t="s">
        <v>165</v>
      </c>
      <c r="B16" s="5"/>
      <c r="C16" s="258"/>
      <c r="D16" s="259" t="s">
        <v>166</v>
      </c>
      <c r="E16" s="260" t="n">
        <v>1.000159</v>
      </c>
      <c r="F16" s="6"/>
      <c r="G16" s="5"/>
    </row>
    <row r="17" customFormat="false" ht="14.4" hidden="false" customHeight="false" outlineLevel="0" collapsed="false">
      <c r="A17" s="257" t="s">
        <v>167</v>
      </c>
      <c r="B17" s="5"/>
      <c r="C17" s="258"/>
      <c r="D17" s="260" t="s">
        <v>168</v>
      </c>
      <c r="E17" s="260" t="n">
        <v>1E-005</v>
      </c>
      <c r="F17" s="6"/>
      <c r="G17" s="5"/>
    </row>
    <row r="18" customFormat="false" ht="14.4" hidden="false" customHeight="false" outlineLevel="0" collapsed="false">
      <c r="A18" s="257" t="s">
        <v>169</v>
      </c>
      <c r="B18" s="5"/>
      <c r="C18" s="258"/>
      <c r="D18" s="260" t="s">
        <v>170</v>
      </c>
      <c r="E18" s="261" t="n">
        <f aca="false">('Correction de volume'!E6)/1000</f>
        <v>5</v>
      </c>
      <c r="F18" s="6" t="s">
        <v>159</v>
      </c>
      <c r="G18" s="5"/>
    </row>
    <row r="19" customFormat="false" ht="15" hidden="false" customHeight="false" outlineLevel="0" collapsed="false">
      <c r="A19" s="262" t="s">
        <v>171</v>
      </c>
      <c r="B19" s="263"/>
      <c r="C19" s="264"/>
      <c r="D19" s="265" t="s">
        <v>33</v>
      </c>
      <c r="E19" s="266" t="n">
        <v>0.9982063193824</v>
      </c>
      <c r="F19" s="84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H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4.4"/>
  <cols>
    <col collapsed="false" hidden="false" max="1" min="1" style="0" width="11.4615384615385"/>
    <col collapsed="false" hidden="false" max="2" min="2" style="0" width="27.1012145748988"/>
    <col collapsed="false" hidden="false" max="3" min="3" style="0" width="8.46153846153846"/>
    <col collapsed="false" hidden="false" max="5" min="4" style="0" width="9.31983805668016"/>
    <col collapsed="false" hidden="false" max="1025" min="8" style="0" width="10.6032388663968"/>
  </cols>
  <sheetData>
    <row r="1" customFormat="false" ht="21.6" hidden="false" customHeight="false" outlineLevel="0" collapsed="false">
      <c r="A1" s="233"/>
      <c r="B1" s="267" t="s">
        <v>172</v>
      </c>
      <c r="C1" s="267"/>
      <c r="D1" s="267"/>
      <c r="E1" s="267"/>
      <c r="F1" s="267"/>
      <c r="G1" s="267"/>
      <c r="H1" s="268"/>
    </row>
    <row r="2" customFormat="false" ht="21.6" hidden="false" customHeight="false" outlineLevel="0" collapsed="false">
      <c r="A2" s="269"/>
      <c r="B2" s="270"/>
      <c r="C2" s="270"/>
      <c r="D2" s="270"/>
      <c r="E2" s="270"/>
      <c r="F2" s="270"/>
      <c r="G2" s="270"/>
      <c r="H2" s="270"/>
    </row>
    <row r="3" customFormat="false" ht="25.5" hidden="false" customHeight="true" outlineLevel="0" collapsed="false">
      <c r="A3" s="271" t="s">
        <v>173</v>
      </c>
      <c r="B3" s="272" t="s">
        <v>174</v>
      </c>
      <c r="C3" s="272" t="s">
        <v>175</v>
      </c>
      <c r="D3" s="272" t="s">
        <v>176</v>
      </c>
      <c r="E3" s="272" t="s">
        <v>177</v>
      </c>
      <c r="F3" s="272" t="s">
        <v>178</v>
      </c>
      <c r="G3" s="273" t="s">
        <v>179</v>
      </c>
      <c r="H3" s="270"/>
    </row>
    <row r="4" customFormat="false" ht="14.4" hidden="false" customHeight="false" outlineLevel="0" collapsed="false">
      <c r="A4" s="271"/>
      <c r="B4" s="272"/>
      <c r="C4" s="272"/>
      <c r="D4" s="272"/>
      <c r="E4" s="272"/>
      <c r="F4" s="272"/>
      <c r="G4" s="273"/>
      <c r="H4" s="270"/>
    </row>
    <row r="5" customFormat="false" ht="15" hidden="false" customHeight="false" outlineLevel="0" collapsed="false">
      <c r="A5" s="274"/>
      <c r="B5" s="275"/>
      <c r="C5" s="275" t="s">
        <v>180</v>
      </c>
      <c r="D5" s="275" t="s">
        <v>181</v>
      </c>
      <c r="E5" s="275" t="s">
        <v>29</v>
      </c>
      <c r="F5" s="275" t="s">
        <v>29</v>
      </c>
      <c r="G5" s="276" t="s">
        <v>29</v>
      </c>
      <c r="H5" s="270"/>
    </row>
    <row r="6" customFormat="false" ht="14.4" hidden="false" customHeight="false" outlineLevel="0" collapsed="false">
      <c r="A6" s="277" t="n">
        <v>40878</v>
      </c>
      <c r="B6" s="278" t="s">
        <v>182</v>
      </c>
      <c r="C6" s="279" t="n">
        <v>20</v>
      </c>
      <c r="D6" s="279" t="n">
        <v>5000</v>
      </c>
      <c r="E6" s="280" t="n">
        <f aca="false">IF(ISBLANK(C6),"",IF(ISBLANK(D6),"",D6*(1+0.00001*(20-C6))))</f>
        <v>5000</v>
      </c>
      <c r="F6" s="280" t="n">
        <v>5000</v>
      </c>
      <c r="G6" s="281" t="n">
        <f aca="false">IF(ISBLANK(D6),"",IF(ISBLANK(C6),"",(E6-F6)))</f>
        <v>0</v>
      </c>
      <c r="H6" s="270"/>
    </row>
    <row r="7" customFormat="false" ht="14.4" hidden="false" customHeight="false" outlineLevel="0" collapsed="false">
      <c r="A7" s="244" t="n">
        <v>40878</v>
      </c>
      <c r="B7" s="282" t="s">
        <v>183</v>
      </c>
      <c r="C7" s="283" t="n">
        <v>23</v>
      </c>
      <c r="D7" s="283" t="n">
        <v>5</v>
      </c>
      <c r="E7" s="284" t="n">
        <f aca="false">IF(ISBLANK(C7),"",IF(ISBLANK(D7),"",D7*(1+0.00001*(20-C7))))</f>
        <v>4.99985</v>
      </c>
      <c r="F7" s="284" t="n">
        <v>5</v>
      </c>
      <c r="G7" s="285" t="n">
        <f aca="false">IF(ISBLANK(D7),"",IF(ISBLANK(C7),"",(E7-F7)))</f>
        <v>-0.00014999999999965</v>
      </c>
      <c r="H7" s="270"/>
    </row>
    <row r="8" customFormat="false" ht="14.4" hidden="false" customHeight="false" outlineLevel="0" collapsed="false">
      <c r="A8" s="244" t="n">
        <v>40878</v>
      </c>
      <c r="B8" s="282" t="s">
        <v>184</v>
      </c>
      <c r="C8" s="283" t="n">
        <v>20.4</v>
      </c>
      <c r="D8" s="283" t="n">
        <v>5.00311</v>
      </c>
      <c r="E8" s="284" t="n">
        <f aca="false">IF(ISBLANK(C8),"",IF(ISBLANK(D8),"",D8*(1+0.00001*(20-C8))))</f>
        <v>5.00308998756</v>
      </c>
      <c r="F8" s="284" t="n">
        <v>5</v>
      </c>
      <c r="G8" s="285" t="n">
        <f aca="false">IF(ISBLANK(D8),"",IF(ISBLANK(C8),"",(E8-F8)))</f>
        <v>0.00308998756000012</v>
      </c>
      <c r="H8" s="270"/>
    </row>
    <row r="9" customFormat="false" ht="14.4" hidden="false" customHeight="false" outlineLevel="0" collapsed="false">
      <c r="A9" s="244" t="n">
        <v>40878</v>
      </c>
      <c r="B9" s="282" t="s">
        <v>185</v>
      </c>
      <c r="C9" s="283" t="n">
        <v>20.3</v>
      </c>
      <c r="D9" s="283" t="n">
        <v>1.016</v>
      </c>
      <c r="E9" s="284" t="n">
        <f aca="false">IF(ISBLANK(C9),"",IF(ISBLANK(D9),"",D9*(1+0.00001*(20-C9))))</f>
        <v>1.015996952</v>
      </c>
      <c r="F9" s="284" t="n">
        <v>1</v>
      </c>
      <c r="G9" s="285" t="n">
        <f aca="false">IF(ISBLANK(D9),"",IF(ISBLANK(C9),"",(E9-F9)))</f>
        <v>0.0159969520000001</v>
      </c>
      <c r="H9" s="270"/>
    </row>
    <row r="10" customFormat="false" ht="15" hidden="false" customHeight="false" outlineLevel="0" collapsed="false">
      <c r="A10" s="286" t="n">
        <v>40878</v>
      </c>
      <c r="B10" s="287" t="s">
        <v>186</v>
      </c>
      <c r="C10" s="288" t="n">
        <v>20.3</v>
      </c>
      <c r="D10" s="288" t="n">
        <v>1.0004</v>
      </c>
      <c r="E10" s="289" t="n">
        <f aca="false">IF(ISBLANK(C10),"",IF(ISBLANK(D10),"",D10*(1+0.00001*(20-C10))))</f>
        <v>1.0003969988</v>
      </c>
      <c r="F10" s="289" t="n">
        <v>1</v>
      </c>
      <c r="G10" s="290" t="n">
        <f aca="false">IF(ISBLANK(D10),"",IF(ISBLANK(C10),"",(E10-F10)))</f>
        <v>0.000396998799999881</v>
      </c>
      <c r="H10" s="270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RowHeight="14.4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2018-02-06T14:56:11Z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