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45.xml.rels" ContentType="application/vnd.openxmlformats-package.relationships+xml"/>
  <Override PartName="/xl/worksheets/_rels/sheet5.xml.rels" ContentType="application/vnd.openxmlformats-package.relationships+xml"/>
  <Override PartName="/xl/worksheets/_rels/sheet49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omments5.xml" ContentType="application/vnd.openxmlformats-officedocument.spreadsheetml.comments+xml"/>
  <Override PartName="/xl/media/image10.jpeg" ContentType="image/jpeg"/>
  <Override PartName="/xl/media/image11.jpeg" ContentType="image/jpeg"/>
  <Override PartName="/xl/media/image12.jpeg" ContentType="image/jpe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36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  <sheet name="exemple" sheetId="45" state="visible" r:id="rId46"/>
    <sheet name="Volumes flacons" sheetId="46" state="visible" r:id="rId47"/>
    <sheet name="Titre d'iodate" sheetId="47" state="visible" r:id="rId48"/>
    <sheet name="Correction de volume" sheetId="48" state="visible" r:id="rId49"/>
    <sheet name="LISEZ_MOI" sheetId="49" state="visible" r:id="rId50"/>
  </sheets>
  <externalReferences>
    <externalReference r:id="rId51"/>
    <externalReference r:id="rId52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5" authorId="0">
      <text>
        <r>
          <rPr>
            <sz val="11"/>
            <color rgb="FF000000"/>
            <rFont val="Calibri"/>
            <family val="2"/>
            <charset val="1"/>
          </rPr>
          <t xml:space="preserve">Yves GOURIOU, Brest IRD, 02 98 22 45 07:
</t>
        </r>
        <r>
          <rPr>
            <sz val="9"/>
            <color rgb="FF000000"/>
            <rFont val="Tahoma"/>
            <family val="2"/>
            <charset val="1"/>
          </rPr>
          <t xml:space="preserve">Compte-tenu de la dérive du salinomètre le 15/03/2018, j'ai reporté ici les mesures de salinités de la CTD à la fermeture des bouteilles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5" authorId="0">
      <text>
        <r>
          <rPr>
            <sz val="11"/>
            <color rgb="FF000000"/>
            <rFont val="Calibri"/>
            <family val="2"/>
            <charset val="1"/>
          </rPr>
          <t xml:space="preserve">Yves GOURIOU, Brest IRD, 02 98 22 45 07:
</t>
        </r>
        <r>
          <rPr>
            <sz val="9"/>
            <color rgb="FF000000"/>
            <rFont val="Tahoma"/>
            <family val="2"/>
            <charset val="1"/>
          </rPr>
          <t xml:space="preserve">Compte-tenu de la dérive du salinomètre le 15/03/2018, j'ai reporté ici les mesures de salinités de la CTD à la fermeture des bouteilles</t>
        </r>
      </text>
    </comment>
  </commentList>
</comments>
</file>

<file path=xl/sharedStrings.xml><?xml version="1.0" encoding="utf-8"?>
<sst xmlns="http://schemas.openxmlformats.org/spreadsheetml/2006/main" count="10381" uniqueCount="217">
  <si>
    <t xml:space="preserve">Campagne :</t>
  </si>
  <si>
    <t xml:space="preserve">PIRATA Fr28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</si>
  <si>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</si>
  <si>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</si>
  <si>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</si>
  <si>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</si>
  <si>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</si>
  <si>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</si>
  <si>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</si>
  <si>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</si>
  <si>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</si>
  <si>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</si>
  <si>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</si>
  <si>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</si>
  <si>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</si>
  <si>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</si>
  <si>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</si>
  <si>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</si>
  <si>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</si>
  <si>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</si>
  <si>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</si>
  <si>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</si>
  <si>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</si>
  <si>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</si>
  <si>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</si>
  <si>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</si>
  <si>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</si>
  <si>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</si>
  <si>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</si>
  <si>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</si>
  <si>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</si>
  <si>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</si>
  <si>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</si>
  <si>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</si>
  <si>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</si>
  <si>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</si>
  <si>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</si>
  <si>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</si>
  <si>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</si>
  <si>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</si>
  <si>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</si>
  <si>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</si>
  <si>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</si>
  <si>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</si>
  <si>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</si>
  <si>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</si>
  <si>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</si>
  <si>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</si>
  <si>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</si>
  <si>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</si>
  <si>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</si>
  <si>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</si>
  <si>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</si>
  <si>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</si>
  <si>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</si>
  <si>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</si>
  <si>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</si>
  <si>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</si>
  <si>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</si>
  <si>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</si>
  <si>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</si>
  <si>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</si>
  <si>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</si>
  <si>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</si>
  <si>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</si>
  <si>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</si>
  <si>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</si>
  <si>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</si>
  <si>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</si>
  <si>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</si>
  <si>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</si>
  <si>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</si>
  <si>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</si>
  <si>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</si>
  <si>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</si>
  <si>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</si>
  <si>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</si>
  <si>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</si>
  <si>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</si>
  <si>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</si>
  <si>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</si>
  <si>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</si>
  <si>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</si>
  <si>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</si>
  <si>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</si>
  <si>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</si>
  <si>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</si>
  <si>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</si>
  <si>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</si>
  <si>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</si>
  <si>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</si>
  <si>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</si>
  <si>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</si>
  <si>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</si>
  <si>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</si>
  <si>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</si>
  <si>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</si>
  <si>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</si>
  <si>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</si>
  <si>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</si>
  <si>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</si>
  <si>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</si>
  <si>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dbar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</si>
  <si>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</si>
  <si>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</si>
  <si>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</si>
  <si>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</si>
  <si>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</si>
  <si>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</si>
  <si>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</si>
  <si>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</si>
  <si>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</si>
  <si>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</si>
  <si>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</si>
  <si>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</si>
  <si>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</si>
  <si>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</si>
  <si>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</si>
  <si>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</si>
  <si>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</si>
  <si>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</si>
  <si>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</si>
  <si>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</si>
  <si>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</si>
  <si>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</si>
  <si>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</si>
  <si>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</si>
  <si>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</si>
  <si>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</si>
  <si>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</si>
  <si>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</si>
  <si>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</si>
  <si>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</si>
  <si>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</si>
  <si>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</si>
  <si>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</si>
  <si>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</si>
  <si>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</si>
  <si>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</si>
  <si>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</si>
  <si>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</si>
  <si>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</si>
  <si>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</si>
  <si>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</si>
  <si>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</si>
  <si>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</si>
  <si>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Profils des mesures en profondeur</t>
  </si>
  <si>
    <t xml:space="preserve">salinité</t>
  </si>
  <si>
    <t xml:space="preserve">moyenne - 2 ecartype</t>
  </si>
  <si>
    <t xml:space="preserve">moyenne</t>
  </si>
  <si>
    <t xml:space="preserve">moyenne + 2 ecartype</t>
  </si>
  <si>
    <t xml:space="preserve">oxygène</t>
  </si>
  <si>
    <t xml:space="preserve">&lt; lim detection</t>
  </si>
  <si>
    <t xml:space="preserve">s</t>
  </si>
  <si>
    <t xml:space="preserve">c</t>
  </si>
  <si>
    <t xml:space="preserve">2018-03-21T23:34:00z</t>
  </si>
  <si>
    <t xml:space="preserve">23:34:33 PM</t>
  </si>
  <si>
    <t xml:space="preserve">2018-03-27T03:58:00z</t>
  </si>
  <si>
    <t xml:space="preserve">289/03/2018</t>
  </si>
  <si>
    <t xml:space="preserve">t°lab =</t>
  </si>
  <si>
    <t xml:space="preserve">Vmoy.titr.t°c =</t>
  </si>
  <si>
    <t xml:space="preserve">Vmoy.titr.blanc.t°c =</t>
  </si>
  <si>
    <t xml:space="preserve">N(IO3) =</t>
  </si>
  <si>
    <t xml:space="preserve">V(IO3)20°C =</t>
  </si>
  <si>
    <t xml:space="preserve">V(IO3)t°c=</t>
  </si>
  <si>
    <t xml:space="preserve">Vmoy.titr.20°C =</t>
  </si>
  <si>
    <t xml:space="preserve">Vmoy.titr.blanc.20°C =</t>
  </si>
  <si>
    <t xml:space="preserve">N(IO3)20°C =</t>
  </si>
  <si>
    <t xml:space="preserve">V(Thio)20°C =</t>
  </si>
  <si>
    <t xml:space="preserve">NO2</t>
  </si>
  <si>
    <t xml:space="preserve">NO3 + NO2</t>
  </si>
  <si>
    <t xml:space="preserve">NO3 </t>
  </si>
  <si>
    <t xml:space="preserve">NXAP</t>
  </si>
  <si>
    <t xml:space="preserve">VXAP</t>
  </si>
  <si>
    <t xml:space="preserve">LUTP</t>
  </si>
  <si>
    <t xml:space="preserve">µg.l-1</t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</si>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</sst>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hh:mm:ss"/>
    <numFmt numFmtId="175" formatCode="yyyy\-mm\-dd\Thh:mm:ss\z"/>
    <numFmt numFmtId="176" formatCode="[$-F800]dddd&quot;, &quot;mmmm\ dd&quot;, &quot;yyyy"/>
    <numFmt numFmtId="177" formatCode="0.000"/>
    <numFmt numFmtId="178" formatCode="0.0000"/>
    <numFmt numFmtId="179" formatCode="0.0"/>
    <numFmt numFmtId="180" formatCode="#,##0.000;[RED]&quot;Erreur !&quot;;[RED]&quot;Erreur !&quot;;[RED]General"/>
    <numFmt numFmtId="181" formatCode="0.00000000"/>
    <numFmt numFmtId="182" formatCode="#,##0.00;[RED]&quot;Erreur !&quot;;[RED]&quot;Erreur !&quot;;[RED]General"/>
    <numFmt numFmtId="183" formatCode="0"/>
    <numFmt numFmtId="184" formatCode="[hh]\°mm\'ss.00&quot;''&quot;"/>
    <numFmt numFmtId="185" formatCode="hh:mm:ss\ AM/PM"/>
    <numFmt numFmtId="186" formatCode="0.000000"/>
    <numFmt numFmtId="187" formatCode="0.00000"/>
    <numFmt numFmtId="188" formatCode="00.00&quot; °C&quot;"/>
    <numFmt numFmtId="189" formatCode="0.000&quot; litres&quot;"/>
    <numFmt numFmtId="190" formatCode="00.00000E+0&quot; N&quot;"/>
    <numFmt numFmtId="191" formatCode="0\ %"/>
  </numFmts>
  <fonts count="4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sz val="10"/>
      <color rgb="FF000000"/>
      <name val="Calibri"/>
      <family val="2"/>
    </font>
    <font>
      <b val="true"/>
      <sz val="11"/>
      <color rgb="FF000000"/>
      <name val="Calibri"/>
      <family val="0"/>
    </font>
    <font>
      <sz val="9"/>
      <color rgb="FF000000"/>
      <name val="Tahoma"/>
      <family val="2"/>
      <charset val="1"/>
    </font>
    <font>
      <sz val="1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0"/>
      <color rgb="FF000000"/>
      <name val="Calibri"/>
      <family val="2"/>
    </font>
    <font>
      <b val="true"/>
      <sz val="1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CC00"/>
      </patternFill>
    </fill>
    <fill>
      <patternFill patternType="solid">
        <fgColor rgb="FFFCD5B5"/>
        <bgColor rgb="FFD9D9D9"/>
      </patternFill>
    </fill>
    <fill>
      <patternFill patternType="solid">
        <fgColor rgb="FFFF0000"/>
        <bgColor rgb="FF99330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25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25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5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25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9" fillId="7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0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3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3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9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2" borderId="1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5" fillId="2" borderId="1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8" fontId="2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1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3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3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29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7" fontId="4" fillId="2" borderId="3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8" fontId="4" fillId="2" borderId="3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9" fontId="4" fillId="0" borderId="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4" fillId="0" borderId="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4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3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7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33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7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Normal 8" xfId="26"/>
    <cellStyle name="Excel Built-in Explanatory Text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CC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externalLink" Target="externalLinks/externalLink1.xml"/><Relationship Id="rId52" Type="http://schemas.openxmlformats.org/officeDocument/2006/relationships/externalLink" Target="externalLinks/externalLink2.xml"/><Relationship Id="rId53" Type="http://schemas.openxmlformats.org/officeDocument/2006/relationships/sharedStrings" Target="sharedStrings.xml"/>
</Relationships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7424490403214"/>
          <c:y val="0.0388510563995111"/>
          <c:w val="0.780290631354461"/>
          <c:h val="0.89165357080495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[1]001_01!$C$34:$C$44</c:f>
              <c:numCache>
                <c:formatCode>General</c:formatCode>
                <c:ptCount val="11"/>
              </c:numCache>
            </c:numRef>
          </c:xVal>
          <c:yVal>
            <c:numRef>
              <c:f>[1]001_01!$S$34:$S$44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1"/>
          <c:order val="1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001_01!$S$35:$S$45</c:f>
              <c:numCache>
                <c:formatCode>General</c:formatCode>
                <c:ptCount val="11"/>
                <c:pt idx="0">
                  <c:v>242.282964325374</c:v>
                </c:pt>
                <c:pt idx="1">
                  <c:v>242.014583066251</c:v>
                </c:pt>
                <c:pt idx="2">
                  <c:v>242.46107928976</c:v>
                </c:pt>
                <c:pt idx="3">
                  <c:v>242.547046816835</c:v>
                </c:pt>
                <c:pt idx="4">
                  <c:v>242.148586460905</c:v>
                </c:pt>
                <c:pt idx="5">
                  <c:v>242.549505703324</c:v>
                </c:pt>
                <c:pt idx="6">
                  <c:v>242.592852337935</c:v>
                </c:pt>
                <c:pt idx="7">
                  <c:v>242.358979581716</c:v>
                </c:pt>
                <c:pt idx="8">
                  <c:v>242.227872212099</c:v>
                </c:pt>
                <c:pt idx="9">
                  <c:v>242.553089211079</c:v>
                </c:pt>
                <c:pt idx="10">
                  <c:v>242.405256976359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001_01!$Y$76:$Y$77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001_01!$AA$76:$AA$77</c:f>
              <c:numCache>
                <c:formatCode>General</c:formatCode>
                <c:ptCount val="2"/>
                <c:pt idx="0">
                  <c:v>242.376528725603</c:v>
                </c:pt>
                <c:pt idx="1">
                  <c:v>242.376528725603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00cc00"/>
            </a:solidFill>
            <a:ln w="28440">
              <a:solidFill>
                <a:srgbClr val="00cc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001_01!$Z$76:$Z$77</c:f>
              <c:numCache>
                <c:formatCode>General</c:formatCode>
                <c:ptCount val="2"/>
                <c:pt idx="0">
                  <c:v>241.997548810757</c:v>
                </c:pt>
                <c:pt idx="1">
                  <c:v>241.997548810757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001_01!$AB$76:$AB$77</c:f>
              <c:numCache>
                <c:formatCode>General</c:formatCode>
                <c:ptCount val="2"/>
                <c:pt idx="0">
                  <c:v>242.755508640449</c:v>
                </c:pt>
                <c:pt idx="1">
                  <c:v>242.755508640449</c:v>
                </c:pt>
              </c:numCache>
            </c:numRef>
          </c:yVal>
          <c:smooth val="0"/>
        </c:ser>
        <c:axId val="59746880"/>
        <c:axId val="8781479"/>
      </c:scatterChart>
      <c:valAx>
        <c:axId val="59746880"/>
        <c:scaling>
          <c:orientation val="minMax"/>
          <c:max val="12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1479"/>
        <c:crosses val="autoZero"/>
        <c:crossBetween val="midCat"/>
        <c:majorUnit val="2"/>
        <c:minorUnit val="1"/>
      </c:valAx>
      <c:valAx>
        <c:axId val="8781479"/>
        <c:scaling>
          <c:orientation val="minMax"/>
          <c:max val="243"/>
          <c:min val="241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in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46880"/>
        <c:crossesAt val="0"/>
        <c:crossBetween val="midCat"/>
        <c:majorUnit val="0.1"/>
        <c:minorUnit val="0.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1316003249391"/>
          <c:y val="0.0388340385519511"/>
          <c:w val="0.780287029515299"/>
          <c:h val="0.89158439116126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001_01!$G$35:$G$45</c:f>
              <c:numCache>
                <c:formatCode>General</c:formatCode>
                <c:ptCount val="11"/>
                <c:pt idx="0">
                  <c:v>34.8880666666667</c:v>
                </c:pt>
                <c:pt idx="1">
                  <c:v>34.8905</c:v>
                </c:pt>
                <c:pt idx="2">
                  <c:v>34.8878</c:v>
                </c:pt>
                <c:pt idx="3">
                  <c:v>34.88925</c:v>
                </c:pt>
                <c:pt idx="4">
                  <c:v>34.88935</c:v>
                </c:pt>
                <c:pt idx="5">
                  <c:v>34.8868666666667</c:v>
                </c:pt>
                <c:pt idx="6">
                  <c:v>34.8898</c:v>
                </c:pt>
                <c:pt idx="7">
                  <c:v>34.89145</c:v>
                </c:pt>
                <c:pt idx="8">
                  <c:v>34.89395</c:v>
                </c:pt>
                <c:pt idx="9">
                  <c:v>34.89585</c:v>
                </c:pt>
                <c:pt idx="10">
                  <c:v>34.8972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001_01!$AA$70:$AA$71</c:f>
              <c:numCache>
                <c:formatCode>General</c:formatCode>
                <c:ptCount val="2"/>
                <c:pt idx="0">
                  <c:v>34.8909166666667</c:v>
                </c:pt>
                <c:pt idx="1">
                  <c:v>34.8909166666667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00cc00"/>
            </a:solidFill>
            <a:ln w="28440">
              <a:solidFill>
                <a:srgbClr val="00cc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001_01!$Z$70:$Z$71</c:f>
              <c:numCache>
                <c:formatCode>General</c:formatCode>
                <c:ptCount val="2"/>
                <c:pt idx="0">
                  <c:v>34.8841581165263</c:v>
                </c:pt>
                <c:pt idx="1">
                  <c:v>34.8841581165263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001_01!$AB$70:$AB$71</c:f>
              <c:numCache>
                <c:formatCode>General</c:formatCode>
                <c:ptCount val="2"/>
                <c:pt idx="0">
                  <c:v>34.897675216807</c:v>
                </c:pt>
                <c:pt idx="1">
                  <c:v>34.897675216807</c:v>
                </c:pt>
              </c:numCache>
            </c:numRef>
          </c:yVal>
          <c:smooth val="0"/>
        </c:ser>
        <c:axId val="97761134"/>
        <c:axId val="17691233"/>
      </c:scatterChart>
      <c:valAx>
        <c:axId val="97761134"/>
        <c:scaling>
          <c:orientation val="minMax"/>
          <c:max val="12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91233"/>
        <c:crosses val="autoZero"/>
        <c:crossBetween val="midCat"/>
        <c:majorUnit val="2"/>
        <c:minorUnit val="1"/>
      </c:valAx>
      <c:valAx>
        <c:axId val="17691233"/>
        <c:scaling>
          <c:orientation val="minMax"/>
          <c:max val="34.91"/>
          <c:min val="34.86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61134"/>
        <c:crossesAt val="0"/>
        <c:crossBetween val="midCat"/>
        <c:majorUnit val="0.00300000000000001"/>
        <c:minorUnit val="0.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10875331565"/>
          <c:y val="0.0743840511566673"/>
          <c:w val="0.775018085362913"/>
          <c:h val="0.89486552567237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002'!$S$35:$S$45</c:f>
              <c:numCache>
                <c:formatCode>General</c:formatCode>
                <c:ptCount val="11"/>
              </c:numCache>
            </c:numRef>
          </c:xVal>
          <c:yVal>
            <c:numRef>
              <c:f>'[2]Station 002'!$H$35:$H$45</c:f>
              <c:numCache>
                <c:formatCode>General</c:formatCode>
                <c:ptCount val="11"/>
              </c:numCache>
            </c:numRef>
          </c:yVal>
          <c:smooth val="1"/>
        </c:ser>
        <c:axId val="7718512"/>
        <c:axId val="29739073"/>
      </c:scatterChart>
      <c:valAx>
        <c:axId val="7718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620850413954"/>
              <c:y val="0.14679330449501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39073"/>
        <c:crosses val="autoZero"/>
        <c:crossBetween val="midCat"/>
      </c:valAx>
      <c:valAx>
        <c:axId val="2973907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03231251507"/>
              <c:y val="0.78935489937934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851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21675411616"/>
          <c:y val="0.077675380853865"/>
          <c:w val="0.780290694168024"/>
          <c:h val="0.89157419597517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002'!$G$35:$G$58</c:f>
              <c:numCache>
                <c:formatCode>General</c:formatCode>
                <c:ptCount val="24"/>
              </c:numCache>
            </c:numRef>
          </c:xVal>
          <c:yVal>
            <c:numRef>
              <c:f>'[2]Station 002'!$H$35:$H$58</c:f>
              <c:numCache>
                <c:formatCode>General</c:formatCode>
                <c:ptCount val="24"/>
              </c:numCache>
            </c:numRef>
          </c:yVal>
          <c:smooth val="1"/>
        </c:ser>
        <c:axId val="74905774"/>
        <c:axId val="42575081"/>
      </c:scatterChart>
      <c:valAx>
        <c:axId val="749057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707436222182"/>
              <c:y val="0.156761331577957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75081"/>
        <c:crosses val="autoZero"/>
        <c:crossBetween val="midCat"/>
      </c:valAx>
      <c:valAx>
        <c:axId val="4257508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23225378445"/>
              <c:y val="0.78935489937934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0577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0.jpeg"/><Relationship Id="rId2" Type="http://schemas.openxmlformats.org/officeDocument/2006/relationships/image" Target="../media/image11.jpeg"/><Relationship Id="rId3" Type="http://schemas.openxmlformats.org/officeDocument/2006/relationships/image" Target="../media/image1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62</xdr:row>
      <xdr:rowOff>28440</xdr:rowOff>
    </xdr:from>
    <xdr:to>
      <xdr:col>15</xdr:col>
      <xdr:colOff>532440</xdr:colOff>
      <xdr:row>83</xdr:row>
      <xdr:rowOff>151200</xdr:rowOff>
    </xdr:to>
    <xdr:graphicFrame>
      <xdr:nvGraphicFramePr>
        <xdr:cNvPr id="0" name="Graphique 1"/>
        <xdr:cNvGraphicFramePr/>
      </xdr:nvGraphicFramePr>
      <xdr:xfrm>
        <a:off x="190440" y="10458360"/>
        <a:ext cx="7258320" cy="412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257040</xdr:colOff>
      <xdr:row>76</xdr:row>
      <xdr:rowOff>0</xdr:rowOff>
    </xdr:from>
    <xdr:to>
      <xdr:col>23</xdr:col>
      <xdr:colOff>507600</xdr:colOff>
      <xdr:row>96</xdr:row>
      <xdr:rowOff>18000</xdr:rowOff>
    </xdr:to>
    <xdr:graphicFrame>
      <xdr:nvGraphicFramePr>
        <xdr:cNvPr id="1" name="Graphique 4"/>
        <xdr:cNvGraphicFramePr/>
      </xdr:nvGraphicFramePr>
      <xdr:xfrm>
        <a:off x="8125920" y="13096800"/>
        <a:ext cx="6647040" cy="382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3</xdr:col>
      <xdr:colOff>266760</xdr:colOff>
      <xdr:row>72</xdr:row>
      <xdr:rowOff>178920</xdr:rowOff>
    </xdr:from>
    <xdr:to>
      <xdr:col>3</xdr:col>
      <xdr:colOff>622440</xdr:colOff>
      <xdr:row>81</xdr:row>
      <xdr:rowOff>122760</xdr:rowOff>
    </xdr:to>
    <xdr:sp>
      <xdr:nvSpPr>
        <xdr:cNvPr id="2" name="CustomShape 1"/>
        <xdr:cNvSpPr/>
      </xdr:nvSpPr>
      <xdr:spPr>
        <a:xfrm>
          <a:off x="748080" y="12513960"/>
          <a:ext cx="355680" cy="1658160"/>
        </a:xfrm>
        <a:prstGeom prst="rect">
          <a:avLst/>
        </a:prstGeom>
        <a:noFill/>
        <a:ln w="9360">
          <a:noFill/>
        </a:ln>
      </xdr:spPr>
      <xdr:style>
        <a:lnRef idx="0"/>
        <a:fillRef idx="0"/>
        <a:effectRef idx="0"/>
        <a:fontRef idx="minor"/>
      </xdr:style>
      <xdr:txBody>
        <a:bodyPr wrap="none" lIns="90000" rIns="90000" tIns="45000" bIns="45000" anchor="t" vert="vert270" rot="16200000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oxygène dissout (µmol/kg)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324000</xdr:colOff>
      <xdr:row>80</xdr:row>
      <xdr:rowOff>142920</xdr:rowOff>
    </xdr:from>
    <xdr:to>
      <xdr:col>15</xdr:col>
      <xdr:colOff>342000</xdr:colOff>
      <xdr:row>82</xdr:row>
      <xdr:rowOff>94320</xdr:rowOff>
    </xdr:to>
    <xdr:sp>
      <xdr:nvSpPr>
        <xdr:cNvPr id="3" name="CustomShape 1"/>
        <xdr:cNvSpPr/>
      </xdr:nvSpPr>
      <xdr:spPr>
        <a:xfrm>
          <a:off x="5374080" y="14001840"/>
          <a:ext cx="1884240" cy="332280"/>
        </a:xfrm>
        <a:prstGeom prst="rect">
          <a:avLst/>
        </a:prstGeom>
        <a:noFill/>
        <a:ln w="936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N° Bouteille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21</xdr:col>
      <xdr:colOff>514440</xdr:colOff>
      <xdr:row>93</xdr:row>
      <xdr:rowOff>104760</xdr:rowOff>
    </xdr:from>
    <xdr:to>
      <xdr:col>23</xdr:col>
      <xdr:colOff>332280</xdr:colOff>
      <xdr:row>94</xdr:row>
      <xdr:rowOff>103680</xdr:rowOff>
    </xdr:to>
    <xdr:sp>
      <xdr:nvSpPr>
        <xdr:cNvPr id="4" name="CustomShape 1"/>
        <xdr:cNvSpPr/>
      </xdr:nvSpPr>
      <xdr:spPr>
        <a:xfrm>
          <a:off x="12952080" y="16440120"/>
          <a:ext cx="1645560" cy="189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N° Bouteille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494280</xdr:colOff>
      <xdr:row>83</xdr:row>
      <xdr:rowOff>18000</xdr:rowOff>
    </xdr:to>
    <xdr:graphicFrame>
      <xdr:nvGraphicFramePr>
        <xdr:cNvPr id="5" name="Graphique 1"/>
        <xdr:cNvGraphicFramePr/>
      </xdr:nvGraphicFramePr>
      <xdr:xfrm>
        <a:off x="152280" y="10887120"/>
        <a:ext cx="4478400" cy="382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913320</xdr:colOff>
      <xdr:row>83</xdr:row>
      <xdr:rowOff>18000</xdr:rowOff>
    </xdr:to>
    <xdr:graphicFrame>
      <xdr:nvGraphicFramePr>
        <xdr:cNvPr id="6" name="Graphique 2"/>
        <xdr:cNvGraphicFramePr/>
      </xdr:nvGraphicFramePr>
      <xdr:xfrm>
        <a:off x="4641120" y="10887120"/>
        <a:ext cx="5968800" cy="382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756720</xdr:colOff>
      <xdr:row>56</xdr:row>
      <xdr:rowOff>131040</xdr:rowOff>
    </xdr:to>
    <xdr:pic>
      <xdr:nvPicPr>
        <xdr:cNvPr id="7" name="Image 1" descr="LISEZ_MOI_01.jpg"/>
        <xdr:cNvPicPr/>
      </xdr:nvPicPr>
      <xdr:blipFill>
        <a:blip r:embed="rId1"/>
        <a:stretch/>
      </xdr:blipFill>
      <xdr:spPr>
        <a:xfrm>
          <a:off x="360" y="0"/>
          <a:ext cx="9191880" cy="1079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417960</xdr:colOff>
      <xdr:row>114</xdr:row>
      <xdr:rowOff>132120</xdr:rowOff>
    </xdr:to>
    <xdr:pic>
      <xdr:nvPicPr>
        <xdr:cNvPr id="8" name="Image 3" descr="LISEZ_MOI_02.jpg"/>
        <xdr:cNvPicPr/>
      </xdr:nvPicPr>
      <xdr:blipFill>
        <a:blip r:embed="rId2"/>
        <a:stretch/>
      </xdr:blipFill>
      <xdr:spPr>
        <a:xfrm>
          <a:off x="0" y="10858680"/>
          <a:ext cx="8853480" cy="1099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456120</xdr:colOff>
      <xdr:row>157</xdr:row>
      <xdr:rowOff>151200</xdr:rowOff>
    </xdr:to>
    <xdr:pic>
      <xdr:nvPicPr>
        <xdr:cNvPr id="9" name="Image 4" descr="LISEZ_MOI_03.jpg"/>
        <xdr:cNvPicPr/>
      </xdr:nvPicPr>
      <xdr:blipFill>
        <a:blip r:embed="rId3"/>
        <a:stretch/>
      </xdr:blipFill>
      <xdr:spPr>
        <a:xfrm>
          <a:off x="0" y="21907440"/>
          <a:ext cx="8891640" cy="81522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C:/Users/shillion/Documents/pirata27/PIRATAFR27_CHIMIE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Y:/PIRATA/PIRATA-FR27/data-processing/CHIMIE/PIRATAFR27_CHIMI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_01"/>
      <sheetName val="002_01"/>
      <sheetName val="003_01"/>
      <sheetName val="004_01"/>
      <sheetName val="005_01"/>
      <sheetName val="006_01"/>
      <sheetName val="007_01"/>
      <sheetName val="008_01"/>
      <sheetName val="009_01"/>
      <sheetName val="010_01"/>
      <sheetName val="011_01"/>
      <sheetName val="012_01"/>
      <sheetName val="013_01"/>
      <sheetName val="014_01"/>
      <sheetName val="015_01"/>
      <sheetName val="016_01"/>
      <sheetName val="017_01"/>
      <sheetName val="018_01"/>
      <sheetName val="019_01"/>
      <sheetName val="020_01"/>
      <sheetName val="021_01"/>
      <sheetName val="022_01"/>
      <sheetName val="023_01"/>
      <sheetName val="024_01"/>
      <sheetName val="025_01"/>
      <sheetName val="026_01"/>
      <sheetName val="027_01"/>
      <sheetName val="028_01"/>
      <sheetName val="029_01"/>
      <sheetName val="030_01"/>
      <sheetName val="031_01"/>
      <sheetName val="032_01"/>
      <sheetName val="033_01"/>
      <sheetName val="034_01"/>
      <sheetName val="035_01"/>
      <sheetName val="036_01"/>
      <sheetName val="037_01"/>
      <sheetName val="038_01"/>
      <sheetName val="039_01"/>
      <sheetName val="040_01"/>
      <sheetName val="041_01"/>
      <sheetName val="042_01"/>
      <sheetName val="043_01"/>
      <sheetName val="044_01"/>
      <sheetName val="045_01"/>
      <sheetName val="046_01"/>
      <sheetName val="047_01"/>
      <sheetName val="048_01"/>
      <sheetName val="049_01"/>
      <sheetName val="050_01"/>
      <sheetName val="Volumes flacons"/>
      <sheetName val="Titre d'iodate"/>
      <sheetName val="Correction de volume"/>
      <sheetName val="LISEZ_M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7">
          <cell r="G7">
            <v>-0.00014999999999965</v>
          </cell>
        </row>
      </sheetData>
      <sheetData sheetId="5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ation 001"/>
      <sheetName val="Station 002"/>
      <sheetName val="Station 003"/>
      <sheetName val="Station 004"/>
      <sheetName val="Station 005"/>
      <sheetName val="Station 006"/>
      <sheetName val="Station 007"/>
      <sheetName val="Station 008"/>
      <sheetName val="Station 009"/>
      <sheetName val="Station 010"/>
      <sheetName val="Station 011"/>
      <sheetName val="Station 012"/>
      <sheetName val="Station 013"/>
      <sheetName val="Station 014"/>
      <sheetName val="Station 015"/>
      <sheetName val="Station 016"/>
      <sheetName val="Station 017"/>
      <sheetName val="Station 018"/>
      <sheetName val="Station 019"/>
      <sheetName val="Station 020"/>
      <sheetName val="Station 021"/>
      <sheetName val="Station 022"/>
      <sheetName val="Station 023"/>
      <sheetName val="Station 024"/>
      <sheetName val="Station 025"/>
      <sheetName val="Station 026"/>
      <sheetName val="Station 027"/>
      <sheetName val="Station 028"/>
      <sheetName val="Station 029"/>
      <sheetName val="Station 030"/>
      <sheetName val="Station 031"/>
      <sheetName val="Station 032"/>
      <sheetName val="Station 033"/>
      <sheetName val="Station 034"/>
      <sheetName val="Station 035"/>
      <sheetName val="Station 036"/>
      <sheetName val="Station 037"/>
      <sheetName val="Station 038"/>
      <sheetName val="Station 039"/>
      <sheetName val="Station 040"/>
      <sheetName val="Station 041"/>
      <sheetName val="Station 042"/>
      <sheetName val="Station 043"/>
      <sheetName val="Station 044"/>
      <sheetName val="Station 045"/>
      <sheetName val="Station 046"/>
      <sheetName val="Station 047"/>
      <sheetName val="Station 048"/>
      <sheetName val="Volumes flacons"/>
      <sheetName val="Titre d'iodate"/>
      <sheetName val="Correction de volume"/>
      <sheetName val="LISEZ_MOI"/>
      <sheetName val="001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5">
          <cell r="A5">
            <v>2</v>
          </cell>
          <cell r="B5">
            <v>1</v>
          </cell>
          <cell r="C5">
            <v>129.44</v>
          </cell>
        </row>
        <row r="6">
          <cell r="A6">
            <v>3</v>
          </cell>
          <cell r="B6">
            <v>1</v>
          </cell>
          <cell r="C6">
            <v>130.72</v>
          </cell>
        </row>
        <row r="7">
          <cell r="A7">
            <v>4</v>
          </cell>
          <cell r="B7">
            <v>1</v>
          </cell>
        </row>
        <row r="8">
          <cell r="A8">
            <v>5</v>
          </cell>
          <cell r="B8">
            <v>1</v>
          </cell>
        </row>
        <row r="9">
          <cell r="A9">
            <v>6</v>
          </cell>
          <cell r="B9">
            <v>1</v>
          </cell>
          <cell r="C9">
            <v>119.74</v>
          </cell>
        </row>
        <row r="10">
          <cell r="A10">
            <v>7</v>
          </cell>
          <cell r="B10">
            <v>1</v>
          </cell>
        </row>
        <row r="11">
          <cell r="A11">
            <v>8</v>
          </cell>
          <cell r="B11">
            <v>1</v>
          </cell>
        </row>
        <row r="12">
          <cell r="A12">
            <v>9</v>
          </cell>
          <cell r="B12">
            <v>1</v>
          </cell>
          <cell r="C12">
            <v>120.63</v>
          </cell>
        </row>
        <row r="13">
          <cell r="A13">
            <v>10</v>
          </cell>
          <cell r="B13">
            <v>1</v>
          </cell>
          <cell r="C13">
            <v>132.86</v>
          </cell>
        </row>
        <row r="14">
          <cell r="A14">
            <v>11</v>
          </cell>
          <cell r="B14">
            <v>1</v>
          </cell>
        </row>
        <row r="15">
          <cell r="A15">
            <v>12</v>
          </cell>
          <cell r="B15">
            <v>1</v>
          </cell>
          <cell r="C15">
            <v>128.27</v>
          </cell>
        </row>
        <row r="16">
          <cell r="A16">
            <v>13</v>
          </cell>
          <cell r="B16">
            <v>1</v>
          </cell>
        </row>
        <row r="17">
          <cell r="A17">
            <v>14</v>
          </cell>
          <cell r="B17">
            <v>1</v>
          </cell>
        </row>
        <row r="18">
          <cell r="A18">
            <v>15</v>
          </cell>
          <cell r="B18">
            <v>1</v>
          </cell>
        </row>
        <row r="19">
          <cell r="A19">
            <v>16</v>
          </cell>
          <cell r="B19">
            <v>1</v>
          </cell>
          <cell r="C19">
            <v>134.27</v>
          </cell>
        </row>
        <row r="20">
          <cell r="A20">
            <v>17</v>
          </cell>
          <cell r="B20">
            <v>1</v>
          </cell>
          <cell r="C20">
            <v>121.31</v>
          </cell>
        </row>
        <row r="21">
          <cell r="A21">
            <v>18</v>
          </cell>
          <cell r="B21">
            <v>1</v>
          </cell>
        </row>
        <row r="22">
          <cell r="A22">
            <v>19</v>
          </cell>
          <cell r="B22">
            <v>1</v>
          </cell>
          <cell r="C22">
            <v>131.48</v>
          </cell>
        </row>
        <row r="23">
          <cell r="A23">
            <v>20</v>
          </cell>
          <cell r="B23">
            <v>1</v>
          </cell>
        </row>
        <row r="24">
          <cell r="A24">
            <v>21</v>
          </cell>
          <cell r="B24">
            <v>1</v>
          </cell>
          <cell r="C24">
            <v>125.96</v>
          </cell>
        </row>
        <row r="25">
          <cell r="A25">
            <v>22</v>
          </cell>
          <cell r="B25">
            <v>1</v>
          </cell>
        </row>
        <row r="26">
          <cell r="A26">
            <v>23</v>
          </cell>
          <cell r="B26">
            <v>1</v>
          </cell>
        </row>
        <row r="27">
          <cell r="A27">
            <v>24</v>
          </cell>
          <cell r="B27">
            <v>1</v>
          </cell>
          <cell r="C27">
            <v>134.69</v>
          </cell>
        </row>
        <row r="28">
          <cell r="A28">
            <v>25</v>
          </cell>
          <cell r="B28">
            <v>1</v>
          </cell>
          <cell r="C28">
            <v>123.66</v>
          </cell>
        </row>
        <row r="29">
          <cell r="A29">
            <v>26</v>
          </cell>
          <cell r="B29">
            <v>1</v>
          </cell>
          <cell r="C29">
            <v>130.224</v>
          </cell>
        </row>
        <row r="30">
          <cell r="A30">
            <v>27</v>
          </cell>
          <cell r="B30">
            <v>1</v>
          </cell>
          <cell r="C30">
            <v>119.41</v>
          </cell>
        </row>
        <row r="31">
          <cell r="A31">
            <v>28</v>
          </cell>
          <cell r="B31">
            <v>1</v>
          </cell>
        </row>
        <row r="32">
          <cell r="A32">
            <v>29</v>
          </cell>
          <cell r="B32">
            <v>1</v>
          </cell>
        </row>
        <row r="33">
          <cell r="A33">
            <v>30</v>
          </cell>
          <cell r="B33">
            <v>1</v>
          </cell>
        </row>
        <row r="34">
          <cell r="A34">
            <v>31</v>
          </cell>
          <cell r="B34">
            <v>1</v>
          </cell>
          <cell r="C34">
            <v>126.88</v>
          </cell>
        </row>
        <row r="35">
          <cell r="A35">
            <v>32</v>
          </cell>
          <cell r="B35">
            <v>1</v>
          </cell>
          <cell r="C35">
            <v>127.283</v>
          </cell>
        </row>
        <row r="36">
          <cell r="A36">
            <v>33</v>
          </cell>
          <cell r="B36">
            <v>1</v>
          </cell>
          <cell r="C36">
            <v>135.17</v>
          </cell>
        </row>
        <row r="37">
          <cell r="A37">
            <v>34</v>
          </cell>
          <cell r="B37">
            <v>1</v>
          </cell>
          <cell r="C37">
            <v>125.96</v>
          </cell>
        </row>
        <row r="38">
          <cell r="A38">
            <v>35</v>
          </cell>
          <cell r="B38">
            <v>1</v>
          </cell>
          <cell r="C38">
            <v>125.01</v>
          </cell>
        </row>
        <row r="39">
          <cell r="A39">
            <v>36</v>
          </cell>
          <cell r="B39">
            <v>1</v>
          </cell>
        </row>
        <row r="40">
          <cell r="A40">
            <v>37</v>
          </cell>
          <cell r="B40">
            <v>1</v>
          </cell>
          <cell r="C40">
            <v>128.27</v>
          </cell>
        </row>
        <row r="41">
          <cell r="A41">
            <v>38</v>
          </cell>
          <cell r="B41">
            <v>1</v>
          </cell>
          <cell r="C41">
            <v>129.8</v>
          </cell>
        </row>
        <row r="42">
          <cell r="A42">
            <v>39</v>
          </cell>
          <cell r="B42">
            <v>1</v>
          </cell>
        </row>
        <row r="43">
          <cell r="A43">
            <v>40</v>
          </cell>
          <cell r="B43">
            <v>1</v>
          </cell>
          <cell r="C43">
            <v>124.335</v>
          </cell>
        </row>
        <row r="44">
          <cell r="A44">
            <v>41</v>
          </cell>
          <cell r="B44">
            <v>1</v>
          </cell>
        </row>
        <row r="45">
          <cell r="A45">
            <v>42</v>
          </cell>
          <cell r="B45">
            <v>1</v>
          </cell>
        </row>
        <row r="46">
          <cell r="A46">
            <v>43</v>
          </cell>
          <cell r="B46">
            <v>1</v>
          </cell>
        </row>
        <row r="47">
          <cell r="A47">
            <v>44</v>
          </cell>
          <cell r="B47">
            <v>1</v>
          </cell>
          <cell r="C47">
            <v>131.671</v>
          </cell>
        </row>
        <row r="48">
          <cell r="A48">
            <v>45</v>
          </cell>
          <cell r="B48">
            <v>1</v>
          </cell>
        </row>
        <row r="49">
          <cell r="A49">
            <v>46</v>
          </cell>
          <cell r="B49">
            <v>1</v>
          </cell>
          <cell r="C49">
            <v>126.15</v>
          </cell>
        </row>
        <row r="50">
          <cell r="A50">
            <v>47</v>
          </cell>
          <cell r="B50">
            <v>1</v>
          </cell>
          <cell r="C50">
            <v>128.5</v>
          </cell>
        </row>
        <row r="51">
          <cell r="A51">
            <v>48</v>
          </cell>
          <cell r="B51">
            <v>1</v>
          </cell>
          <cell r="C51">
            <v>127.18</v>
          </cell>
        </row>
        <row r="52">
          <cell r="A52">
            <v>49</v>
          </cell>
          <cell r="B52">
            <v>1</v>
          </cell>
          <cell r="C52">
            <v>125.96</v>
          </cell>
        </row>
        <row r="53">
          <cell r="A53">
            <v>50</v>
          </cell>
          <cell r="B53">
            <v>1</v>
          </cell>
          <cell r="C53">
            <v>123.28</v>
          </cell>
        </row>
        <row r="54">
          <cell r="A54">
            <v>51</v>
          </cell>
          <cell r="B54">
            <v>1</v>
          </cell>
          <cell r="C54">
            <v>118.45</v>
          </cell>
        </row>
        <row r="55">
          <cell r="A55">
            <v>52</v>
          </cell>
          <cell r="B55">
            <v>1</v>
          </cell>
          <cell r="C55">
            <v>134.54</v>
          </cell>
        </row>
        <row r="56">
          <cell r="A56">
            <v>53</v>
          </cell>
          <cell r="B56">
            <v>1</v>
          </cell>
          <cell r="C56">
            <v>125.37</v>
          </cell>
        </row>
        <row r="57">
          <cell r="A57">
            <v>54</v>
          </cell>
          <cell r="B57">
            <v>1</v>
          </cell>
          <cell r="C57">
            <v>124.87</v>
          </cell>
        </row>
        <row r="58">
          <cell r="A58">
            <v>55</v>
          </cell>
          <cell r="B58">
            <v>1</v>
          </cell>
          <cell r="C58">
            <v>128.672</v>
          </cell>
        </row>
        <row r="59">
          <cell r="A59">
            <v>56</v>
          </cell>
          <cell r="B59">
            <v>1</v>
          </cell>
          <cell r="C59">
            <v>124.01</v>
          </cell>
        </row>
        <row r="60">
          <cell r="A60">
            <v>57</v>
          </cell>
          <cell r="B60">
            <v>1</v>
          </cell>
        </row>
        <row r="61">
          <cell r="A61">
            <v>58</v>
          </cell>
          <cell r="B61">
            <v>1</v>
          </cell>
        </row>
        <row r="62">
          <cell r="A62">
            <v>59</v>
          </cell>
          <cell r="B62">
            <v>1</v>
          </cell>
        </row>
        <row r="63">
          <cell r="A63">
            <v>60</v>
          </cell>
          <cell r="B63">
            <v>1</v>
          </cell>
        </row>
        <row r="64">
          <cell r="A64">
            <v>61</v>
          </cell>
          <cell r="B64">
            <v>1</v>
          </cell>
        </row>
        <row r="65">
          <cell r="A65">
            <v>62</v>
          </cell>
          <cell r="B65">
            <v>1</v>
          </cell>
        </row>
        <row r="66">
          <cell r="A66">
            <v>63</v>
          </cell>
          <cell r="B66">
            <v>1</v>
          </cell>
        </row>
        <row r="67">
          <cell r="A67">
            <v>64</v>
          </cell>
          <cell r="B67">
            <v>1</v>
          </cell>
        </row>
        <row r="68">
          <cell r="A68">
            <v>65</v>
          </cell>
          <cell r="B68">
            <v>1</v>
          </cell>
        </row>
        <row r="69">
          <cell r="A69">
            <v>66</v>
          </cell>
          <cell r="B69">
            <v>1</v>
          </cell>
        </row>
        <row r="70">
          <cell r="A70">
            <v>67</v>
          </cell>
          <cell r="B70">
            <v>1</v>
          </cell>
        </row>
        <row r="71">
          <cell r="A71">
            <v>68</v>
          </cell>
          <cell r="B71">
            <v>1</v>
          </cell>
        </row>
        <row r="72">
          <cell r="A72">
            <v>69</v>
          </cell>
          <cell r="B72">
            <v>1</v>
          </cell>
        </row>
        <row r="73">
          <cell r="A73">
            <v>70</v>
          </cell>
          <cell r="B73">
            <v>1</v>
          </cell>
        </row>
        <row r="74">
          <cell r="A74">
            <v>71</v>
          </cell>
          <cell r="B74">
            <v>1</v>
          </cell>
        </row>
        <row r="75">
          <cell r="A75">
            <v>72</v>
          </cell>
          <cell r="B75">
            <v>1</v>
          </cell>
        </row>
        <row r="76">
          <cell r="A76">
            <v>73</v>
          </cell>
          <cell r="B76">
            <v>1</v>
          </cell>
        </row>
        <row r="77">
          <cell r="A77">
            <v>74</v>
          </cell>
          <cell r="B77">
            <v>1</v>
          </cell>
        </row>
        <row r="78">
          <cell r="A78">
            <v>75</v>
          </cell>
          <cell r="B78">
            <v>1</v>
          </cell>
        </row>
        <row r="79">
          <cell r="A79">
            <v>76</v>
          </cell>
          <cell r="B79">
            <v>1</v>
          </cell>
        </row>
        <row r="80">
          <cell r="A80">
            <v>77</v>
          </cell>
          <cell r="B80">
            <v>1</v>
          </cell>
        </row>
        <row r="81">
          <cell r="A81">
            <v>78</v>
          </cell>
          <cell r="B81">
            <v>1</v>
          </cell>
        </row>
        <row r="82">
          <cell r="A82">
            <v>79</v>
          </cell>
          <cell r="B82">
            <v>1</v>
          </cell>
        </row>
        <row r="83">
          <cell r="A83">
            <v>80</v>
          </cell>
          <cell r="B83">
            <v>1</v>
          </cell>
        </row>
        <row r="84">
          <cell r="A84">
            <v>81</v>
          </cell>
          <cell r="B84">
            <v>1</v>
          </cell>
        </row>
        <row r="85">
          <cell r="A85">
            <v>82</v>
          </cell>
          <cell r="B85">
            <v>1</v>
          </cell>
        </row>
        <row r="86">
          <cell r="A86">
            <v>83</v>
          </cell>
          <cell r="B86">
            <v>1</v>
          </cell>
        </row>
        <row r="87">
          <cell r="A87">
            <v>84</v>
          </cell>
          <cell r="B87">
            <v>1</v>
          </cell>
        </row>
        <row r="88">
          <cell r="A88">
            <v>85</v>
          </cell>
          <cell r="B88">
            <v>1</v>
          </cell>
        </row>
        <row r="89">
          <cell r="A89">
            <v>86</v>
          </cell>
          <cell r="B89">
            <v>1</v>
          </cell>
        </row>
        <row r="90">
          <cell r="A90">
            <v>87</v>
          </cell>
          <cell r="B90">
            <v>1</v>
          </cell>
        </row>
        <row r="91">
          <cell r="A91">
            <v>88</v>
          </cell>
          <cell r="B91">
            <v>1</v>
          </cell>
        </row>
        <row r="92">
          <cell r="A92">
            <v>89</v>
          </cell>
          <cell r="B92">
            <v>1</v>
          </cell>
        </row>
        <row r="93">
          <cell r="A93">
            <v>90</v>
          </cell>
          <cell r="B93">
            <v>1</v>
          </cell>
        </row>
        <row r="94">
          <cell r="A94">
            <v>91</v>
          </cell>
          <cell r="B94">
            <v>1</v>
          </cell>
        </row>
        <row r="95">
          <cell r="A95">
            <v>92</v>
          </cell>
          <cell r="B95">
            <v>1</v>
          </cell>
        </row>
        <row r="96">
          <cell r="A96">
            <v>93</v>
          </cell>
          <cell r="B96">
            <v>1</v>
          </cell>
        </row>
        <row r="97">
          <cell r="A97">
            <v>94</v>
          </cell>
          <cell r="B97">
            <v>1</v>
          </cell>
        </row>
        <row r="98">
          <cell r="A98">
            <v>95</v>
          </cell>
          <cell r="B98">
            <v>1</v>
          </cell>
        </row>
        <row r="99">
          <cell r="A99">
            <v>96</v>
          </cell>
          <cell r="B99">
            <v>1</v>
          </cell>
        </row>
        <row r="100">
          <cell r="A100">
            <v>97</v>
          </cell>
          <cell r="B100">
            <v>1</v>
          </cell>
        </row>
        <row r="101">
          <cell r="A101">
            <v>98</v>
          </cell>
          <cell r="B101">
            <v>1</v>
          </cell>
          <cell r="C101">
            <v>128.984</v>
          </cell>
        </row>
        <row r="102">
          <cell r="A102">
            <v>99</v>
          </cell>
          <cell r="B102">
            <v>1</v>
          </cell>
        </row>
        <row r="103">
          <cell r="A103">
            <v>100</v>
          </cell>
          <cell r="B103">
            <v>1</v>
          </cell>
        </row>
        <row r="104">
          <cell r="A104">
            <v>101</v>
          </cell>
          <cell r="B104">
            <v>1</v>
          </cell>
        </row>
        <row r="105">
          <cell r="A105">
            <v>102</v>
          </cell>
          <cell r="B105">
            <v>1</v>
          </cell>
        </row>
        <row r="106">
          <cell r="A106">
            <v>103</v>
          </cell>
          <cell r="B106">
            <v>1</v>
          </cell>
        </row>
        <row r="107">
          <cell r="A107">
            <v>104</v>
          </cell>
          <cell r="B107">
            <v>1</v>
          </cell>
          <cell r="C107">
            <v>129.334</v>
          </cell>
        </row>
        <row r="108">
          <cell r="A108">
            <v>105</v>
          </cell>
          <cell r="B108">
            <v>1</v>
          </cell>
        </row>
        <row r="109">
          <cell r="A109">
            <v>106</v>
          </cell>
          <cell r="B109">
            <v>1</v>
          </cell>
        </row>
        <row r="110">
          <cell r="A110">
            <v>107</v>
          </cell>
          <cell r="B110">
            <v>1</v>
          </cell>
        </row>
        <row r="111">
          <cell r="A111">
            <v>108</v>
          </cell>
          <cell r="B111">
            <v>1</v>
          </cell>
        </row>
        <row r="112">
          <cell r="A112">
            <v>109</v>
          </cell>
          <cell r="B112">
            <v>1</v>
          </cell>
          <cell r="C112">
            <v>127.559</v>
          </cell>
        </row>
        <row r="113">
          <cell r="A113">
            <v>110</v>
          </cell>
          <cell r="B113">
            <v>1</v>
          </cell>
        </row>
        <row r="114">
          <cell r="A114">
            <v>111</v>
          </cell>
          <cell r="B114">
            <v>1</v>
          </cell>
        </row>
        <row r="115">
          <cell r="A115">
            <v>112</v>
          </cell>
          <cell r="B115">
            <v>1</v>
          </cell>
        </row>
        <row r="116">
          <cell r="A116">
            <v>113</v>
          </cell>
          <cell r="B116">
            <v>1</v>
          </cell>
        </row>
        <row r="117">
          <cell r="A117">
            <v>114</v>
          </cell>
          <cell r="B117">
            <v>1</v>
          </cell>
        </row>
        <row r="118">
          <cell r="A118">
            <v>115</v>
          </cell>
          <cell r="B118">
            <v>1</v>
          </cell>
        </row>
        <row r="119">
          <cell r="A119">
            <v>116</v>
          </cell>
          <cell r="B119">
            <v>1</v>
          </cell>
        </row>
        <row r="120">
          <cell r="A120">
            <v>117</v>
          </cell>
          <cell r="B120">
            <v>1</v>
          </cell>
        </row>
        <row r="121">
          <cell r="A121">
            <v>118</v>
          </cell>
          <cell r="B121">
            <v>1</v>
          </cell>
        </row>
        <row r="122">
          <cell r="A122">
            <v>119</v>
          </cell>
          <cell r="B122">
            <v>1</v>
          </cell>
        </row>
        <row r="123">
          <cell r="A123">
            <v>120</v>
          </cell>
          <cell r="B123">
            <v>1</v>
          </cell>
        </row>
        <row r="124">
          <cell r="A124">
            <v>121</v>
          </cell>
          <cell r="B124">
            <v>1</v>
          </cell>
        </row>
        <row r="125">
          <cell r="A125">
            <v>122</v>
          </cell>
          <cell r="B125">
            <v>1</v>
          </cell>
        </row>
        <row r="126">
          <cell r="A126">
            <v>123</v>
          </cell>
          <cell r="B126">
            <v>1</v>
          </cell>
        </row>
        <row r="127">
          <cell r="A127">
            <v>124</v>
          </cell>
          <cell r="B127">
            <v>1</v>
          </cell>
        </row>
        <row r="128">
          <cell r="A128">
            <v>125</v>
          </cell>
          <cell r="B128">
            <v>1</v>
          </cell>
        </row>
        <row r="129">
          <cell r="A129">
            <v>126</v>
          </cell>
          <cell r="B129">
            <v>1</v>
          </cell>
        </row>
        <row r="130">
          <cell r="A130">
            <v>127</v>
          </cell>
          <cell r="B130">
            <v>1</v>
          </cell>
        </row>
        <row r="131">
          <cell r="A131">
            <v>128</v>
          </cell>
          <cell r="B131">
            <v>1</v>
          </cell>
        </row>
        <row r="132">
          <cell r="A132">
            <v>129</v>
          </cell>
          <cell r="B132">
            <v>1</v>
          </cell>
        </row>
        <row r="133">
          <cell r="A133">
            <v>130</v>
          </cell>
          <cell r="B133">
            <v>1</v>
          </cell>
          <cell r="C133">
            <v>124.454</v>
          </cell>
        </row>
        <row r="134">
          <cell r="A134">
            <v>131</v>
          </cell>
          <cell r="B134">
            <v>1</v>
          </cell>
        </row>
        <row r="135">
          <cell r="A135">
            <v>132</v>
          </cell>
          <cell r="B135">
            <v>1</v>
          </cell>
        </row>
        <row r="136">
          <cell r="A136">
            <v>133</v>
          </cell>
          <cell r="B136">
            <v>1</v>
          </cell>
        </row>
        <row r="137">
          <cell r="A137">
            <v>134</v>
          </cell>
          <cell r="B137">
            <v>1</v>
          </cell>
        </row>
        <row r="138">
          <cell r="A138">
            <v>135</v>
          </cell>
          <cell r="B138">
            <v>1</v>
          </cell>
          <cell r="C138">
            <v>123.113</v>
          </cell>
        </row>
        <row r="139">
          <cell r="A139">
            <v>136</v>
          </cell>
          <cell r="B139">
            <v>1</v>
          </cell>
        </row>
        <row r="140">
          <cell r="A140">
            <v>137</v>
          </cell>
          <cell r="B140">
            <v>1</v>
          </cell>
        </row>
        <row r="141">
          <cell r="A141">
            <v>138</v>
          </cell>
          <cell r="B141">
            <v>1</v>
          </cell>
        </row>
        <row r="142">
          <cell r="A142">
            <v>139</v>
          </cell>
          <cell r="B142">
            <v>1</v>
          </cell>
        </row>
        <row r="143">
          <cell r="A143">
            <v>140</v>
          </cell>
          <cell r="B143">
            <v>1</v>
          </cell>
        </row>
        <row r="144">
          <cell r="A144">
            <v>141</v>
          </cell>
          <cell r="B144">
            <v>1</v>
          </cell>
        </row>
        <row r="145">
          <cell r="A145">
            <v>142</v>
          </cell>
          <cell r="B145">
            <v>1</v>
          </cell>
        </row>
        <row r="146">
          <cell r="A146">
            <v>143</v>
          </cell>
          <cell r="B146">
            <v>1</v>
          </cell>
        </row>
        <row r="147">
          <cell r="A147">
            <v>144</v>
          </cell>
          <cell r="B147">
            <v>1</v>
          </cell>
        </row>
        <row r="148">
          <cell r="A148">
            <v>145</v>
          </cell>
          <cell r="B148">
            <v>1</v>
          </cell>
        </row>
        <row r="149">
          <cell r="A149">
            <v>146</v>
          </cell>
          <cell r="B149">
            <v>1</v>
          </cell>
          <cell r="C149">
            <v>128.446</v>
          </cell>
        </row>
        <row r="150">
          <cell r="A150">
            <v>147</v>
          </cell>
          <cell r="B150">
            <v>1</v>
          </cell>
        </row>
        <row r="151">
          <cell r="A151">
            <v>148</v>
          </cell>
          <cell r="B151">
            <v>1</v>
          </cell>
        </row>
        <row r="152">
          <cell r="A152">
            <v>149</v>
          </cell>
          <cell r="B152">
            <v>1</v>
          </cell>
        </row>
        <row r="153">
          <cell r="A153">
            <v>150</v>
          </cell>
          <cell r="B153">
            <v>1</v>
          </cell>
        </row>
        <row r="154">
          <cell r="A154">
            <v>151</v>
          </cell>
          <cell r="B154">
            <v>1</v>
          </cell>
        </row>
        <row r="155">
          <cell r="A155">
            <v>152</v>
          </cell>
          <cell r="B155">
            <v>1</v>
          </cell>
        </row>
        <row r="156">
          <cell r="A156">
            <v>153</v>
          </cell>
          <cell r="B156">
            <v>1</v>
          </cell>
          <cell r="C156">
            <v>119.524</v>
          </cell>
        </row>
        <row r="157">
          <cell r="A157">
            <v>154</v>
          </cell>
          <cell r="B157">
            <v>1</v>
          </cell>
          <cell r="C157">
            <v>126.41</v>
          </cell>
        </row>
        <row r="158">
          <cell r="A158">
            <v>155</v>
          </cell>
          <cell r="B158">
            <v>1</v>
          </cell>
          <cell r="C158">
            <v>122.745</v>
          </cell>
        </row>
        <row r="159">
          <cell r="A159">
            <v>156</v>
          </cell>
          <cell r="B159">
            <v>1</v>
          </cell>
        </row>
        <row r="160">
          <cell r="A160">
            <v>157</v>
          </cell>
          <cell r="B160">
            <v>1</v>
          </cell>
          <cell r="C160">
            <v>131.58</v>
          </cell>
        </row>
        <row r="161">
          <cell r="A161">
            <v>158</v>
          </cell>
          <cell r="B161">
            <v>1</v>
          </cell>
          <cell r="C161">
            <v>132.29</v>
          </cell>
        </row>
        <row r="162">
          <cell r="A162">
            <v>159</v>
          </cell>
          <cell r="B162">
            <v>1</v>
          </cell>
        </row>
        <row r="163">
          <cell r="A163">
            <v>160</v>
          </cell>
          <cell r="B163">
            <v>1</v>
          </cell>
          <cell r="C163">
            <v>132.08</v>
          </cell>
        </row>
        <row r="164">
          <cell r="A164">
            <v>161</v>
          </cell>
          <cell r="B164">
            <v>1</v>
          </cell>
          <cell r="C164">
            <v>130.25</v>
          </cell>
        </row>
        <row r="165">
          <cell r="A165">
            <v>162</v>
          </cell>
          <cell r="B165">
            <v>1</v>
          </cell>
          <cell r="C165">
            <v>114.92</v>
          </cell>
        </row>
        <row r="166">
          <cell r="A166">
            <v>163</v>
          </cell>
          <cell r="B166">
            <v>1</v>
          </cell>
          <cell r="C166">
            <v>128.17</v>
          </cell>
        </row>
        <row r="167">
          <cell r="A167">
            <v>164</v>
          </cell>
          <cell r="B167">
            <v>1</v>
          </cell>
        </row>
        <row r="168">
          <cell r="A168">
            <v>165</v>
          </cell>
          <cell r="B168">
            <v>1</v>
          </cell>
        </row>
        <row r="169">
          <cell r="A169">
            <v>166</v>
          </cell>
          <cell r="B169">
            <v>1</v>
          </cell>
        </row>
        <row r="170">
          <cell r="A170">
            <v>167</v>
          </cell>
          <cell r="B170">
            <v>1</v>
          </cell>
        </row>
        <row r="171">
          <cell r="A171">
            <v>168</v>
          </cell>
          <cell r="B171">
            <v>1</v>
          </cell>
          <cell r="C171">
            <v>121.12</v>
          </cell>
        </row>
        <row r="172">
          <cell r="A172">
            <v>169</v>
          </cell>
          <cell r="B172">
            <v>1</v>
          </cell>
        </row>
        <row r="173">
          <cell r="A173">
            <v>170</v>
          </cell>
          <cell r="B173">
            <v>1</v>
          </cell>
        </row>
        <row r="174">
          <cell r="A174">
            <v>171</v>
          </cell>
          <cell r="B174">
            <v>1</v>
          </cell>
        </row>
        <row r="175">
          <cell r="A175">
            <v>172</v>
          </cell>
          <cell r="B175">
            <v>1</v>
          </cell>
        </row>
        <row r="176">
          <cell r="A176">
            <v>173</v>
          </cell>
          <cell r="B176">
            <v>1</v>
          </cell>
        </row>
        <row r="177">
          <cell r="A177">
            <v>174</v>
          </cell>
          <cell r="B177">
            <v>1</v>
          </cell>
          <cell r="C177">
            <v>129.2</v>
          </cell>
        </row>
        <row r="178">
          <cell r="A178">
            <v>175</v>
          </cell>
          <cell r="B178">
            <v>1</v>
          </cell>
        </row>
        <row r="179">
          <cell r="A179">
            <v>176</v>
          </cell>
          <cell r="B179">
            <v>1</v>
          </cell>
        </row>
        <row r="180">
          <cell r="A180">
            <v>177</v>
          </cell>
          <cell r="B180">
            <v>1</v>
          </cell>
        </row>
        <row r="181">
          <cell r="A181">
            <v>178</v>
          </cell>
          <cell r="B181">
            <v>1</v>
          </cell>
        </row>
        <row r="182">
          <cell r="A182">
            <v>179</v>
          </cell>
          <cell r="B182">
            <v>1</v>
          </cell>
        </row>
        <row r="183">
          <cell r="A183">
            <v>180</v>
          </cell>
          <cell r="B183">
            <v>1</v>
          </cell>
        </row>
        <row r="184">
          <cell r="A184">
            <v>181</v>
          </cell>
          <cell r="B184">
            <v>1</v>
          </cell>
        </row>
        <row r="185">
          <cell r="A185">
            <v>182</v>
          </cell>
          <cell r="B185">
            <v>1</v>
          </cell>
        </row>
        <row r="186">
          <cell r="A186">
            <v>183</v>
          </cell>
          <cell r="B186">
            <v>1</v>
          </cell>
        </row>
        <row r="187">
          <cell r="A187">
            <v>184</v>
          </cell>
          <cell r="B187">
            <v>1</v>
          </cell>
        </row>
        <row r="188">
          <cell r="A188">
            <v>185</v>
          </cell>
          <cell r="B188">
            <v>1</v>
          </cell>
        </row>
        <row r="189">
          <cell r="A189">
            <v>186</v>
          </cell>
          <cell r="B189">
            <v>1</v>
          </cell>
        </row>
        <row r="190">
          <cell r="A190">
            <v>187</v>
          </cell>
          <cell r="B190">
            <v>1</v>
          </cell>
        </row>
        <row r="191">
          <cell r="A191">
            <v>188</v>
          </cell>
          <cell r="B191">
            <v>1</v>
          </cell>
        </row>
        <row r="192">
          <cell r="A192">
            <v>189</v>
          </cell>
          <cell r="B192">
            <v>1</v>
          </cell>
        </row>
        <row r="193">
          <cell r="A193">
            <v>190</v>
          </cell>
          <cell r="B193">
            <v>1</v>
          </cell>
        </row>
        <row r="194">
          <cell r="A194">
            <v>191</v>
          </cell>
          <cell r="B194">
            <v>1</v>
          </cell>
        </row>
        <row r="195">
          <cell r="A195">
            <v>192</v>
          </cell>
          <cell r="B195">
            <v>1</v>
          </cell>
        </row>
        <row r="196">
          <cell r="A196">
            <v>193</v>
          </cell>
          <cell r="B196">
            <v>1</v>
          </cell>
        </row>
        <row r="197">
          <cell r="A197">
            <v>194</v>
          </cell>
          <cell r="B197">
            <v>1</v>
          </cell>
        </row>
        <row r="198">
          <cell r="A198">
            <v>195</v>
          </cell>
          <cell r="B198">
            <v>1</v>
          </cell>
        </row>
        <row r="199">
          <cell r="A199">
            <v>196</v>
          </cell>
          <cell r="B199">
            <v>1</v>
          </cell>
        </row>
        <row r="200">
          <cell r="A200">
            <v>197</v>
          </cell>
          <cell r="B200">
            <v>1</v>
          </cell>
        </row>
        <row r="201">
          <cell r="A201">
            <v>198</v>
          </cell>
          <cell r="B201">
            <v>1</v>
          </cell>
        </row>
        <row r="202">
          <cell r="A202">
            <v>199</v>
          </cell>
          <cell r="B202">
            <v>1</v>
          </cell>
        </row>
        <row r="203">
          <cell r="A203">
            <v>200</v>
          </cell>
          <cell r="B203">
            <v>1</v>
          </cell>
        </row>
        <row r="204">
          <cell r="A204">
            <v>201</v>
          </cell>
          <cell r="B204">
            <v>1</v>
          </cell>
          <cell r="C204">
            <v>131.01</v>
          </cell>
        </row>
        <row r="205">
          <cell r="A205">
            <v>202</v>
          </cell>
          <cell r="B205">
            <v>1</v>
          </cell>
        </row>
        <row r="206">
          <cell r="A206">
            <v>203</v>
          </cell>
          <cell r="B206">
            <v>1</v>
          </cell>
        </row>
        <row r="207">
          <cell r="A207">
            <v>204</v>
          </cell>
          <cell r="B207">
            <v>1</v>
          </cell>
        </row>
        <row r="208">
          <cell r="A208">
            <v>205</v>
          </cell>
          <cell r="B208">
            <v>1</v>
          </cell>
        </row>
        <row r="209">
          <cell r="A209">
            <v>206</v>
          </cell>
          <cell r="B209">
            <v>1</v>
          </cell>
        </row>
        <row r="210">
          <cell r="A210">
            <v>207</v>
          </cell>
          <cell r="B210">
            <v>1</v>
          </cell>
        </row>
        <row r="211">
          <cell r="A211">
            <v>208</v>
          </cell>
          <cell r="B211">
            <v>1</v>
          </cell>
        </row>
        <row r="212">
          <cell r="A212">
            <v>209</v>
          </cell>
          <cell r="B212">
            <v>1</v>
          </cell>
        </row>
        <row r="213">
          <cell r="A213">
            <v>210</v>
          </cell>
          <cell r="B213">
            <v>1</v>
          </cell>
        </row>
        <row r="214">
          <cell r="A214">
            <v>211</v>
          </cell>
          <cell r="B214">
            <v>1</v>
          </cell>
        </row>
        <row r="215">
          <cell r="A215">
            <v>212</v>
          </cell>
          <cell r="B215">
            <v>1</v>
          </cell>
        </row>
        <row r="216">
          <cell r="A216">
            <v>213</v>
          </cell>
          <cell r="B216">
            <v>1</v>
          </cell>
        </row>
        <row r="217">
          <cell r="A217">
            <v>214</v>
          </cell>
          <cell r="B217">
            <v>1</v>
          </cell>
        </row>
        <row r="218">
          <cell r="A218">
            <v>215</v>
          </cell>
          <cell r="B218">
            <v>1</v>
          </cell>
        </row>
        <row r="219">
          <cell r="A219">
            <v>216</v>
          </cell>
          <cell r="B219">
            <v>1</v>
          </cell>
        </row>
        <row r="220">
          <cell r="A220">
            <v>217</v>
          </cell>
          <cell r="B220">
            <v>1</v>
          </cell>
        </row>
        <row r="221">
          <cell r="A221">
            <v>218</v>
          </cell>
          <cell r="B221">
            <v>1</v>
          </cell>
        </row>
        <row r="222">
          <cell r="A222">
            <v>219</v>
          </cell>
          <cell r="B222">
            <v>1</v>
          </cell>
        </row>
        <row r="223">
          <cell r="A223">
            <v>220</v>
          </cell>
          <cell r="B223">
            <v>1</v>
          </cell>
        </row>
        <row r="224">
          <cell r="A224">
            <v>221</v>
          </cell>
          <cell r="B224">
            <v>1</v>
          </cell>
        </row>
        <row r="225">
          <cell r="A225">
            <v>222</v>
          </cell>
          <cell r="B225">
            <v>1</v>
          </cell>
        </row>
        <row r="226">
          <cell r="A226">
            <v>223</v>
          </cell>
          <cell r="B226">
            <v>1</v>
          </cell>
        </row>
        <row r="227">
          <cell r="A227">
            <v>224</v>
          </cell>
          <cell r="B227">
            <v>1</v>
          </cell>
        </row>
        <row r="228">
          <cell r="A228">
            <v>225</v>
          </cell>
          <cell r="B228">
            <v>1</v>
          </cell>
        </row>
        <row r="229">
          <cell r="A229">
            <v>226</v>
          </cell>
          <cell r="B229">
            <v>1</v>
          </cell>
        </row>
        <row r="230">
          <cell r="A230">
            <v>227</v>
          </cell>
          <cell r="B230">
            <v>1</v>
          </cell>
        </row>
        <row r="231">
          <cell r="A231">
            <v>228</v>
          </cell>
          <cell r="B231">
            <v>1</v>
          </cell>
        </row>
        <row r="232">
          <cell r="A232">
            <v>229</v>
          </cell>
          <cell r="B232">
            <v>1</v>
          </cell>
        </row>
        <row r="233">
          <cell r="A233">
            <v>230</v>
          </cell>
          <cell r="B233">
            <v>1</v>
          </cell>
        </row>
        <row r="234">
          <cell r="A234">
            <v>231</v>
          </cell>
          <cell r="B234">
            <v>1</v>
          </cell>
        </row>
        <row r="235">
          <cell r="A235">
            <v>232</v>
          </cell>
          <cell r="B235">
            <v>1</v>
          </cell>
        </row>
        <row r="236">
          <cell r="A236">
            <v>233</v>
          </cell>
          <cell r="B236">
            <v>1</v>
          </cell>
        </row>
        <row r="237">
          <cell r="A237">
            <v>234</v>
          </cell>
          <cell r="B237">
            <v>1</v>
          </cell>
        </row>
        <row r="238">
          <cell r="A238">
            <v>235</v>
          </cell>
          <cell r="B238">
            <v>1</v>
          </cell>
        </row>
        <row r="239">
          <cell r="A239">
            <v>236</v>
          </cell>
          <cell r="B239">
            <v>1</v>
          </cell>
        </row>
        <row r="240">
          <cell r="A240">
            <v>237</v>
          </cell>
          <cell r="B240">
            <v>1</v>
          </cell>
        </row>
        <row r="241">
          <cell r="A241">
            <v>238</v>
          </cell>
          <cell r="B241">
            <v>1</v>
          </cell>
        </row>
        <row r="242">
          <cell r="A242">
            <v>239</v>
          </cell>
          <cell r="B242">
            <v>1</v>
          </cell>
        </row>
        <row r="243">
          <cell r="A243">
            <v>240</v>
          </cell>
          <cell r="B243">
            <v>1</v>
          </cell>
        </row>
        <row r="244">
          <cell r="A244">
            <v>241</v>
          </cell>
          <cell r="B244">
            <v>1</v>
          </cell>
        </row>
        <row r="245">
          <cell r="A245">
            <v>242</v>
          </cell>
          <cell r="B245">
            <v>1</v>
          </cell>
        </row>
        <row r="246">
          <cell r="A246">
            <v>243</v>
          </cell>
          <cell r="B246">
            <v>1</v>
          </cell>
        </row>
        <row r="247">
          <cell r="A247">
            <v>244</v>
          </cell>
          <cell r="B247">
            <v>1</v>
          </cell>
        </row>
        <row r="248">
          <cell r="A248">
            <v>245</v>
          </cell>
          <cell r="B248">
            <v>1</v>
          </cell>
        </row>
        <row r="249">
          <cell r="A249">
            <v>246</v>
          </cell>
          <cell r="B249">
            <v>1</v>
          </cell>
        </row>
        <row r="250">
          <cell r="A250">
            <v>247</v>
          </cell>
          <cell r="B250">
            <v>1</v>
          </cell>
        </row>
        <row r="251">
          <cell r="A251">
            <v>248</v>
          </cell>
          <cell r="B251">
            <v>1</v>
          </cell>
        </row>
        <row r="252">
          <cell r="A252">
            <v>249</v>
          </cell>
          <cell r="B252">
            <v>1</v>
          </cell>
        </row>
        <row r="253">
          <cell r="A253">
            <v>250</v>
          </cell>
          <cell r="B253">
            <v>1</v>
          </cell>
        </row>
        <row r="254">
          <cell r="A254">
            <v>251</v>
          </cell>
          <cell r="B254">
            <v>1</v>
          </cell>
        </row>
        <row r="255">
          <cell r="A255">
            <v>252</v>
          </cell>
          <cell r="B255">
            <v>1</v>
          </cell>
        </row>
        <row r="256">
          <cell r="A256">
            <v>253</v>
          </cell>
          <cell r="B256">
            <v>1</v>
          </cell>
        </row>
        <row r="257">
          <cell r="A257">
            <v>254</v>
          </cell>
          <cell r="B257">
            <v>1</v>
          </cell>
        </row>
        <row r="258">
          <cell r="A258">
            <v>255</v>
          </cell>
          <cell r="B258">
            <v>1</v>
          </cell>
        </row>
        <row r="259">
          <cell r="A259">
            <v>256</v>
          </cell>
          <cell r="B259">
            <v>1</v>
          </cell>
        </row>
        <row r="260">
          <cell r="A260">
            <v>257</v>
          </cell>
          <cell r="B260">
            <v>1</v>
          </cell>
        </row>
        <row r="261">
          <cell r="A261">
            <v>258</v>
          </cell>
          <cell r="B261">
            <v>1</v>
          </cell>
        </row>
        <row r="262">
          <cell r="A262">
            <v>259</v>
          </cell>
          <cell r="B262">
            <v>1</v>
          </cell>
        </row>
        <row r="263">
          <cell r="A263">
            <v>260</v>
          </cell>
          <cell r="B263">
            <v>1</v>
          </cell>
        </row>
        <row r="264">
          <cell r="A264">
            <v>261</v>
          </cell>
          <cell r="B264">
            <v>1</v>
          </cell>
        </row>
        <row r="265">
          <cell r="A265">
            <v>262</v>
          </cell>
          <cell r="B265">
            <v>1</v>
          </cell>
        </row>
        <row r="266">
          <cell r="A266">
            <v>263</v>
          </cell>
          <cell r="B266">
            <v>1</v>
          </cell>
        </row>
        <row r="267">
          <cell r="A267">
            <v>264</v>
          </cell>
          <cell r="B267">
            <v>1</v>
          </cell>
        </row>
        <row r="268">
          <cell r="A268">
            <v>265</v>
          </cell>
          <cell r="B268">
            <v>1</v>
          </cell>
        </row>
        <row r="269">
          <cell r="A269">
            <v>266</v>
          </cell>
          <cell r="B269">
            <v>1</v>
          </cell>
        </row>
        <row r="270">
          <cell r="A270">
            <v>267</v>
          </cell>
          <cell r="B270">
            <v>1</v>
          </cell>
        </row>
        <row r="271">
          <cell r="A271">
            <v>268</v>
          </cell>
          <cell r="B271">
            <v>1</v>
          </cell>
        </row>
        <row r="272">
          <cell r="A272">
            <v>269</v>
          </cell>
          <cell r="B272">
            <v>1</v>
          </cell>
        </row>
        <row r="273">
          <cell r="A273">
            <v>270</v>
          </cell>
          <cell r="B273">
            <v>1</v>
          </cell>
        </row>
        <row r="274">
          <cell r="A274">
            <v>271</v>
          </cell>
          <cell r="B274">
            <v>1</v>
          </cell>
        </row>
        <row r="275">
          <cell r="A275">
            <v>272</v>
          </cell>
          <cell r="B275">
            <v>1</v>
          </cell>
        </row>
        <row r="276">
          <cell r="A276">
            <v>273</v>
          </cell>
          <cell r="B276">
            <v>1</v>
          </cell>
        </row>
        <row r="277">
          <cell r="A277">
            <v>274</v>
          </cell>
          <cell r="B277">
            <v>1</v>
          </cell>
        </row>
        <row r="278">
          <cell r="A278">
            <v>275</v>
          </cell>
          <cell r="B278">
            <v>1</v>
          </cell>
        </row>
        <row r="279">
          <cell r="A279">
            <v>276</v>
          </cell>
          <cell r="B279">
            <v>1</v>
          </cell>
        </row>
        <row r="280">
          <cell r="A280">
            <v>277</v>
          </cell>
          <cell r="B280">
            <v>1</v>
          </cell>
        </row>
        <row r="281">
          <cell r="A281">
            <v>278</v>
          </cell>
          <cell r="B281">
            <v>1</v>
          </cell>
        </row>
        <row r="282">
          <cell r="A282">
            <v>279</v>
          </cell>
          <cell r="B282">
            <v>1</v>
          </cell>
        </row>
        <row r="283">
          <cell r="A283">
            <v>280</v>
          </cell>
          <cell r="B283">
            <v>1</v>
          </cell>
        </row>
        <row r="284">
          <cell r="A284">
            <v>281</v>
          </cell>
          <cell r="B284">
            <v>1</v>
          </cell>
        </row>
        <row r="285">
          <cell r="A285">
            <v>282</v>
          </cell>
          <cell r="B285">
            <v>1</v>
          </cell>
        </row>
        <row r="286">
          <cell r="A286">
            <v>283</v>
          </cell>
          <cell r="B286">
            <v>1</v>
          </cell>
        </row>
        <row r="287">
          <cell r="A287">
            <v>284</v>
          </cell>
          <cell r="B287">
            <v>1</v>
          </cell>
        </row>
        <row r="288">
          <cell r="A288">
            <v>285</v>
          </cell>
          <cell r="B288">
            <v>1</v>
          </cell>
        </row>
        <row r="289">
          <cell r="A289">
            <v>286</v>
          </cell>
          <cell r="B289">
            <v>1</v>
          </cell>
        </row>
        <row r="290">
          <cell r="A290">
            <v>287</v>
          </cell>
          <cell r="B290">
            <v>1</v>
          </cell>
        </row>
        <row r="291">
          <cell r="A291">
            <v>288</v>
          </cell>
          <cell r="B291">
            <v>1</v>
          </cell>
        </row>
        <row r="292">
          <cell r="A292">
            <v>289</v>
          </cell>
          <cell r="B292">
            <v>1</v>
          </cell>
        </row>
        <row r="293">
          <cell r="A293">
            <v>290</v>
          </cell>
          <cell r="B293">
            <v>1</v>
          </cell>
        </row>
        <row r="294">
          <cell r="A294">
            <v>291</v>
          </cell>
          <cell r="B294">
            <v>1</v>
          </cell>
        </row>
        <row r="295">
          <cell r="A295">
            <v>292</v>
          </cell>
          <cell r="B295">
            <v>1</v>
          </cell>
        </row>
        <row r="296">
          <cell r="A296">
            <v>293</v>
          </cell>
          <cell r="B296">
            <v>1</v>
          </cell>
        </row>
        <row r="297">
          <cell r="A297">
            <v>294</v>
          </cell>
          <cell r="B297">
            <v>1</v>
          </cell>
        </row>
        <row r="298">
          <cell r="A298">
            <v>295</v>
          </cell>
          <cell r="B298">
            <v>1</v>
          </cell>
        </row>
        <row r="299">
          <cell r="A299">
            <v>296</v>
          </cell>
          <cell r="B299">
            <v>1</v>
          </cell>
        </row>
        <row r="300">
          <cell r="A300">
            <v>297</v>
          </cell>
          <cell r="B300">
            <v>1</v>
          </cell>
        </row>
        <row r="301">
          <cell r="A301">
            <v>298</v>
          </cell>
          <cell r="B301">
            <v>1</v>
          </cell>
        </row>
        <row r="302">
          <cell r="A302">
            <v>299</v>
          </cell>
          <cell r="B302">
            <v>1</v>
          </cell>
        </row>
        <row r="303">
          <cell r="A303">
            <v>300</v>
          </cell>
          <cell r="B303">
            <v>1</v>
          </cell>
        </row>
        <row r="304">
          <cell r="A304">
            <v>301</v>
          </cell>
          <cell r="B304">
            <v>1</v>
          </cell>
        </row>
        <row r="305">
          <cell r="A305">
            <v>302</v>
          </cell>
          <cell r="B305">
            <v>1</v>
          </cell>
          <cell r="C305">
            <v>121.379</v>
          </cell>
        </row>
        <row r="306">
          <cell r="A306">
            <v>303</v>
          </cell>
          <cell r="B306">
            <v>1</v>
          </cell>
          <cell r="C306">
            <v>122.374</v>
          </cell>
        </row>
        <row r="307">
          <cell r="A307">
            <v>304</v>
          </cell>
          <cell r="B307">
            <v>1</v>
          </cell>
          <cell r="C307">
            <v>118.626</v>
          </cell>
        </row>
        <row r="308">
          <cell r="A308">
            <v>305</v>
          </cell>
          <cell r="B308">
            <v>1</v>
          </cell>
        </row>
        <row r="309">
          <cell r="A309">
            <v>306</v>
          </cell>
          <cell r="B309">
            <v>1</v>
          </cell>
        </row>
        <row r="310">
          <cell r="A310">
            <v>307</v>
          </cell>
          <cell r="B310">
            <v>1</v>
          </cell>
          <cell r="C310">
            <v>119.524</v>
          </cell>
        </row>
        <row r="311">
          <cell r="A311">
            <v>308</v>
          </cell>
          <cell r="B311">
            <v>1</v>
          </cell>
        </row>
        <row r="312">
          <cell r="A312">
            <v>309</v>
          </cell>
          <cell r="B312">
            <v>1</v>
          </cell>
          <cell r="C312">
            <v>120.773</v>
          </cell>
        </row>
        <row r="313">
          <cell r="A313">
            <v>310</v>
          </cell>
          <cell r="B313">
            <v>1</v>
          </cell>
          <cell r="C313">
            <v>121.442</v>
          </cell>
        </row>
        <row r="314">
          <cell r="A314">
            <v>311</v>
          </cell>
          <cell r="B314">
            <v>1</v>
          </cell>
        </row>
        <row r="315">
          <cell r="A315">
            <v>312</v>
          </cell>
          <cell r="B315">
            <v>1</v>
          </cell>
          <cell r="C315">
            <v>119.214</v>
          </cell>
        </row>
        <row r="316">
          <cell r="A316">
            <v>313</v>
          </cell>
          <cell r="B316">
            <v>1</v>
          </cell>
        </row>
        <row r="317">
          <cell r="A317">
            <v>314</v>
          </cell>
          <cell r="B317">
            <v>1</v>
          </cell>
        </row>
        <row r="318">
          <cell r="A318">
            <v>315</v>
          </cell>
          <cell r="B318">
            <v>1</v>
          </cell>
          <cell r="C318">
            <v>119.943</v>
          </cell>
        </row>
        <row r="319">
          <cell r="A319">
            <v>316</v>
          </cell>
          <cell r="B319">
            <v>1</v>
          </cell>
        </row>
        <row r="320">
          <cell r="A320">
            <v>317</v>
          </cell>
          <cell r="B320">
            <v>1</v>
          </cell>
          <cell r="C320">
            <v>119756</v>
          </cell>
        </row>
        <row r="321">
          <cell r="A321">
            <v>318</v>
          </cell>
          <cell r="B321">
            <v>1</v>
          </cell>
          <cell r="C321">
            <v>120.388</v>
          </cell>
        </row>
        <row r="322">
          <cell r="A322">
            <v>319</v>
          </cell>
          <cell r="B322">
            <v>1</v>
          </cell>
        </row>
        <row r="323">
          <cell r="A323">
            <v>320</v>
          </cell>
          <cell r="B323">
            <v>1</v>
          </cell>
        </row>
        <row r="324">
          <cell r="A324">
            <v>321</v>
          </cell>
          <cell r="B324">
            <v>1</v>
          </cell>
          <cell r="C324">
            <v>119.368</v>
          </cell>
        </row>
        <row r="325">
          <cell r="A325">
            <v>322</v>
          </cell>
          <cell r="B325">
            <v>1</v>
          </cell>
        </row>
        <row r="326">
          <cell r="A326">
            <v>323</v>
          </cell>
          <cell r="B326">
            <v>1</v>
          </cell>
        </row>
        <row r="327">
          <cell r="A327">
            <v>324</v>
          </cell>
          <cell r="B327">
            <v>1</v>
          </cell>
          <cell r="C327">
            <v>120.095</v>
          </cell>
        </row>
        <row r="328">
          <cell r="A328">
            <v>325</v>
          </cell>
          <cell r="B328">
            <v>1</v>
          </cell>
          <cell r="C328">
            <v>117.891</v>
          </cell>
        </row>
        <row r="329">
          <cell r="A329">
            <v>326</v>
          </cell>
          <cell r="B329">
            <v>1</v>
          </cell>
          <cell r="C329">
            <v>120.589</v>
          </cell>
        </row>
        <row r="330">
          <cell r="A330">
            <v>327</v>
          </cell>
          <cell r="B330">
            <v>1</v>
          </cell>
        </row>
        <row r="331">
          <cell r="A331">
            <v>328</v>
          </cell>
          <cell r="B331">
            <v>1</v>
          </cell>
        </row>
        <row r="332">
          <cell r="A332">
            <v>329</v>
          </cell>
          <cell r="B332">
            <v>1</v>
          </cell>
        </row>
        <row r="333">
          <cell r="A333">
            <v>330</v>
          </cell>
          <cell r="B333">
            <v>1</v>
          </cell>
        </row>
        <row r="334">
          <cell r="A334">
            <v>331</v>
          </cell>
          <cell r="B334">
            <v>1</v>
          </cell>
        </row>
        <row r="335">
          <cell r="A335">
            <v>332</v>
          </cell>
          <cell r="B335">
            <v>1</v>
          </cell>
        </row>
        <row r="336">
          <cell r="A336">
            <v>333</v>
          </cell>
          <cell r="B336">
            <v>1</v>
          </cell>
          <cell r="C336">
            <v>119.981</v>
          </cell>
        </row>
        <row r="337">
          <cell r="A337">
            <v>334</v>
          </cell>
          <cell r="B337">
            <v>1</v>
          </cell>
          <cell r="C337">
            <v>119.641</v>
          </cell>
        </row>
        <row r="338">
          <cell r="A338">
            <v>335</v>
          </cell>
          <cell r="B338">
            <v>1</v>
          </cell>
        </row>
        <row r="339">
          <cell r="A339">
            <v>336</v>
          </cell>
          <cell r="B339">
            <v>1</v>
          </cell>
          <cell r="C339">
            <v>120.006</v>
          </cell>
        </row>
        <row r="340">
          <cell r="A340">
            <v>337</v>
          </cell>
          <cell r="B340">
            <v>1</v>
          </cell>
          <cell r="C340">
            <v>120.138</v>
          </cell>
        </row>
        <row r="341">
          <cell r="A341">
            <v>338</v>
          </cell>
          <cell r="B341">
            <v>1</v>
          </cell>
        </row>
        <row r="342">
          <cell r="A342">
            <v>339</v>
          </cell>
          <cell r="B342">
            <v>1</v>
          </cell>
          <cell r="C342">
            <v>118.251</v>
          </cell>
        </row>
        <row r="343">
          <cell r="A343">
            <v>340</v>
          </cell>
          <cell r="B343">
            <v>1</v>
          </cell>
          <cell r="C343">
            <v>119.73</v>
          </cell>
        </row>
        <row r="344">
          <cell r="A344">
            <v>341</v>
          </cell>
          <cell r="B344">
            <v>1</v>
          </cell>
        </row>
        <row r="345">
          <cell r="A345">
            <v>342</v>
          </cell>
          <cell r="B345">
            <v>1</v>
          </cell>
        </row>
        <row r="346">
          <cell r="A346">
            <v>343</v>
          </cell>
          <cell r="B346">
            <v>1</v>
          </cell>
        </row>
        <row r="347">
          <cell r="A347">
            <v>344</v>
          </cell>
          <cell r="B347">
            <v>1</v>
          </cell>
        </row>
        <row r="348">
          <cell r="A348">
            <v>345</v>
          </cell>
          <cell r="B348">
            <v>1</v>
          </cell>
        </row>
        <row r="349">
          <cell r="A349">
            <v>346</v>
          </cell>
          <cell r="B349">
            <v>1</v>
          </cell>
          <cell r="C349">
            <v>120.769</v>
          </cell>
        </row>
        <row r="350">
          <cell r="A350">
            <v>347</v>
          </cell>
          <cell r="B350">
            <v>1</v>
          </cell>
        </row>
        <row r="351">
          <cell r="A351">
            <v>348</v>
          </cell>
          <cell r="B351">
            <v>1</v>
          </cell>
        </row>
        <row r="352">
          <cell r="A352">
            <v>349</v>
          </cell>
          <cell r="B352">
            <v>1</v>
          </cell>
          <cell r="C352">
            <v>120.686</v>
          </cell>
        </row>
        <row r="353">
          <cell r="A353">
            <v>350</v>
          </cell>
          <cell r="B353">
            <v>1</v>
          </cell>
        </row>
        <row r="354">
          <cell r="A354">
            <v>351</v>
          </cell>
          <cell r="B354">
            <v>1</v>
          </cell>
        </row>
        <row r="355">
          <cell r="A355">
            <v>352</v>
          </cell>
          <cell r="B355">
            <v>1</v>
          </cell>
        </row>
        <row r="356">
          <cell r="A356">
            <v>353</v>
          </cell>
          <cell r="B356">
            <v>1</v>
          </cell>
          <cell r="C356">
            <v>120.576</v>
          </cell>
        </row>
        <row r="357">
          <cell r="A357">
            <v>354</v>
          </cell>
          <cell r="B357">
            <v>1</v>
          </cell>
        </row>
        <row r="358">
          <cell r="A358">
            <v>355</v>
          </cell>
          <cell r="B358">
            <v>1</v>
          </cell>
          <cell r="C358">
            <v>121.95</v>
          </cell>
        </row>
        <row r="359">
          <cell r="A359">
            <v>356</v>
          </cell>
          <cell r="B359">
            <v>1</v>
          </cell>
          <cell r="C359">
            <v>120.107</v>
          </cell>
        </row>
        <row r="360">
          <cell r="A360">
            <v>357</v>
          </cell>
          <cell r="B360">
            <v>1</v>
          </cell>
          <cell r="C360">
            <v>118.434</v>
          </cell>
        </row>
        <row r="361">
          <cell r="A361">
            <v>358</v>
          </cell>
          <cell r="B361">
            <v>1</v>
          </cell>
          <cell r="C361">
            <v>121.313</v>
          </cell>
        </row>
        <row r="362">
          <cell r="A362">
            <v>359</v>
          </cell>
          <cell r="B362">
            <v>1</v>
          </cell>
          <cell r="C362">
            <v>122.369</v>
          </cell>
        </row>
        <row r="363">
          <cell r="A363">
            <v>360</v>
          </cell>
          <cell r="B363">
            <v>1</v>
          </cell>
        </row>
        <row r="364">
          <cell r="A364">
            <v>361</v>
          </cell>
          <cell r="B364">
            <v>1</v>
          </cell>
          <cell r="C364">
            <v>119.613</v>
          </cell>
        </row>
        <row r="365">
          <cell r="A365">
            <v>362</v>
          </cell>
          <cell r="B365">
            <v>1</v>
          </cell>
        </row>
        <row r="366">
          <cell r="A366">
            <v>363</v>
          </cell>
          <cell r="B366">
            <v>1</v>
          </cell>
        </row>
        <row r="367">
          <cell r="A367">
            <v>364</v>
          </cell>
          <cell r="B367">
            <v>1</v>
          </cell>
          <cell r="C367">
            <v>119.962</v>
          </cell>
        </row>
        <row r="368">
          <cell r="A368">
            <v>365</v>
          </cell>
          <cell r="B368">
            <v>1</v>
          </cell>
          <cell r="C368">
            <v>122.653</v>
          </cell>
        </row>
        <row r="369">
          <cell r="A369">
            <v>366</v>
          </cell>
          <cell r="B369">
            <v>1</v>
          </cell>
          <cell r="C369">
            <v>121.548</v>
          </cell>
        </row>
        <row r="370">
          <cell r="A370">
            <v>367</v>
          </cell>
          <cell r="B370">
            <v>1</v>
          </cell>
          <cell r="C370">
            <v>119.301</v>
          </cell>
        </row>
        <row r="371">
          <cell r="A371">
            <v>368</v>
          </cell>
          <cell r="B371">
            <v>1</v>
          </cell>
        </row>
        <row r="372">
          <cell r="A372">
            <v>369</v>
          </cell>
          <cell r="B372">
            <v>1</v>
          </cell>
        </row>
        <row r="373">
          <cell r="A373">
            <v>370</v>
          </cell>
          <cell r="B373">
            <v>1</v>
          </cell>
          <cell r="C373">
            <v>122.063</v>
          </cell>
        </row>
        <row r="374">
          <cell r="A374">
            <v>371</v>
          </cell>
          <cell r="B374">
            <v>1</v>
          </cell>
          <cell r="C374">
            <v>122.495</v>
          </cell>
        </row>
        <row r="375">
          <cell r="A375">
            <v>372</v>
          </cell>
          <cell r="B375">
            <v>1</v>
          </cell>
        </row>
        <row r="376">
          <cell r="A376">
            <v>373</v>
          </cell>
          <cell r="B376">
            <v>1</v>
          </cell>
        </row>
        <row r="377">
          <cell r="A377">
            <v>374</v>
          </cell>
          <cell r="B377">
            <v>1</v>
          </cell>
          <cell r="C377">
            <v>121.372</v>
          </cell>
        </row>
        <row r="378">
          <cell r="A378">
            <v>375</v>
          </cell>
          <cell r="B378">
            <v>1</v>
          </cell>
          <cell r="C378">
            <v>121.386</v>
          </cell>
        </row>
        <row r="379">
          <cell r="A379">
            <v>376</v>
          </cell>
          <cell r="B379">
            <v>1</v>
          </cell>
          <cell r="C379">
            <v>120.403</v>
          </cell>
        </row>
        <row r="380">
          <cell r="A380">
            <v>377</v>
          </cell>
          <cell r="B380">
            <v>1</v>
          </cell>
          <cell r="C380">
            <v>121.976</v>
          </cell>
        </row>
        <row r="381">
          <cell r="A381">
            <v>378</v>
          </cell>
          <cell r="B381">
            <v>1</v>
          </cell>
          <cell r="C381">
            <v>121.534</v>
          </cell>
        </row>
        <row r="382">
          <cell r="A382">
            <v>379</v>
          </cell>
          <cell r="B382">
            <v>1</v>
          </cell>
        </row>
        <row r="383">
          <cell r="A383">
            <v>380</v>
          </cell>
          <cell r="B383">
            <v>1</v>
          </cell>
          <cell r="C383">
            <v>118.469</v>
          </cell>
        </row>
        <row r="384">
          <cell r="A384">
            <v>381</v>
          </cell>
          <cell r="B384">
            <v>1</v>
          </cell>
          <cell r="C384">
            <v>121.673</v>
          </cell>
        </row>
        <row r="385">
          <cell r="A385">
            <v>382</v>
          </cell>
          <cell r="B385">
            <v>1</v>
          </cell>
          <cell r="C385">
            <v>121.041</v>
          </cell>
        </row>
        <row r="386">
          <cell r="A386">
            <v>383</v>
          </cell>
          <cell r="B386">
            <v>1</v>
          </cell>
        </row>
        <row r="387">
          <cell r="A387">
            <v>384</v>
          </cell>
          <cell r="B387">
            <v>1</v>
          </cell>
          <cell r="C387">
            <v>121.776</v>
          </cell>
        </row>
        <row r="388">
          <cell r="A388">
            <v>385</v>
          </cell>
          <cell r="B388">
            <v>1</v>
          </cell>
        </row>
        <row r="389">
          <cell r="A389">
            <v>386</v>
          </cell>
          <cell r="B389">
            <v>1</v>
          </cell>
          <cell r="C389">
            <v>121.691</v>
          </cell>
        </row>
        <row r="390">
          <cell r="A390">
            <v>387</v>
          </cell>
          <cell r="B390">
            <v>1</v>
          </cell>
        </row>
        <row r="391">
          <cell r="A391">
            <v>388</v>
          </cell>
          <cell r="B391">
            <v>1</v>
          </cell>
        </row>
        <row r="392">
          <cell r="A392">
            <v>389</v>
          </cell>
          <cell r="B392">
            <v>1</v>
          </cell>
          <cell r="C392">
            <v>119.222</v>
          </cell>
        </row>
        <row r="393">
          <cell r="A393">
            <v>390</v>
          </cell>
          <cell r="B393">
            <v>1</v>
          </cell>
        </row>
        <row r="394">
          <cell r="A394">
            <v>391</v>
          </cell>
          <cell r="B394">
            <v>1</v>
          </cell>
          <cell r="C394">
            <v>119.569</v>
          </cell>
        </row>
        <row r="395">
          <cell r="A395">
            <v>392</v>
          </cell>
          <cell r="B395">
            <v>1</v>
          </cell>
          <cell r="C395">
            <v>122.365</v>
          </cell>
        </row>
        <row r="396">
          <cell r="A396">
            <v>393</v>
          </cell>
          <cell r="B396">
            <v>1</v>
          </cell>
        </row>
        <row r="397">
          <cell r="A397">
            <v>394</v>
          </cell>
          <cell r="B397">
            <v>1</v>
          </cell>
        </row>
        <row r="398">
          <cell r="A398">
            <v>395</v>
          </cell>
          <cell r="B398">
            <v>1</v>
          </cell>
        </row>
        <row r="399">
          <cell r="A399">
            <v>396</v>
          </cell>
          <cell r="B399">
            <v>1</v>
          </cell>
        </row>
        <row r="400">
          <cell r="A400">
            <v>397</v>
          </cell>
          <cell r="B400">
            <v>1</v>
          </cell>
          <cell r="C400">
            <v>120.962</v>
          </cell>
        </row>
        <row r="401">
          <cell r="A401">
            <v>398</v>
          </cell>
          <cell r="B401">
            <v>1</v>
          </cell>
          <cell r="C401">
            <v>120.586</v>
          </cell>
        </row>
        <row r="402">
          <cell r="A402">
            <v>399</v>
          </cell>
          <cell r="B402">
            <v>1</v>
          </cell>
          <cell r="C402">
            <v>115.433</v>
          </cell>
        </row>
        <row r="403">
          <cell r="A403">
            <v>400</v>
          </cell>
          <cell r="B403">
            <v>1</v>
          </cell>
        </row>
        <row r="404">
          <cell r="A404">
            <v>401</v>
          </cell>
          <cell r="B404">
            <v>1</v>
          </cell>
          <cell r="C404">
            <v>121.398</v>
          </cell>
        </row>
        <row r="405">
          <cell r="A405">
            <v>402</v>
          </cell>
          <cell r="B405">
            <v>1</v>
          </cell>
          <cell r="C405">
            <v>121.296</v>
          </cell>
        </row>
        <row r="406">
          <cell r="A406">
            <v>403</v>
          </cell>
          <cell r="B406">
            <v>1</v>
          </cell>
          <cell r="C406">
            <v>120.544</v>
          </cell>
        </row>
        <row r="407">
          <cell r="A407">
            <v>404</v>
          </cell>
          <cell r="B407">
            <v>1</v>
          </cell>
          <cell r="C407">
            <v>115.873</v>
          </cell>
        </row>
        <row r="408">
          <cell r="A408">
            <v>405</v>
          </cell>
          <cell r="B408">
            <v>1</v>
          </cell>
        </row>
        <row r="409">
          <cell r="A409">
            <v>406</v>
          </cell>
          <cell r="B409">
            <v>1</v>
          </cell>
        </row>
        <row r="410">
          <cell r="A410">
            <v>407</v>
          </cell>
          <cell r="B410">
            <v>1</v>
          </cell>
          <cell r="C410">
            <v>120.282</v>
          </cell>
        </row>
        <row r="411">
          <cell r="A411">
            <v>408</v>
          </cell>
          <cell r="B411">
            <v>1</v>
          </cell>
        </row>
        <row r="412">
          <cell r="A412">
            <v>409</v>
          </cell>
          <cell r="B412">
            <v>1</v>
          </cell>
        </row>
        <row r="413">
          <cell r="A413">
            <v>410</v>
          </cell>
          <cell r="B413">
            <v>1</v>
          </cell>
          <cell r="C413">
            <v>120.628</v>
          </cell>
        </row>
        <row r="414">
          <cell r="A414">
            <v>411</v>
          </cell>
          <cell r="B414">
            <v>1</v>
          </cell>
          <cell r="C414">
            <v>118.433</v>
          </cell>
        </row>
        <row r="415">
          <cell r="A415">
            <v>412</v>
          </cell>
          <cell r="B415">
            <v>1</v>
          </cell>
        </row>
        <row r="416">
          <cell r="A416">
            <v>413</v>
          </cell>
          <cell r="B416">
            <v>1</v>
          </cell>
          <cell r="C416">
            <v>121.582</v>
          </cell>
        </row>
        <row r="417">
          <cell r="A417">
            <v>414</v>
          </cell>
          <cell r="B417">
            <v>1</v>
          </cell>
          <cell r="C417">
            <v>121.424</v>
          </cell>
        </row>
        <row r="418">
          <cell r="A418">
            <v>415</v>
          </cell>
          <cell r="B418">
            <v>1</v>
          </cell>
        </row>
        <row r="419">
          <cell r="A419">
            <v>416</v>
          </cell>
          <cell r="B419">
            <v>1</v>
          </cell>
          <cell r="C419">
            <v>119.984</v>
          </cell>
        </row>
        <row r="420">
          <cell r="A420">
            <v>417</v>
          </cell>
          <cell r="B420">
            <v>1</v>
          </cell>
          <cell r="C420">
            <v>120.583</v>
          </cell>
        </row>
        <row r="421">
          <cell r="A421">
            <v>418</v>
          </cell>
          <cell r="B421">
            <v>1</v>
          </cell>
          <cell r="C421">
            <v>118.284</v>
          </cell>
        </row>
        <row r="422">
          <cell r="A422">
            <v>419</v>
          </cell>
          <cell r="B422">
            <v>1</v>
          </cell>
          <cell r="C422">
            <v>112.074</v>
          </cell>
        </row>
        <row r="423">
          <cell r="A423">
            <v>420</v>
          </cell>
          <cell r="B423">
            <v>1</v>
          </cell>
        </row>
        <row r="424">
          <cell r="A424">
            <v>421</v>
          </cell>
          <cell r="B424">
            <v>1</v>
          </cell>
        </row>
        <row r="425">
          <cell r="A425">
            <v>422</v>
          </cell>
          <cell r="B425">
            <v>1</v>
          </cell>
          <cell r="C425">
            <v>120.904</v>
          </cell>
        </row>
        <row r="426">
          <cell r="A426">
            <v>423</v>
          </cell>
          <cell r="B426">
            <v>1</v>
          </cell>
        </row>
        <row r="427">
          <cell r="A427">
            <v>424</v>
          </cell>
          <cell r="B427">
            <v>1</v>
          </cell>
          <cell r="C427">
            <v>120.318</v>
          </cell>
        </row>
        <row r="428">
          <cell r="A428">
            <v>425</v>
          </cell>
          <cell r="B428">
            <v>1</v>
          </cell>
          <cell r="C428">
            <v>117.51</v>
          </cell>
        </row>
        <row r="429">
          <cell r="A429">
            <v>426</v>
          </cell>
          <cell r="B429">
            <v>1</v>
          </cell>
          <cell r="C429">
            <v>121.864</v>
          </cell>
        </row>
        <row r="430">
          <cell r="A430">
            <v>427</v>
          </cell>
          <cell r="B430">
            <v>1</v>
          </cell>
        </row>
        <row r="431">
          <cell r="A431">
            <v>428</v>
          </cell>
          <cell r="B431">
            <v>1</v>
          </cell>
        </row>
        <row r="432">
          <cell r="A432">
            <v>429</v>
          </cell>
          <cell r="B432">
            <v>1</v>
          </cell>
          <cell r="C432">
            <v>121.103</v>
          </cell>
        </row>
        <row r="433">
          <cell r="A433">
            <v>430</v>
          </cell>
          <cell r="B433">
            <v>1</v>
          </cell>
        </row>
        <row r="434">
          <cell r="A434">
            <v>431</v>
          </cell>
          <cell r="B434">
            <v>1</v>
          </cell>
          <cell r="C434">
            <v>120.356</v>
          </cell>
        </row>
        <row r="435">
          <cell r="A435">
            <v>432</v>
          </cell>
          <cell r="B435">
            <v>1</v>
          </cell>
          <cell r="C435">
            <v>119.336</v>
          </cell>
        </row>
        <row r="436">
          <cell r="A436">
            <v>433</v>
          </cell>
          <cell r="B436">
            <v>1</v>
          </cell>
        </row>
        <row r="437">
          <cell r="A437">
            <v>434</v>
          </cell>
          <cell r="B437">
            <v>1</v>
          </cell>
        </row>
        <row r="438">
          <cell r="A438">
            <v>435</v>
          </cell>
          <cell r="B438">
            <v>1</v>
          </cell>
          <cell r="C438">
            <v>119.803</v>
          </cell>
        </row>
        <row r="439">
          <cell r="A439">
            <v>436</v>
          </cell>
          <cell r="B439">
            <v>1</v>
          </cell>
          <cell r="C439">
            <v>121.886</v>
          </cell>
        </row>
        <row r="440">
          <cell r="A440">
            <v>437</v>
          </cell>
          <cell r="B440">
            <v>1</v>
          </cell>
        </row>
        <row r="441">
          <cell r="A441">
            <v>438</v>
          </cell>
          <cell r="B441">
            <v>1</v>
          </cell>
          <cell r="C441">
            <v>120.5</v>
          </cell>
        </row>
        <row r="442">
          <cell r="A442">
            <v>439</v>
          </cell>
          <cell r="B442">
            <v>1</v>
          </cell>
        </row>
        <row r="443">
          <cell r="A443">
            <v>440</v>
          </cell>
          <cell r="B443">
            <v>1</v>
          </cell>
          <cell r="C443">
            <v>112.842</v>
          </cell>
        </row>
        <row r="444">
          <cell r="A444">
            <v>441</v>
          </cell>
          <cell r="B444">
            <v>1</v>
          </cell>
        </row>
        <row r="445">
          <cell r="A445">
            <v>442</v>
          </cell>
          <cell r="B445">
            <v>1</v>
          </cell>
        </row>
        <row r="446">
          <cell r="A446">
            <v>443</v>
          </cell>
          <cell r="B446">
            <v>1</v>
          </cell>
        </row>
        <row r="447">
          <cell r="A447">
            <v>444</v>
          </cell>
          <cell r="B447">
            <v>1</v>
          </cell>
        </row>
        <row r="448">
          <cell r="A448">
            <v>445</v>
          </cell>
          <cell r="B448">
            <v>1</v>
          </cell>
          <cell r="C448">
            <v>120.483</v>
          </cell>
        </row>
        <row r="449">
          <cell r="A449">
            <v>446</v>
          </cell>
          <cell r="B449">
            <v>1</v>
          </cell>
          <cell r="C449">
            <v>119.439</v>
          </cell>
        </row>
        <row r="450">
          <cell r="A450">
            <v>447</v>
          </cell>
          <cell r="B450">
            <v>1</v>
          </cell>
          <cell r="C450">
            <v>117.168</v>
          </cell>
        </row>
        <row r="451">
          <cell r="A451">
            <v>448</v>
          </cell>
          <cell r="B451">
            <v>1</v>
          </cell>
          <cell r="C451">
            <v>119.577</v>
          </cell>
        </row>
        <row r="452">
          <cell r="A452">
            <v>449</v>
          </cell>
          <cell r="B452">
            <v>1</v>
          </cell>
          <cell r="C452">
            <v>119.857</v>
          </cell>
        </row>
        <row r="453">
          <cell r="A453">
            <v>450</v>
          </cell>
          <cell r="B453">
            <v>1</v>
          </cell>
        </row>
        <row r="454">
          <cell r="A454">
            <v>451</v>
          </cell>
          <cell r="B454">
            <v>1</v>
          </cell>
          <cell r="C454">
            <v>118.476</v>
          </cell>
        </row>
        <row r="455">
          <cell r="A455">
            <v>452</v>
          </cell>
          <cell r="B455">
            <v>1</v>
          </cell>
          <cell r="C455">
            <v>117.9</v>
          </cell>
        </row>
        <row r="456">
          <cell r="A456">
            <v>453</v>
          </cell>
          <cell r="B456">
            <v>1</v>
          </cell>
          <cell r="C456">
            <v>119.082</v>
          </cell>
        </row>
        <row r="457">
          <cell r="A457">
            <v>454</v>
          </cell>
          <cell r="B457">
            <v>1</v>
          </cell>
          <cell r="C457">
            <v>119.215</v>
          </cell>
        </row>
        <row r="458">
          <cell r="A458">
            <v>455</v>
          </cell>
          <cell r="B458">
            <v>1</v>
          </cell>
          <cell r="C458">
            <v>116.06</v>
          </cell>
        </row>
        <row r="459">
          <cell r="A459">
            <v>456</v>
          </cell>
          <cell r="B459">
            <v>1</v>
          </cell>
        </row>
        <row r="460">
          <cell r="A460">
            <v>457</v>
          </cell>
          <cell r="B460">
            <v>1</v>
          </cell>
          <cell r="C460">
            <v>118.747</v>
          </cell>
        </row>
        <row r="461">
          <cell r="A461">
            <v>458</v>
          </cell>
          <cell r="B461">
            <v>1</v>
          </cell>
          <cell r="C461">
            <v>117.794</v>
          </cell>
        </row>
        <row r="462">
          <cell r="A462">
            <v>459</v>
          </cell>
          <cell r="B462">
            <v>1</v>
          </cell>
          <cell r="C462">
            <v>119.392</v>
          </cell>
        </row>
        <row r="463">
          <cell r="A463">
            <v>460</v>
          </cell>
          <cell r="B463">
            <v>1</v>
          </cell>
          <cell r="C463">
            <v>119.228</v>
          </cell>
        </row>
        <row r="464">
          <cell r="A464">
            <v>461</v>
          </cell>
          <cell r="B464">
            <v>1</v>
          </cell>
        </row>
        <row r="465">
          <cell r="A465">
            <v>462</v>
          </cell>
          <cell r="B465">
            <v>1</v>
          </cell>
          <cell r="C465">
            <v>119.66</v>
          </cell>
        </row>
        <row r="466">
          <cell r="A466">
            <v>463</v>
          </cell>
          <cell r="B466">
            <v>1</v>
          </cell>
          <cell r="C466">
            <v>119.975</v>
          </cell>
        </row>
        <row r="467">
          <cell r="A467">
            <v>464</v>
          </cell>
          <cell r="B467">
            <v>1</v>
          </cell>
        </row>
        <row r="468">
          <cell r="A468">
            <v>465</v>
          </cell>
          <cell r="B468">
            <v>1</v>
          </cell>
          <cell r="C468">
            <v>117.923</v>
          </cell>
        </row>
        <row r="469">
          <cell r="A469">
            <v>466</v>
          </cell>
          <cell r="B469">
            <v>1</v>
          </cell>
        </row>
        <row r="470">
          <cell r="A470">
            <v>467</v>
          </cell>
          <cell r="B470">
            <v>1</v>
          </cell>
          <cell r="C470">
            <v>119.417</v>
          </cell>
        </row>
        <row r="471">
          <cell r="A471">
            <v>468</v>
          </cell>
          <cell r="B471">
            <v>1</v>
          </cell>
        </row>
        <row r="472">
          <cell r="A472">
            <v>469</v>
          </cell>
          <cell r="B472">
            <v>1</v>
          </cell>
          <cell r="C472">
            <v>120.43</v>
          </cell>
        </row>
        <row r="473">
          <cell r="A473">
            <v>470</v>
          </cell>
          <cell r="B473">
            <v>1</v>
          </cell>
          <cell r="C473">
            <v>119.922</v>
          </cell>
        </row>
        <row r="474">
          <cell r="A474">
            <v>471</v>
          </cell>
          <cell r="B474">
            <v>1</v>
          </cell>
        </row>
        <row r="475">
          <cell r="A475">
            <v>472</v>
          </cell>
          <cell r="B475">
            <v>1</v>
          </cell>
        </row>
        <row r="476">
          <cell r="A476">
            <v>473</v>
          </cell>
          <cell r="B476">
            <v>1</v>
          </cell>
          <cell r="C476">
            <v>119.656</v>
          </cell>
        </row>
        <row r="477">
          <cell r="A477">
            <v>474</v>
          </cell>
          <cell r="B477">
            <v>1</v>
          </cell>
          <cell r="C477">
            <v>119.527</v>
          </cell>
        </row>
        <row r="478">
          <cell r="A478">
            <v>475</v>
          </cell>
          <cell r="B478">
            <v>1</v>
          </cell>
        </row>
        <row r="479">
          <cell r="A479">
            <v>476</v>
          </cell>
          <cell r="B479">
            <v>1</v>
          </cell>
        </row>
        <row r="480">
          <cell r="A480">
            <v>477</v>
          </cell>
          <cell r="B480">
            <v>1</v>
          </cell>
        </row>
        <row r="481">
          <cell r="A481">
            <v>478</v>
          </cell>
          <cell r="B481">
            <v>1</v>
          </cell>
          <cell r="C481">
            <v>119.396</v>
          </cell>
        </row>
        <row r="482">
          <cell r="A482">
            <v>479</v>
          </cell>
          <cell r="B482">
            <v>1</v>
          </cell>
        </row>
        <row r="483">
          <cell r="A483">
            <v>480</v>
          </cell>
          <cell r="B483">
            <v>1</v>
          </cell>
          <cell r="C483">
            <v>119.855</v>
          </cell>
        </row>
        <row r="484">
          <cell r="A484">
            <v>481</v>
          </cell>
          <cell r="B484">
            <v>1</v>
          </cell>
        </row>
        <row r="485">
          <cell r="A485">
            <v>482</v>
          </cell>
          <cell r="B485">
            <v>1</v>
          </cell>
          <cell r="C485">
            <v>120.238</v>
          </cell>
        </row>
        <row r="486">
          <cell r="A486">
            <v>483</v>
          </cell>
          <cell r="B486">
            <v>1</v>
          </cell>
          <cell r="C486">
            <v>117.82</v>
          </cell>
        </row>
        <row r="487">
          <cell r="A487">
            <v>484</v>
          </cell>
          <cell r="B487">
            <v>1</v>
          </cell>
          <cell r="C487">
            <v>118.326</v>
          </cell>
        </row>
        <row r="488">
          <cell r="A488">
            <v>485</v>
          </cell>
          <cell r="B488">
            <v>1</v>
          </cell>
          <cell r="C488">
            <v>119.772</v>
          </cell>
        </row>
        <row r="489">
          <cell r="A489">
            <v>486</v>
          </cell>
          <cell r="B489">
            <v>1</v>
          </cell>
        </row>
        <row r="490">
          <cell r="A490">
            <v>487</v>
          </cell>
          <cell r="B490">
            <v>1</v>
          </cell>
        </row>
        <row r="491">
          <cell r="A491">
            <v>488</v>
          </cell>
          <cell r="B491">
            <v>1</v>
          </cell>
        </row>
        <row r="492">
          <cell r="A492">
            <v>489</v>
          </cell>
          <cell r="B492">
            <v>1</v>
          </cell>
        </row>
        <row r="493">
          <cell r="A493">
            <v>490</v>
          </cell>
          <cell r="B493">
            <v>1</v>
          </cell>
        </row>
        <row r="494">
          <cell r="A494">
            <v>491</v>
          </cell>
          <cell r="B494">
            <v>1</v>
          </cell>
        </row>
        <row r="495">
          <cell r="A495">
            <v>492</v>
          </cell>
          <cell r="B495">
            <v>1</v>
          </cell>
          <cell r="C495">
            <v>120.033</v>
          </cell>
        </row>
        <row r="496">
          <cell r="A496">
            <v>493</v>
          </cell>
          <cell r="B496">
            <v>1</v>
          </cell>
        </row>
        <row r="497">
          <cell r="A497">
            <v>494</v>
          </cell>
          <cell r="B497">
            <v>1</v>
          </cell>
          <cell r="C497">
            <v>119.912</v>
          </cell>
        </row>
        <row r="498">
          <cell r="A498">
            <v>495</v>
          </cell>
          <cell r="B498">
            <v>1</v>
          </cell>
        </row>
        <row r="499">
          <cell r="A499">
            <v>496</v>
          </cell>
          <cell r="B499">
            <v>1</v>
          </cell>
          <cell r="C499">
            <v>119.029</v>
          </cell>
        </row>
        <row r="500">
          <cell r="A500">
            <v>497</v>
          </cell>
          <cell r="B500">
            <v>1</v>
          </cell>
          <cell r="C500">
            <v>118.181</v>
          </cell>
        </row>
        <row r="501">
          <cell r="A501">
            <v>498</v>
          </cell>
          <cell r="B501">
            <v>1</v>
          </cell>
        </row>
        <row r="502">
          <cell r="A502">
            <v>499</v>
          </cell>
          <cell r="B502">
            <v>1</v>
          </cell>
          <cell r="C502">
            <v>118.88</v>
          </cell>
        </row>
        <row r="503">
          <cell r="A503">
            <v>1141</v>
          </cell>
          <cell r="B503">
            <v>1</v>
          </cell>
          <cell r="C503">
            <v>113.12</v>
          </cell>
        </row>
        <row r="504">
          <cell r="A504">
            <v>1142</v>
          </cell>
          <cell r="B504">
            <v>1</v>
          </cell>
          <cell r="C504">
            <v>112.26</v>
          </cell>
        </row>
        <row r="505">
          <cell r="A505">
            <v>1143</v>
          </cell>
          <cell r="B505">
            <v>1</v>
          </cell>
          <cell r="C505">
            <v>112.44</v>
          </cell>
        </row>
        <row r="506">
          <cell r="A506">
            <v>1144</v>
          </cell>
          <cell r="B506">
            <v>1</v>
          </cell>
          <cell r="C506">
            <v>112.17</v>
          </cell>
        </row>
        <row r="507">
          <cell r="A507">
            <v>1145</v>
          </cell>
          <cell r="B507">
            <v>1</v>
          </cell>
          <cell r="C507">
            <v>113.39</v>
          </cell>
        </row>
        <row r="508">
          <cell r="A508">
            <v>1146</v>
          </cell>
          <cell r="B508">
            <v>0</v>
          </cell>
        </row>
        <row r="509">
          <cell r="A509">
            <v>1147</v>
          </cell>
          <cell r="B509">
            <v>1</v>
          </cell>
          <cell r="C509">
            <v>112.9</v>
          </cell>
        </row>
        <row r="510">
          <cell r="A510">
            <v>1148</v>
          </cell>
          <cell r="B510">
            <v>1</v>
          </cell>
          <cell r="C510">
            <v>112.95</v>
          </cell>
        </row>
        <row r="511">
          <cell r="A511">
            <v>1149</v>
          </cell>
          <cell r="B511">
            <v>1</v>
          </cell>
          <cell r="C511">
            <v>112.57</v>
          </cell>
        </row>
        <row r="512">
          <cell r="A512">
            <v>1150</v>
          </cell>
          <cell r="B512">
            <v>1</v>
          </cell>
          <cell r="C512">
            <v>111.94</v>
          </cell>
        </row>
        <row r="513">
          <cell r="A513">
            <v>1151</v>
          </cell>
          <cell r="B513">
            <v>1</v>
          </cell>
          <cell r="C513">
            <v>112.9</v>
          </cell>
        </row>
        <row r="514">
          <cell r="A514">
            <v>1152</v>
          </cell>
          <cell r="B514">
            <v>1</v>
          </cell>
          <cell r="C514">
            <v>112.54</v>
          </cell>
        </row>
        <row r="515">
          <cell r="A515">
            <v>1153</v>
          </cell>
          <cell r="B515">
            <v>1</v>
          </cell>
          <cell r="C515">
            <v>114.01</v>
          </cell>
        </row>
        <row r="516">
          <cell r="A516">
            <v>1154</v>
          </cell>
          <cell r="B516">
            <v>1</v>
          </cell>
          <cell r="C516">
            <v>112.46</v>
          </cell>
        </row>
        <row r="517">
          <cell r="A517">
            <v>1155</v>
          </cell>
          <cell r="B517">
            <v>1</v>
          </cell>
          <cell r="C517">
            <v>113.72</v>
          </cell>
        </row>
        <row r="518">
          <cell r="A518">
            <v>1156</v>
          </cell>
          <cell r="B518">
            <v>0</v>
          </cell>
        </row>
        <row r="519">
          <cell r="A519">
            <v>1157</v>
          </cell>
          <cell r="B519">
            <v>1</v>
          </cell>
          <cell r="C519">
            <v>112.78</v>
          </cell>
        </row>
        <row r="520">
          <cell r="A520">
            <v>1158</v>
          </cell>
          <cell r="B520">
            <v>1</v>
          </cell>
          <cell r="C520">
            <v>112.78</v>
          </cell>
        </row>
        <row r="521">
          <cell r="A521">
            <v>1159</v>
          </cell>
          <cell r="B521">
            <v>1</v>
          </cell>
          <cell r="C521">
            <v>113.96</v>
          </cell>
        </row>
        <row r="522">
          <cell r="A522">
            <v>1160</v>
          </cell>
          <cell r="B522">
            <v>1</v>
          </cell>
          <cell r="C522">
            <v>111.54</v>
          </cell>
        </row>
        <row r="523">
          <cell r="A523">
            <v>1161</v>
          </cell>
          <cell r="B523">
            <v>1</v>
          </cell>
          <cell r="C523">
            <v>112.15</v>
          </cell>
        </row>
        <row r="524">
          <cell r="A524">
            <v>1162</v>
          </cell>
          <cell r="B524">
            <v>1</v>
          </cell>
          <cell r="C524">
            <v>112.51</v>
          </cell>
        </row>
        <row r="525">
          <cell r="A525">
            <v>1163</v>
          </cell>
          <cell r="B525">
            <v>1</v>
          </cell>
          <cell r="C525">
            <v>112.25</v>
          </cell>
        </row>
        <row r="526">
          <cell r="A526">
            <v>1164</v>
          </cell>
          <cell r="B526">
            <v>1</v>
          </cell>
          <cell r="C526">
            <v>112.71</v>
          </cell>
        </row>
        <row r="527">
          <cell r="A527">
            <v>1165</v>
          </cell>
          <cell r="B527">
            <v>1</v>
          </cell>
          <cell r="C527">
            <v>113.54</v>
          </cell>
        </row>
        <row r="528">
          <cell r="A528">
            <v>1166</v>
          </cell>
          <cell r="B528">
            <v>1</v>
          </cell>
          <cell r="C528">
            <v>114.16</v>
          </cell>
        </row>
        <row r="529">
          <cell r="A529">
            <v>1167</v>
          </cell>
          <cell r="B529">
            <v>1</v>
          </cell>
          <cell r="C529">
            <v>111.84</v>
          </cell>
        </row>
        <row r="530">
          <cell r="A530">
            <v>1168</v>
          </cell>
          <cell r="B530">
            <v>1</v>
          </cell>
          <cell r="C530">
            <v>112.77</v>
          </cell>
        </row>
        <row r="531">
          <cell r="A531">
            <v>1169</v>
          </cell>
          <cell r="B531">
            <v>1</v>
          </cell>
          <cell r="C531">
            <v>112.4</v>
          </cell>
        </row>
        <row r="532">
          <cell r="A532">
            <v>1170</v>
          </cell>
          <cell r="B532">
            <v>1</v>
          </cell>
          <cell r="C532">
            <v>111.11</v>
          </cell>
        </row>
        <row r="533">
          <cell r="A533">
            <v>1171</v>
          </cell>
          <cell r="B533">
            <v>1</v>
          </cell>
          <cell r="C533">
            <v>112.42</v>
          </cell>
        </row>
        <row r="534">
          <cell r="A534">
            <v>1172</v>
          </cell>
          <cell r="B534">
            <v>1</v>
          </cell>
          <cell r="C534">
            <v>112.69</v>
          </cell>
        </row>
        <row r="535">
          <cell r="A535">
            <v>1173</v>
          </cell>
          <cell r="B535">
            <v>1</v>
          </cell>
          <cell r="C535">
            <v>111.62</v>
          </cell>
        </row>
        <row r="536">
          <cell r="A536">
            <v>1174</v>
          </cell>
          <cell r="B536">
            <v>1</v>
          </cell>
          <cell r="C536">
            <v>112.63</v>
          </cell>
        </row>
        <row r="537">
          <cell r="A537">
            <v>1175</v>
          </cell>
          <cell r="B537">
            <v>1</v>
          </cell>
          <cell r="C537">
            <v>112.68</v>
          </cell>
        </row>
        <row r="538">
          <cell r="A538">
            <v>1176</v>
          </cell>
          <cell r="B538">
            <v>1</v>
          </cell>
          <cell r="C538">
            <v>113.18</v>
          </cell>
        </row>
        <row r="539">
          <cell r="A539">
            <v>1177</v>
          </cell>
          <cell r="B539">
            <v>1</v>
          </cell>
          <cell r="C539">
            <v>113.37</v>
          </cell>
        </row>
        <row r="540">
          <cell r="A540">
            <v>1178</v>
          </cell>
          <cell r="B540">
            <v>0</v>
          </cell>
        </row>
        <row r="541">
          <cell r="A541">
            <v>1179</v>
          </cell>
          <cell r="B541">
            <v>1</v>
          </cell>
          <cell r="C541">
            <v>112.72</v>
          </cell>
        </row>
        <row r="542">
          <cell r="A542">
            <v>1180</v>
          </cell>
          <cell r="B542">
            <v>1</v>
          </cell>
          <cell r="C542">
            <v>111.95</v>
          </cell>
        </row>
        <row r="543">
          <cell r="A543">
            <v>1181</v>
          </cell>
          <cell r="B543">
            <v>1</v>
          </cell>
          <cell r="C543">
            <v>111.96</v>
          </cell>
        </row>
        <row r="544">
          <cell r="A544">
            <v>1182</v>
          </cell>
          <cell r="B544">
            <v>1</v>
          </cell>
          <cell r="C544">
            <v>112.74</v>
          </cell>
        </row>
        <row r="545">
          <cell r="A545">
            <v>1183</v>
          </cell>
          <cell r="B545">
            <v>1</v>
          </cell>
          <cell r="C545">
            <v>112.1</v>
          </cell>
        </row>
        <row r="546">
          <cell r="A546">
            <v>1184</v>
          </cell>
          <cell r="B546">
            <v>1</v>
          </cell>
          <cell r="C546">
            <v>112.11</v>
          </cell>
        </row>
        <row r="547">
          <cell r="A547">
            <v>1185</v>
          </cell>
          <cell r="B547">
            <v>1</v>
          </cell>
          <cell r="C547">
            <v>113.04</v>
          </cell>
        </row>
        <row r="548">
          <cell r="A548">
            <v>1186</v>
          </cell>
          <cell r="B548">
            <v>1</v>
          </cell>
          <cell r="C548">
            <v>113.35</v>
          </cell>
        </row>
        <row r="549">
          <cell r="A549">
            <v>1187</v>
          </cell>
          <cell r="B549">
            <v>1</v>
          </cell>
          <cell r="C549">
            <v>112.36</v>
          </cell>
        </row>
        <row r="550">
          <cell r="A550">
            <v>1188</v>
          </cell>
          <cell r="B550">
            <v>1</v>
          </cell>
          <cell r="C550">
            <v>111.85</v>
          </cell>
        </row>
        <row r="551">
          <cell r="A551">
            <v>1189</v>
          </cell>
          <cell r="B551">
            <v>1</v>
          </cell>
          <cell r="C551">
            <v>112.39</v>
          </cell>
        </row>
        <row r="552">
          <cell r="A552">
            <v>1190</v>
          </cell>
          <cell r="B552">
            <v>1</v>
          </cell>
          <cell r="C552">
            <v>113.03</v>
          </cell>
        </row>
        <row r="553">
          <cell r="A553">
            <v>1191</v>
          </cell>
          <cell r="B553">
            <v>1</v>
          </cell>
          <cell r="C553">
            <v>114.05</v>
          </cell>
        </row>
        <row r="554">
          <cell r="A554">
            <v>1192</v>
          </cell>
          <cell r="B554">
            <v>1</v>
          </cell>
          <cell r="C554">
            <v>112.91</v>
          </cell>
        </row>
        <row r="555">
          <cell r="A555">
            <v>1193</v>
          </cell>
          <cell r="B555">
            <v>1</v>
          </cell>
          <cell r="C555">
            <v>113.04</v>
          </cell>
        </row>
        <row r="556">
          <cell r="A556">
            <v>1194</v>
          </cell>
          <cell r="B556">
            <v>1</v>
          </cell>
          <cell r="C556">
            <v>112.35</v>
          </cell>
        </row>
        <row r="557">
          <cell r="A557">
            <v>1195</v>
          </cell>
          <cell r="B557">
            <v>1</v>
          </cell>
          <cell r="C557">
            <v>113.34</v>
          </cell>
        </row>
        <row r="558">
          <cell r="A558">
            <v>1196</v>
          </cell>
          <cell r="B558">
            <v>1</v>
          </cell>
          <cell r="C558">
            <v>112.86</v>
          </cell>
        </row>
        <row r="559">
          <cell r="A559">
            <v>1197</v>
          </cell>
          <cell r="B559">
            <v>1</v>
          </cell>
          <cell r="C559">
            <v>112.95</v>
          </cell>
        </row>
        <row r="560">
          <cell r="A560">
            <v>1198</v>
          </cell>
          <cell r="B560">
            <v>1</v>
          </cell>
          <cell r="C560">
            <v>111.78</v>
          </cell>
        </row>
        <row r="561">
          <cell r="A561">
            <v>1199</v>
          </cell>
          <cell r="B561">
            <v>1</v>
          </cell>
          <cell r="C561">
            <v>112.79</v>
          </cell>
        </row>
        <row r="562">
          <cell r="A562">
            <v>1200</v>
          </cell>
          <cell r="B562">
            <v>1</v>
          </cell>
          <cell r="C562">
            <v>113.36</v>
          </cell>
        </row>
        <row r="563">
          <cell r="A563">
            <v>1201</v>
          </cell>
          <cell r="B563">
            <v>1</v>
          </cell>
          <cell r="C563">
            <v>112.35</v>
          </cell>
        </row>
        <row r="564">
          <cell r="A564">
            <v>1202</v>
          </cell>
          <cell r="B564">
            <v>1</v>
          </cell>
          <cell r="C564">
            <v>113.87</v>
          </cell>
        </row>
        <row r="565">
          <cell r="A565">
            <v>2001</v>
          </cell>
          <cell r="B565">
            <v>1</v>
          </cell>
          <cell r="C565">
            <v>110.84</v>
          </cell>
        </row>
        <row r="566">
          <cell r="A566">
            <v>2002</v>
          </cell>
          <cell r="B566">
            <v>1</v>
          </cell>
          <cell r="C566">
            <v>108.59</v>
          </cell>
        </row>
        <row r="567">
          <cell r="A567">
            <v>2003</v>
          </cell>
          <cell r="B567">
            <v>1</v>
          </cell>
          <cell r="C567">
            <v>111.4</v>
          </cell>
        </row>
        <row r="568">
          <cell r="A568">
            <v>2004</v>
          </cell>
          <cell r="B568">
            <v>1</v>
          </cell>
          <cell r="C568">
            <v>110.33</v>
          </cell>
        </row>
        <row r="569">
          <cell r="A569">
            <v>2005</v>
          </cell>
          <cell r="B569">
            <v>1</v>
          </cell>
          <cell r="C569">
            <v>110.8</v>
          </cell>
        </row>
        <row r="570">
          <cell r="A570">
            <v>2006</v>
          </cell>
          <cell r="B570">
            <v>1</v>
          </cell>
          <cell r="C570">
            <v>108.87</v>
          </cell>
        </row>
        <row r="571">
          <cell r="A571">
            <v>2007</v>
          </cell>
          <cell r="B571">
            <v>1</v>
          </cell>
          <cell r="C571">
            <v>109.77</v>
          </cell>
        </row>
        <row r="572">
          <cell r="A572">
            <v>2008</v>
          </cell>
          <cell r="B572">
            <v>1</v>
          </cell>
          <cell r="C572">
            <v>108.85</v>
          </cell>
        </row>
        <row r="573">
          <cell r="A573">
            <v>2009</v>
          </cell>
          <cell r="B573">
            <v>1</v>
          </cell>
          <cell r="C573">
            <v>109.15</v>
          </cell>
        </row>
        <row r="574">
          <cell r="A574">
            <v>2010</v>
          </cell>
          <cell r="B574">
            <v>1</v>
          </cell>
          <cell r="C574">
            <v>109.42</v>
          </cell>
        </row>
        <row r="575">
          <cell r="A575">
            <v>2011</v>
          </cell>
          <cell r="B575">
            <v>1</v>
          </cell>
          <cell r="C575">
            <v>110.81</v>
          </cell>
        </row>
        <row r="576">
          <cell r="A576">
            <v>2012</v>
          </cell>
          <cell r="B576">
            <v>1</v>
          </cell>
          <cell r="C576">
            <v>110.46</v>
          </cell>
        </row>
        <row r="577">
          <cell r="A577">
            <v>2013</v>
          </cell>
          <cell r="B577">
            <v>1</v>
          </cell>
          <cell r="C577">
            <v>109.83</v>
          </cell>
        </row>
        <row r="578">
          <cell r="A578">
            <v>2014</v>
          </cell>
          <cell r="B578">
            <v>1</v>
          </cell>
          <cell r="C578">
            <v>112.03</v>
          </cell>
        </row>
        <row r="579">
          <cell r="A579">
            <v>2015</v>
          </cell>
          <cell r="B579">
            <v>1</v>
          </cell>
          <cell r="C579">
            <v>110.12</v>
          </cell>
        </row>
        <row r="580">
          <cell r="A580">
            <v>2016</v>
          </cell>
          <cell r="B580">
            <v>1</v>
          </cell>
          <cell r="C580">
            <v>107.63</v>
          </cell>
        </row>
        <row r="581">
          <cell r="A581">
            <v>2017</v>
          </cell>
          <cell r="B581">
            <v>1</v>
          </cell>
          <cell r="C581">
            <v>109.96</v>
          </cell>
        </row>
        <row r="582">
          <cell r="A582">
            <v>2018</v>
          </cell>
          <cell r="B582">
            <v>1</v>
          </cell>
          <cell r="C582">
            <v>109.32</v>
          </cell>
        </row>
        <row r="583">
          <cell r="A583">
            <v>2019</v>
          </cell>
          <cell r="B583">
            <v>1</v>
          </cell>
          <cell r="C583">
            <v>108.2</v>
          </cell>
        </row>
        <row r="584">
          <cell r="A584">
            <v>2020</v>
          </cell>
          <cell r="B584">
            <v>1</v>
          </cell>
          <cell r="C584">
            <v>110.81</v>
          </cell>
        </row>
        <row r="585">
          <cell r="A585">
            <v>2021</v>
          </cell>
          <cell r="B585">
            <v>1</v>
          </cell>
          <cell r="C585">
            <v>110.95</v>
          </cell>
        </row>
        <row r="586">
          <cell r="A586">
            <v>2022</v>
          </cell>
          <cell r="B586">
            <v>1</v>
          </cell>
          <cell r="C586">
            <v>109.76</v>
          </cell>
        </row>
        <row r="587">
          <cell r="A587">
            <v>2023</v>
          </cell>
          <cell r="B587">
            <v>1</v>
          </cell>
          <cell r="C587">
            <v>109.63</v>
          </cell>
        </row>
        <row r="588">
          <cell r="A588">
            <v>2024</v>
          </cell>
          <cell r="B588">
            <v>1</v>
          </cell>
          <cell r="C588">
            <v>110.41</v>
          </cell>
        </row>
        <row r="589">
          <cell r="A589">
            <v>2025</v>
          </cell>
          <cell r="B589">
            <v>0</v>
          </cell>
        </row>
        <row r="590">
          <cell r="A590">
            <v>2026</v>
          </cell>
          <cell r="B590">
            <v>1</v>
          </cell>
          <cell r="C590">
            <v>111.83</v>
          </cell>
        </row>
        <row r="591">
          <cell r="A591">
            <v>2027</v>
          </cell>
          <cell r="B591">
            <v>1</v>
          </cell>
          <cell r="C591">
            <v>110.13</v>
          </cell>
        </row>
        <row r="592">
          <cell r="A592">
            <v>2028</v>
          </cell>
          <cell r="B592">
            <v>1</v>
          </cell>
          <cell r="C592">
            <v>109.92</v>
          </cell>
        </row>
        <row r="593">
          <cell r="A593">
            <v>2029</v>
          </cell>
          <cell r="B593">
            <v>1</v>
          </cell>
          <cell r="C593">
            <v>108.87</v>
          </cell>
        </row>
        <row r="594">
          <cell r="A594">
            <v>2030</v>
          </cell>
          <cell r="B594">
            <v>1</v>
          </cell>
          <cell r="C594">
            <v>110.13</v>
          </cell>
        </row>
        <row r="595">
          <cell r="A595">
            <v>2031</v>
          </cell>
          <cell r="B595">
            <v>1</v>
          </cell>
          <cell r="C595">
            <v>107.83</v>
          </cell>
        </row>
        <row r="596">
          <cell r="A596">
            <v>2032</v>
          </cell>
          <cell r="B596">
            <v>1</v>
          </cell>
          <cell r="C596">
            <v>111.3</v>
          </cell>
        </row>
        <row r="597">
          <cell r="A597">
            <v>2033</v>
          </cell>
          <cell r="B597">
            <v>1</v>
          </cell>
          <cell r="C597">
            <v>110.79</v>
          </cell>
        </row>
        <row r="598">
          <cell r="A598">
            <v>2034</v>
          </cell>
          <cell r="B598">
            <v>1</v>
          </cell>
          <cell r="C598">
            <v>109.25</v>
          </cell>
        </row>
        <row r="599">
          <cell r="A599">
            <v>2035</v>
          </cell>
          <cell r="B599">
            <v>1</v>
          </cell>
          <cell r="C599">
            <v>110.1</v>
          </cell>
        </row>
        <row r="600">
          <cell r="A600">
            <v>2036</v>
          </cell>
          <cell r="B600">
            <v>1</v>
          </cell>
          <cell r="C600">
            <v>109.39</v>
          </cell>
        </row>
        <row r="601">
          <cell r="A601">
            <v>2037</v>
          </cell>
          <cell r="B601">
            <v>1</v>
          </cell>
          <cell r="C601">
            <v>110.47</v>
          </cell>
        </row>
        <row r="602">
          <cell r="A602">
            <v>2038</v>
          </cell>
          <cell r="B602">
            <v>1</v>
          </cell>
          <cell r="C602">
            <v>111.51</v>
          </cell>
        </row>
        <row r="603">
          <cell r="A603">
            <v>2039</v>
          </cell>
          <cell r="B603">
            <v>1</v>
          </cell>
          <cell r="C603">
            <v>111.47</v>
          </cell>
        </row>
        <row r="604">
          <cell r="A604">
            <v>2040</v>
          </cell>
          <cell r="B604">
            <v>1</v>
          </cell>
          <cell r="C604">
            <v>110.01</v>
          </cell>
        </row>
        <row r="605">
          <cell r="A605">
            <v>2041</v>
          </cell>
          <cell r="B605">
            <v>1</v>
          </cell>
          <cell r="C605">
            <v>111.07</v>
          </cell>
        </row>
        <row r="606">
          <cell r="A606">
            <v>2042</v>
          </cell>
          <cell r="B606">
            <v>1</v>
          </cell>
          <cell r="C606">
            <v>110.84</v>
          </cell>
        </row>
        <row r="607">
          <cell r="A607">
            <v>2043</v>
          </cell>
          <cell r="B607">
            <v>1</v>
          </cell>
          <cell r="C607">
            <v>109.68</v>
          </cell>
        </row>
        <row r="608">
          <cell r="A608">
            <v>2044</v>
          </cell>
          <cell r="B608">
            <v>1</v>
          </cell>
          <cell r="C608">
            <v>109.47</v>
          </cell>
        </row>
        <row r="609">
          <cell r="A609">
            <v>2045</v>
          </cell>
          <cell r="B609">
            <v>1</v>
          </cell>
          <cell r="C609">
            <v>110.08</v>
          </cell>
        </row>
        <row r="610">
          <cell r="A610">
            <v>2046</v>
          </cell>
          <cell r="B610">
            <v>1</v>
          </cell>
          <cell r="C610">
            <v>108.28</v>
          </cell>
        </row>
        <row r="611">
          <cell r="A611">
            <v>2047</v>
          </cell>
          <cell r="B611">
            <v>1</v>
          </cell>
          <cell r="C611">
            <v>107.76</v>
          </cell>
        </row>
        <row r="612">
          <cell r="A612">
            <v>2048</v>
          </cell>
          <cell r="B612">
            <v>1</v>
          </cell>
          <cell r="C612">
            <v>107.72</v>
          </cell>
        </row>
        <row r="613">
          <cell r="A613">
            <v>2049</v>
          </cell>
          <cell r="B613">
            <v>1</v>
          </cell>
          <cell r="C613">
            <v>106.87</v>
          </cell>
        </row>
        <row r="614">
          <cell r="A614">
            <v>2050</v>
          </cell>
          <cell r="B614">
            <v>1</v>
          </cell>
          <cell r="C614">
            <v>111.03</v>
          </cell>
        </row>
        <row r="615">
          <cell r="A615">
            <v>2051</v>
          </cell>
          <cell r="B615">
            <v>1</v>
          </cell>
          <cell r="C615">
            <v>112.026337408365</v>
          </cell>
        </row>
        <row r="616">
          <cell r="A616">
            <v>2052</v>
          </cell>
          <cell r="B616">
            <v>1</v>
          </cell>
          <cell r="C616">
            <v>118.079815572064</v>
          </cell>
        </row>
        <row r="617">
          <cell r="A617">
            <v>2053</v>
          </cell>
          <cell r="B617">
            <v>1</v>
          </cell>
          <cell r="C617">
            <v>118.234504843683</v>
          </cell>
        </row>
        <row r="618">
          <cell r="A618">
            <v>2054</v>
          </cell>
          <cell r="B618">
            <v>1</v>
          </cell>
          <cell r="C618">
            <v>117.0899821817</v>
          </cell>
        </row>
        <row r="619">
          <cell r="A619">
            <v>2055</v>
          </cell>
          <cell r="B619">
            <v>1</v>
          </cell>
          <cell r="C619">
            <v>116.684381946857</v>
          </cell>
        </row>
        <row r="620">
          <cell r="A620">
            <v>2056</v>
          </cell>
          <cell r="B620">
            <v>1</v>
          </cell>
          <cell r="C620">
            <v>117.537942222438</v>
          </cell>
        </row>
        <row r="621">
          <cell r="A621">
            <v>2057</v>
          </cell>
          <cell r="B621">
            <v>1</v>
          </cell>
          <cell r="C621">
            <v>117.879716784426</v>
          </cell>
        </row>
        <row r="622">
          <cell r="A622">
            <v>2058</v>
          </cell>
          <cell r="B622">
            <v>1</v>
          </cell>
          <cell r="C622">
            <v>116.877277969095</v>
          </cell>
        </row>
        <row r="623">
          <cell r="A623">
            <v>2059</v>
          </cell>
          <cell r="B623">
            <v>1</v>
          </cell>
          <cell r="C623">
            <v>116.046877152726</v>
          </cell>
        </row>
        <row r="624">
          <cell r="A624">
            <v>2060</v>
          </cell>
          <cell r="B624">
            <v>1</v>
          </cell>
          <cell r="C624">
            <v>116.968416102683</v>
          </cell>
        </row>
        <row r="625">
          <cell r="A625">
            <v>2061</v>
          </cell>
          <cell r="B625">
            <v>1</v>
          </cell>
          <cell r="C625">
            <v>108.557883366761</v>
          </cell>
        </row>
        <row r="626">
          <cell r="A626">
            <v>2062</v>
          </cell>
          <cell r="B626">
            <v>1</v>
          </cell>
          <cell r="C626">
            <v>115.473032644333</v>
          </cell>
        </row>
        <row r="627">
          <cell r="A627">
            <v>2063</v>
          </cell>
          <cell r="B627">
            <v>1</v>
          </cell>
          <cell r="C627">
            <v>108.552802095538</v>
          </cell>
        </row>
        <row r="628">
          <cell r="A628">
            <v>2064</v>
          </cell>
          <cell r="B628">
            <v>1</v>
          </cell>
          <cell r="C628">
            <v>118.278446717718</v>
          </cell>
        </row>
        <row r="629">
          <cell r="A629">
            <v>2065</v>
          </cell>
          <cell r="B629">
            <v>1</v>
          </cell>
          <cell r="C629">
            <v>118.104965787065</v>
          </cell>
        </row>
        <row r="630">
          <cell r="A630">
            <v>2066</v>
          </cell>
          <cell r="B630">
            <v>1</v>
          </cell>
          <cell r="C630">
            <v>109.835044763638</v>
          </cell>
        </row>
        <row r="631">
          <cell r="A631">
            <v>2067</v>
          </cell>
          <cell r="B631">
            <v>1</v>
          </cell>
          <cell r="C631">
            <v>106.651840223757</v>
          </cell>
        </row>
        <row r="632">
          <cell r="A632">
            <v>2068</v>
          </cell>
          <cell r="B632">
            <v>1</v>
          </cell>
          <cell r="C632">
            <v>111.589488406592</v>
          </cell>
        </row>
        <row r="633">
          <cell r="A633">
            <v>2069</v>
          </cell>
          <cell r="B633">
            <v>1</v>
          </cell>
          <cell r="C633">
            <v>109.013027886813</v>
          </cell>
        </row>
        <row r="634">
          <cell r="A634">
            <v>2070</v>
          </cell>
          <cell r="B634">
            <v>1</v>
          </cell>
          <cell r="C634">
            <v>108.465857086432</v>
          </cell>
        </row>
        <row r="635">
          <cell r="A635">
            <v>2071</v>
          </cell>
          <cell r="B635">
            <v>1</v>
          </cell>
          <cell r="C635">
            <v>117.084140386887</v>
          </cell>
        </row>
        <row r="636">
          <cell r="A636">
            <v>2072</v>
          </cell>
          <cell r="B636">
            <v>1</v>
          </cell>
          <cell r="C636">
            <v>116.464089604535</v>
          </cell>
        </row>
        <row r="637">
          <cell r="A637">
            <v>2073</v>
          </cell>
          <cell r="B637">
            <v>1</v>
          </cell>
          <cell r="C637">
            <v>107.544313687283</v>
          </cell>
        </row>
        <row r="638">
          <cell r="A638">
            <v>2074</v>
          </cell>
          <cell r="B638">
            <v>1</v>
          </cell>
          <cell r="C638">
            <v>110.995648205045</v>
          </cell>
        </row>
        <row r="639">
          <cell r="A639">
            <v>2075</v>
          </cell>
          <cell r="B639">
            <v>1</v>
          </cell>
          <cell r="C639">
            <v>111.195</v>
          </cell>
        </row>
        <row r="640">
          <cell r="A640">
            <v>2076</v>
          </cell>
          <cell r="B640">
            <v>1</v>
          </cell>
          <cell r="C640">
            <v>106.588</v>
          </cell>
        </row>
        <row r="641">
          <cell r="A641">
            <v>2077</v>
          </cell>
          <cell r="B641">
            <v>1</v>
          </cell>
          <cell r="C641">
            <v>117.865</v>
          </cell>
        </row>
        <row r="642">
          <cell r="A642">
            <v>2078</v>
          </cell>
          <cell r="B642">
            <v>1</v>
          </cell>
          <cell r="C642">
            <v>110.287</v>
          </cell>
        </row>
        <row r="643">
          <cell r="A643">
            <v>2079</v>
          </cell>
          <cell r="B643">
            <v>1</v>
          </cell>
          <cell r="C643">
            <v>107.908</v>
          </cell>
        </row>
        <row r="644">
          <cell r="A644">
            <v>2080</v>
          </cell>
          <cell r="B644">
            <v>1</v>
          </cell>
          <cell r="C644">
            <v>108.915</v>
          </cell>
        </row>
        <row r="645">
          <cell r="A645">
            <v>2081</v>
          </cell>
          <cell r="B645">
            <v>1</v>
          </cell>
          <cell r="C645">
            <v>119.616</v>
          </cell>
        </row>
        <row r="646">
          <cell r="A646">
            <v>2082</v>
          </cell>
          <cell r="B646">
            <v>1</v>
          </cell>
          <cell r="C646">
            <v>111.381</v>
          </cell>
        </row>
        <row r="647">
          <cell r="A647">
            <v>2083</v>
          </cell>
          <cell r="B647">
            <v>1</v>
          </cell>
          <cell r="C647">
            <v>109.621</v>
          </cell>
        </row>
        <row r="648">
          <cell r="A648">
            <v>2084</v>
          </cell>
          <cell r="B648">
            <v>1</v>
          </cell>
          <cell r="C648">
            <v>109.474</v>
          </cell>
        </row>
        <row r="649">
          <cell r="A649">
            <v>2085</v>
          </cell>
          <cell r="B649">
            <v>1</v>
          </cell>
          <cell r="C649">
            <v>116.369</v>
          </cell>
        </row>
        <row r="650">
          <cell r="A650">
            <v>2086</v>
          </cell>
          <cell r="B650">
            <v>1</v>
          </cell>
          <cell r="C650">
            <v>108.594</v>
          </cell>
        </row>
        <row r="651">
          <cell r="A651">
            <v>2087</v>
          </cell>
          <cell r="B651">
            <v>1</v>
          </cell>
          <cell r="C651">
            <v>111.599</v>
          </cell>
        </row>
        <row r="652">
          <cell r="A652">
            <v>2088</v>
          </cell>
          <cell r="B652">
            <v>1</v>
          </cell>
          <cell r="C652">
            <v>109.447</v>
          </cell>
        </row>
        <row r="653">
          <cell r="A653">
            <v>2089</v>
          </cell>
          <cell r="B653">
            <v>1</v>
          </cell>
          <cell r="C653">
            <v>110.361</v>
          </cell>
        </row>
        <row r="654">
          <cell r="A654">
            <v>2090</v>
          </cell>
          <cell r="B654">
            <v>1</v>
          </cell>
          <cell r="C654">
            <v>112.211</v>
          </cell>
        </row>
        <row r="655">
          <cell r="A655">
            <v>2091</v>
          </cell>
          <cell r="B655">
            <v>1</v>
          </cell>
          <cell r="C655">
            <v>108.968</v>
          </cell>
        </row>
        <row r="656">
          <cell r="A656">
            <v>2092</v>
          </cell>
          <cell r="B656">
            <v>1</v>
          </cell>
          <cell r="C656">
            <v>107.409</v>
          </cell>
        </row>
        <row r="657">
          <cell r="A657">
            <v>2093</v>
          </cell>
          <cell r="B657">
            <v>1</v>
          </cell>
          <cell r="C657">
            <v>109.319</v>
          </cell>
        </row>
        <row r="658">
          <cell r="A658">
            <v>2094</v>
          </cell>
          <cell r="B658">
            <v>1</v>
          </cell>
          <cell r="C658">
            <v>110.441</v>
          </cell>
        </row>
        <row r="659">
          <cell r="A659">
            <v>2095</v>
          </cell>
          <cell r="B659">
            <v>1</v>
          </cell>
          <cell r="C659">
            <v>112.572</v>
          </cell>
        </row>
        <row r="660">
          <cell r="A660">
            <v>2096</v>
          </cell>
          <cell r="B660">
            <v>1</v>
          </cell>
          <cell r="C660">
            <v>107.493</v>
          </cell>
        </row>
        <row r="661">
          <cell r="A661">
            <v>2097</v>
          </cell>
          <cell r="B661">
            <v>1</v>
          </cell>
          <cell r="C661">
            <v>110.563</v>
          </cell>
        </row>
        <row r="662">
          <cell r="A662">
            <v>2098</v>
          </cell>
          <cell r="B662">
            <v>1</v>
          </cell>
          <cell r="C662">
            <v>107.083</v>
          </cell>
        </row>
        <row r="663">
          <cell r="A663">
            <v>2099</v>
          </cell>
          <cell r="B663">
            <v>1</v>
          </cell>
          <cell r="C663">
            <v>111.151</v>
          </cell>
        </row>
        <row r="664">
          <cell r="A664">
            <v>2100</v>
          </cell>
          <cell r="B664">
            <v>1</v>
          </cell>
          <cell r="C664">
            <v>110.746</v>
          </cell>
        </row>
        <row r="665">
          <cell r="A665">
            <v>2101</v>
          </cell>
          <cell r="B665">
            <v>1</v>
          </cell>
          <cell r="C665">
            <v>106.838</v>
          </cell>
        </row>
        <row r="666">
          <cell r="A666">
            <v>2102</v>
          </cell>
          <cell r="B666">
            <v>1</v>
          </cell>
          <cell r="C666">
            <v>111.55</v>
          </cell>
        </row>
        <row r="667">
          <cell r="A667">
            <v>2103</v>
          </cell>
          <cell r="B667">
            <v>1</v>
          </cell>
          <cell r="C667">
            <v>107.335</v>
          </cell>
        </row>
        <row r="668">
          <cell r="A668">
            <v>2104</v>
          </cell>
          <cell r="B668">
            <v>1</v>
          </cell>
          <cell r="C668">
            <v>109.069</v>
          </cell>
        </row>
        <row r="669">
          <cell r="A669">
            <v>2105</v>
          </cell>
          <cell r="B669">
            <v>1</v>
          </cell>
          <cell r="C669">
            <v>110.493</v>
          </cell>
        </row>
        <row r="670">
          <cell r="A670">
            <v>2106</v>
          </cell>
          <cell r="B670">
            <v>1</v>
          </cell>
          <cell r="C670">
            <v>109.009</v>
          </cell>
        </row>
        <row r="671">
          <cell r="A671">
            <v>2107</v>
          </cell>
          <cell r="B671">
            <v>1</v>
          </cell>
          <cell r="C671">
            <v>109.899</v>
          </cell>
        </row>
        <row r="672">
          <cell r="A672">
            <v>2108</v>
          </cell>
          <cell r="B672">
            <v>1</v>
          </cell>
          <cell r="C672">
            <v>109.904</v>
          </cell>
        </row>
        <row r="673">
          <cell r="A673">
            <v>2109</v>
          </cell>
          <cell r="B673">
            <v>1</v>
          </cell>
          <cell r="C673">
            <v>106.604</v>
          </cell>
        </row>
        <row r="674">
          <cell r="A674">
            <v>2110</v>
          </cell>
          <cell r="B674">
            <v>1</v>
          </cell>
          <cell r="C674">
            <v>110.588</v>
          </cell>
        </row>
        <row r="675">
          <cell r="A675">
            <v>2111</v>
          </cell>
          <cell r="B675">
            <v>1</v>
          </cell>
          <cell r="C675">
            <v>109.815</v>
          </cell>
        </row>
        <row r="676">
          <cell r="A676">
            <v>2112</v>
          </cell>
          <cell r="B676">
            <v>1</v>
          </cell>
          <cell r="C676">
            <v>110.8</v>
          </cell>
        </row>
        <row r="677">
          <cell r="A677">
            <v>2113</v>
          </cell>
          <cell r="B677">
            <v>1</v>
          </cell>
          <cell r="C677">
            <v>109.468</v>
          </cell>
        </row>
        <row r="678">
          <cell r="A678">
            <v>2114</v>
          </cell>
          <cell r="B678">
            <v>1</v>
          </cell>
          <cell r="C678">
            <v>108.911</v>
          </cell>
        </row>
        <row r="679">
          <cell r="A679">
            <v>2115</v>
          </cell>
          <cell r="B679">
            <v>1</v>
          </cell>
          <cell r="C679">
            <v>111.74</v>
          </cell>
        </row>
        <row r="680">
          <cell r="A680">
            <v>2116</v>
          </cell>
          <cell r="B680">
            <v>1</v>
          </cell>
          <cell r="C680">
            <v>111.101</v>
          </cell>
        </row>
        <row r="681">
          <cell r="A681">
            <v>2117</v>
          </cell>
          <cell r="B681">
            <v>1</v>
          </cell>
          <cell r="C681">
            <v>109.782</v>
          </cell>
        </row>
        <row r="682">
          <cell r="A682">
            <v>2118</v>
          </cell>
          <cell r="B682">
            <v>1</v>
          </cell>
          <cell r="C682">
            <v>110.017</v>
          </cell>
        </row>
        <row r="683">
          <cell r="A683">
            <v>2119</v>
          </cell>
          <cell r="B683">
            <v>1</v>
          </cell>
          <cell r="C683">
            <v>110.936</v>
          </cell>
        </row>
        <row r="684">
          <cell r="A684">
            <v>2120</v>
          </cell>
          <cell r="B684">
            <v>1</v>
          </cell>
          <cell r="C684">
            <v>110.474</v>
          </cell>
        </row>
        <row r="685">
          <cell r="A685">
            <v>2121</v>
          </cell>
          <cell r="B685">
            <v>1</v>
          </cell>
          <cell r="C685">
            <v>107.501</v>
          </cell>
        </row>
        <row r="686">
          <cell r="A686">
            <v>2122</v>
          </cell>
          <cell r="B686">
            <v>1</v>
          </cell>
          <cell r="C686">
            <v>109.007</v>
          </cell>
        </row>
        <row r="687">
          <cell r="A687">
            <v>2123</v>
          </cell>
          <cell r="B687">
            <v>0</v>
          </cell>
        </row>
        <row r="688">
          <cell r="A688">
            <v>2124</v>
          </cell>
          <cell r="B688">
            <v>0</v>
          </cell>
        </row>
        <row r="689">
          <cell r="A689">
            <v>2125</v>
          </cell>
          <cell r="B689">
            <v>0</v>
          </cell>
        </row>
        <row r="690">
          <cell r="A690">
            <v>2126</v>
          </cell>
          <cell r="B690">
            <v>0</v>
          </cell>
        </row>
        <row r="691">
          <cell r="A691">
            <v>2127</v>
          </cell>
          <cell r="B691">
            <v>0</v>
          </cell>
        </row>
        <row r="692">
          <cell r="A692">
            <v>2128</v>
          </cell>
          <cell r="B692">
            <v>0</v>
          </cell>
        </row>
        <row r="693">
          <cell r="A693">
            <v>2129</v>
          </cell>
          <cell r="B693">
            <v>0</v>
          </cell>
        </row>
        <row r="694">
          <cell r="A694">
            <v>2130</v>
          </cell>
          <cell r="B694">
            <v>0</v>
          </cell>
        </row>
        <row r="695">
          <cell r="A695">
            <v>2131</v>
          </cell>
          <cell r="B695">
            <v>0</v>
          </cell>
        </row>
        <row r="696">
          <cell r="A696">
            <v>2132</v>
          </cell>
          <cell r="B696">
            <v>0</v>
          </cell>
        </row>
        <row r="697">
          <cell r="A697">
            <v>2133</v>
          </cell>
          <cell r="B697">
            <v>0</v>
          </cell>
        </row>
        <row r="698">
          <cell r="A698">
            <v>2134</v>
          </cell>
          <cell r="B698">
            <v>0</v>
          </cell>
        </row>
        <row r="699">
          <cell r="A699">
            <v>2135</v>
          </cell>
          <cell r="B699">
            <v>0</v>
          </cell>
        </row>
        <row r="700">
          <cell r="A700">
            <v>2136</v>
          </cell>
          <cell r="B700">
            <v>0</v>
          </cell>
        </row>
        <row r="701">
          <cell r="A701">
            <v>2137</v>
          </cell>
          <cell r="B701">
            <v>0</v>
          </cell>
        </row>
        <row r="702">
          <cell r="A702">
            <v>2138</v>
          </cell>
          <cell r="B702">
            <v>0</v>
          </cell>
        </row>
        <row r="703">
          <cell r="A703">
            <v>2139</v>
          </cell>
          <cell r="B703">
            <v>0</v>
          </cell>
        </row>
        <row r="704">
          <cell r="A704">
            <v>2140</v>
          </cell>
          <cell r="B704">
            <v>0</v>
          </cell>
        </row>
        <row r="705">
          <cell r="A705">
            <v>2141</v>
          </cell>
          <cell r="B705">
            <v>0</v>
          </cell>
        </row>
        <row r="706">
          <cell r="A706">
            <v>2142</v>
          </cell>
          <cell r="B706">
            <v>0</v>
          </cell>
        </row>
        <row r="707">
          <cell r="A707">
            <v>2143</v>
          </cell>
          <cell r="B707">
            <v>0</v>
          </cell>
        </row>
        <row r="708">
          <cell r="A708">
            <v>2144</v>
          </cell>
          <cell r="B708">
            <v>0</v>
          </cell>
        </row>
        <row r="709">
          <cell r="A709">
            <v>2145</v>
          </cell>
          <cell r="B709">
            <v>0</v>
          </cell>
        </row>
        <row r="710">
          <cell r="A710">
            <v>2146</v>
          </cell>
          <cell r="B710">
            <v>0</v>
          </cell>
        </row>
        <row r="711">
          <cell r="A711">
            <v>2147</v>
          </cell>
          <cell r="B711">
            <v>0</v>
          </cell>
        </row>
        <row r="712">
          <cell r="A712">
            <v>2148</v>
          </cell>
          <cell r="B712">
            <v>0</v>
          </cell>
        </row>
        <row r="713">
          <cell r="A713">
            <v>2149</v>
          </cell>
          <cell r="B713">
            <v>0</v>
          </cell>
        </row>
        <row r="714">
          <cell r="A714">
            <v>2150</v>
          </cell>
          <cell r="B714">
            <v>0</v>
          </cell>
        </row>
        <row r="715">
          <cell r="A715">
            <v>3000</v>
          </cell>
          <cell r="B715">
            <v>0</v>
          </cell>
        </row>
        <row r="716">
          <cell r="A716">
            <v>3001</v>
          </cell>
          <cell r="B716">
            <v>0</v>
          </cell>
        </row>
        <row r="717">
          <cell r="A717">
            <v>3002</v>
          </cell>
          <cell r="B717">
            <v>0</v>
          </cell>
        </row>
        <row r="718">
          <cell r="A718">
            <v>3003</v>
          </cell>
          <cell r="B718">
            <v>0</v>
          </cell>
        </row>
        <row r="719">
          <cell r="A719">
            <v>3004</v>
          </cell>
          <cell r="B719">
            <v>0</v>
          </cell>
        </row>
        <row r="720">
          <cell r="A720">
            <v>3005</v>
          </cell>
          <cell r="B720">
            <v>0</v>
          </cell>
        </row>
        <row r="721">
          <cell r="A721">
            <v>3006</v>
          </cell>
          <cell r="B721">
            <v>0</v>
          </cell>
        </row>
        <row r="722">
          <cell r="A722">
            <v>3007</v>
          </cell>
          <cell r="B722">
            <v>0</v>
          </cell>
        </row>
        <row r="723">
          <cell r="A723">
            <v>3008</v>
          </cell>
          <cell r="B723">
            <v>1</v>
          </cell>
          <cell r="C723">
            <v>116</v>
          </cell>
        </row>
        <row r="724">
          <cell r="A724">
            <v>3009</v>
          </cell>
          <cell r="B724">
            <v>1</v>
          </cell>
          <cell r="C724">
            <v>117.65</v>
          </cell>
        </row>
        <row r="725">
          <cell r="A725">
            <v>3010</v>
          </cell>
          <cell r="B725">
            <v>1</v>
          </cell>
          <cell r="C725">
            <v>117.32</v>
          </cell>
        </row>
        <row r="726">
          <cell r="A726">
            <v>3011</v>
          </cell>
          <cell r="B726">
            <v>1</v>
          </cell>
          <cell r="C726">
            <v>116.23</v>
          </cell>
        </row>
        <row r="727">
          <cell r="A727">
            <v>3012</v>
          </cell>
          <cell r="B727">
            <v>0</v>
          </cell>
        </row>
        <row r="728">
          <cell r="A728">
            <v>3013</v>
          </cell>
          <cell r="B728">
            <v>1</v>
          </cell>
          <cell r="C728">
            <v>117.17</v>
          </cell>
        </row>
        <row r="729">
          <cell r="A729">
            <v>3014</v>
          </cell>
          <cell r="B729">
            <v>0</v>
          </cell>
        </row>
        <row r="730">
          <cell r="A730">
            <v>3015</v>
          </cell>
          <cell r="B730">
            <v>0</v>
          </cell>
        </row>
        <row r="731">
          <cell r="A731">
            <v>3016</v>
          </cell>
          <cell r="B731">
            <v>0</v>
          </cell>
        </row>
        <row r="732">
          <cell r="A732">
            <v>3017</v>
          </cell>
          <cell r="B732">
            <v>0</v>
          </cell>
        </row>
        <row r="733">
          <cell r="A733">
            <v>3018</v>
          </cell>
          <cell r="B733">
            <v>0</v>
          </cell>
        </row>
        <row r="734">
          <cell r="A734">
            <v>3019</v>
          </cell>
          <cell r="B734">
            <v>0</v>
          </cell>
        </row>
        <row r="735">
          <cell r="A735">
            <v>3020</v>
          </cell>
          <cell r="B735">
            <v>0</v>
          </cell>
        </row>
        <row r="736">
          <cell r="A736">
            <v>3021</v>
          </cell>
          <cell r="B736">
            <v>1</v>
          </cell>
          <cell r="C736">
            <v>112.648603421374</v>
          </cell>
        </row>
        <row r="737">
          <cell r="A737">
            <v>3022</v>
          </cell>
          <cell r="B737">
            <v>0</v>
          </cell>
        </row>
        <row r="738">
          <cell r="A738">
            <v>3023</v>
          </cell>
          <cell r="B738">
            <v>0</v>
          </cell>
        </row>
        <row r="739">
          <cell r="A739">
            <v>3024</v>
          </cell>
          <cell r="B739">
            <v>1</v>
          </cell>
          <cell r="C739">
            <v>114.028488103567</v>
          </cell>
        </row>
        <row r="740">
          <cell r="A740">
            <v>3025</v>
          </cell>
          <cell r="B740">
            <v>0</v>
          </cell>
        </row>
        <row r="741">
          <cell r="A741">
            <v>3026</v>
          </cell>
          <cell r="B741">
            <v>1</v>
          </cell>
          <cell r="C741">
            <v>117.7</v>
          </cell>
        </row>
        <row r="742">
          <cell r="A742">
            <v>3027</v>
          </cell>
          <cell r="B742">
            <v>1</v>
          </cell>
          <cell r="C742">
            <v>116.45</v>
          </cell>
        </row>
        <row r="743">
          <cell r="A743">
            <v>3028</v>
          </cell>
          <cell r="B743">
            <v>1</v>
          </cell>
          <cell r="C743">
            <v>115.96</v>
          </cell>
        </row>
        <row r="744">
          <cell r="A744">
            <v>3029</v>
          </cell>
          <cell r="B744">
            <v>0</v>
          </cell>
        </row>
        <row r="745">
          <cell r="A745">
            <v>3030</v>
          </cell>
          <cell r="B745">
            <v>0</v>
          </cell>
        </row>
        <row r="746">
          <cell r="A746">
            <v>3031</v>
          </cell>
          <cell r="B746">
            <v>1</v>
          </cell>
          <cell r="C746">
            <v>117.56</v>
          </cell>
        </row>
        <row r="747">
          <cell r="A747">
            <v>3032</v>
          </cell>
          <cell r="B747">
            <v>0</v>
          </cell>
        </row>
        <row r="748">
          <cell r="A748">
            <v>3033</v>
          </cell>
          <cell r="B748">
            <v>0</v>
          </cell>
        </row>
        <row r="749">
          <cell r="A749">
            <v>3034</v>
          </cell>
          <cell r="B749">
            <v>1</v>
          </cell>
          <cell r="C749">
            <v>116.21</v>
          </cell>
        </row>
        <row r="750">
          <cell r="A750">
            <v>3035</v>
          </cell>
          <cell r="B750">
            <v>1</v>
          </cell>
          <cell r="C750">
            <v>115.67</v>
          </cell>
        </row>
        <row r="751">
          <cell r="A751">
            <v>3036</v>
          </cell>
          <cell r="B751">
            <v>0</v>
          </cell>
        </row>
        <row r="752">
          <cell r="A752">
            <v>3037</v>
          </cell>
          <cell r="B752">
            <v>0</v>
          </cell>
        </row>
        <row r="753">
          <cell r="A753">
            <v>3038</v>
          </cell>
          <cell r="B753">
            <v>1</v>
          </cell>
          <cell r="C753">
            <v>115.95</v>
          </cell>
        </row>
        <row r="754">
          <cell r="A754">
            <v>3039</v>
          </cell>
          <cell r="B754">
            <v>1</v>
          </cell>
          <cell r="C754">
            <v>116.46</v>
          </cell>
        </row>
        <row r="755">
          <cell r="A755">
            <v>3040</v>
          </cell>
          <cell r="B755">
            <v>0</v>
          </cell>
        </row>
        <row r="756">
          <cell r="A756">
            <v>3041</v>
          </cell>
          <cell r="B756">
            <v>0</v>
          </cell>
        </row>
        <row r="757">
          <cell r="A757">
            <v>3042</v>
          </cell>
          <cell r="B757">
            <v>1</v>
          </cell>
          <cell r="C757">
            <v>117.21</v>
          </cell>
        </row>
        <row r="758">
          <cell r="A758">
            <v>3043</v>
          </cell>
          <cell r="B758">
            <v>0</v>
          </cell>
        </row>
        <row r="759">
          <cell r="A759">
            <v>3044</v>
          </cell>
          <cell r="B759">
            <v>0</v>
          </cell>
        </row>
        <row r="760">
          <cell r="A760">
            <v>3045</v>
          </cell>
          <cell r="B760">
            <v>1</v>
          </cell>
          <cell r="C760">
            <v>118.7</v>
          </cell>
        </row>
        <row r="761">
          <cell r="A761">
            <v>3046</v>
          </cell>
          <cell r="B761">
            <v>0</v>
          </cell>
        </row>
        <row r="762">
          <cell r="A762">
            <v>3047</v>
          </cell>
          <cell r="B762">
            <v>0</v>
          </cell>
        </row>
        <row r="763">
          <cell r="A763">
            <v>3048</v>
          </cell>
          <cell r="B763">
            <v>0</v>
          </cell>
        </row>
        <row r="764">
          <cell r="A764">
            <v>3049</v>
          </cell>
          <cell r="B764">
            <v>1</v>
          </cell>
          <cell r="C764">
            <v>115.27</v>
          </cell>
        </row>
        <row r="765">
          <cell r="A765">
            <v>3050</v>
          </cell>
          <cell r="B765">
            <v>1</v>
          </cell>
          <cell r="C765">
            <v>116.74</v>
          </cell>
        </row>
        <row r="766">
          <cell r="A766">
            <v>3051</v>
          </cell>
          <cell r="B766">
            <v>1</v>
          </cell>
          <cell r="C766">
            <v>117.34</v>
          </cell>
        </row>
        <row r="767">
          <cell r="A767">
            <v>3052</v>
          </cell>
          <cell r="B767">
            <v>0</v>
          </cell>
        </row>
        <row r="768">
          <cell r="A768">
            <v>3053</v>
          </cell>
          <cell r="B768">
            <v>1</v>
          </cell>
          <cell r="C768">
            <v>116.42</v>
          </cell>
        </row>
        <row r="769">
          <cell r="A769">
            <v>3054</v>
          </cell>
          <cell r="B769">
            <v>1</v>
          </cell>
          <cell r="C769">
            <v>115.39</v>
          </cell>
        </row>
        <row r="770">
          <cell r="A770">
            <v>3055</v>
          </cell>
          <cell r="B770">
            <v>1</v>
          </cell>
          <cell r="C770">
            <v>117.53</v>
          </cell>
        </row>
        <row r="771">
          <cell r="A771">
            <v>3056</v>
          </cell>
          <cell r="B771">
            <v>0</v>
          </cell>
        </row>
        <row r="772">
          <cell r="A772">
            <v>3057</v>
          </cell>
          <cell r="B772">
            <v>0</v>
          </cell>
        </row>
        <row r="773">
          <cell r="A773">
            <v>3058</v>
          </cell>
          <cell r="B773">
            <v>0</v>
          </cell>
        </row>
        <row r="774">
          <cell r="A774">
            <v>3059</v>
          </cell>
          <cell r="B774">
            <v>0</v>
          </cell>
        </row>
        <row r="775">
          <cell r="A775">
            <v>3060</v>
          </cell>
          <cell r="B775">
            <v>0</v>
          </cell>
        </row>
        <row r="776">
          <cell r="A776">
            <v>3061</v>
          </cell>
          <cell r="B776">
            <v>0</v>
          </cell>
        </row>
        <row r="777">
          <cell r="A777">
            <v>3062</v>
          </cell>
          <cell r="B777">
            <v>0</v>
          </cell>
        </row>
        <row r="778">
          <cell r="A778">
            <v>3063</v>
          </cell>
          <cell r="B778">
            <v>0</v>
          </cell>
        </row>
        <row r="779">
          <cell r="A779">
            <v>3064</v>
          </cell>
          <cell r="B779">
            <v>0</v>
          </cell>
        </row>
        <row r="780">
          <cell r="A780">
            <v>3065</v>
          </cell>
          <cell r="B780">
            <v>0</v>
          </cell>
        </row>
        <row r="781">
          <cell r="A781">
            <v>3066</v>
          </cell>
          <cell r="B781">
            <v>0</v>
          </cell>
        </row>
        <row r="782">
          <cell r="A782">
            <v>3067</v>
          </cell>
          <cell r="B782">
            <v>0</v>
          </cell>
        </row>
        <row r="783">
          <cell r="A783">
            <v>3068</v>
          </cell>
          <cell r="B783">
            <v>0</v>
          </cell>
        </row>
        <row r="784">
          <cell r="A784">
            <v>3069</v>
          </cell>
          <cell r="B784">
            <v>0</v>
          </cell>
        </row>
        <row r="785">
          <cell r="A785">
            <v>3070</v>
          </cell>
          <cell r="B785">
            <v>0</v>
          </cell>
        </row>
        <row r="786">
          <cell r="A786">
            <v>3071</v>
          </cell>
          <cell r="B786">
            <v>0</v>
          </cell>
        </row>
        <row r="787">
          <cell r="A787">
            <v>3072</v>
          </cell>
          <cell r="B787">
            <v>0</v>
          </cell>
        </row>
        <row r="788">
          <cell r="A788">
            <v>3073</v>
          </cell>
          <cell r="B788">
            <v>0</v>
          </cell>
        </row>
        <row r="789">
          <cell r="A789">
            <v>3074</v>
          </cell>
          <cell r="B789">
            <v>0</v>
          </cell>
        </row>
        <row r="790">
          <cell r="A790">
            <v>3075</v>
          </cell>
          <cell r="B790">
            <v>0</v>
          </cell>
        </row>
        <row r="791">
          <cell r="A791">
            <v>3076</v>
          </cell>
          <cell r="B791">
            <v>0</v>
          </cell>
        </row>
        <row r="792">
          <cell r="A792">
            <v>3077</v>
          </cell>
          <cell r="B792">
            <v>0</v>
          </cell>
        </row>
        <row r="793">
          <cell r="A793">
            <v>3078</v>
          </cell>
          <cell r="B793">
            <v>0</v>
          </cell>
        </row>
        <row r="794">
          <cell r="A794">
            <v>3079</v>
          </cell>
          <cell r="B794">
            <v>0</v>
          </cell>
        </row>
        <row r="795">
          <cell r="A795">
            <v>3080</v>
          </cell>
          <cell r="B795">
            <v>0</v>
          </cell>
        </row>
        <row r="796">
          <cell r="A796">
            <v>3081</v>
          </cell>
          <cell r="B796">
            <v>0</v>
          </cell>
        </row>
        <row r="797">
          <cell r="A797">
            <v>3082</v>
          </cell>
          <cell r="B797">
            <v>0</v>
          </cell>
        </row>
        <row r="798">
          <cell r="A798">
            <v>3083</v>
          </cell>
          <cell r="B798">
            <v>0</v>
          </cell>
        </row>
        <row r="799">
          <cell r="A799">
            <v>3084</v>
          </cell>
          <cell r="B799">
            <v>0</v>
          </cell>
        </row>
        <row r="800">
          <cell r="A800">
            <v>3085</v>
          </cell>
          <cell r="B800">
            <v>0</v>
          </cell>
        </row>
        <row r="801">
          <cell r="A801">
            <v>3086</v>
          </cell>
          <cell r="B801">
            <v>0</v>
          </cell>
        </row>
        <row r="802">
          <cell r="A802">
            <v>3087</v>
          </cell>
          <cell r="B802">
            <v>0</v>
          </cell>
        </row>
        <row r="803">
          <cell r="A803">
            <v>3088</v>
          </cell>
          <cell r="B803">
            <v>0</v>
          </cell>
        </row>
        <row r="804">
          <cell r="A804">
            <v>3089</v>
          </cell>
          <cell r="B804">
            <v>0</v>
          </cell>
        </row>
        <row r="805">
          <cell r="A805">
            <v>3090</v>
          </cell>
          <cell r="B805">
            <v>0</v>
          </cell>
        </row>
        <row r="806">
          <cell r="A806">
            <v>3091</v>
          </cell>
          <cell r="B806">
            <v>0</v>
          </cell>
        </row>
        <row r="807">
          <cell r="A807">
            <v>3092</v>
          </cell>
          <cell r="B807">
            <v>0</v>
          </cell>
        </row>
        <row r="808">
          <cell r="A808">
            <v>3093</v>
          </cell>
          <cell r="B808">
            <v>0</v>
          </cell>
        </row>
        <row r="809">
          <cell r="A809">
            <v>3094</v>
          </cell>
          <cell r="B809">
            <v>0</v>
          </cell>
        </row>
        <row r="810">
          <cell r="A810">
            <v>3095</v>
          </cell>
          <cell r="B810">
            <v>0</v>
          </cell>
        </row>
        <row r="811">
          <cell r="A811">
            <v>3096</v>
          </cell>
          <cell r="B811">
            <v>0</v>
          </cell>
        </row>
        <row r="812">
          <cell r="A812">
            <v>3097</v>
          </cell>
          <cell r="B812">
            <v>0</v>
          </cell>
        </row>
        <row r="813">
          <cell r="A813">
            <v>3098</v>
          </cell>
          <cell r="B813">
            <v>0</v>
          </cell>
        </row>
        <row r="814">
          <cell r="A814">
            <v>3099</v>
          </cell>
          <cell r="B814">
            <v>0</v>
          </cell>
        </row>
        <row r="815">
          <cell r="A815">
            <v>3100</v>
          </cell>
          <cell r="B815">
            <v>0</v>
          </cell>
        </row>
        <row r="816">
          <cell r="A816">
            <v>3101</v>
          </cell>
          <cell r="B816">
            <v>0</v>
          </cell>
        </row>
        <row r="817">
          <cell r="A817">
            <v>3102</v>
          </cell>
          <cell r="B817">
            <v>0</v>
          </cell>
        </row>
        <row r="818">
          <cell r="A818">
            <v>3103</v>
          </cell>
          <cell r="B818">
            <v>0</v>
          </cell>
        </row>
        <row r="819">
          <cell r="A819">
            <v>3104</v>
          </cell>
          <cell r="B819">
            <v>0</v>
          </cell>
        </row>
        <row r="820">
          <cell r="A820">
            <v>3105</v>
          </cell>
          <cell r="B820">
            <v>0</v>
          </cell>
        </row>
        <row r="821">
          <cell r="A821">
            <v>3106</v>
          </cell>
          <cell r="B821">
            <v>0</v>
          </cell>
        </row>
        <row r="822">
          <cell r="A822">
            <v>3107</v>
          </cell>
          <cell r="B822">
            <v>0</v>
          </cell>
        </row>
        <row r="823">
          <cell r="A823">
            <v>3108</v>
          </cell>
          <cell r="B823">
            <v>0</v>
          </cell>
        </row>
        <row r="824">
          <cell r="A824">
            <v>3109</v>
          </cell>
          <cell r="B824">
            <v>0</v>
          </cell>
        </row>
        <row r="825">
          <cell r="A825">
            <v>3110</v>
          </cell>
          <cell r="B825">
            <v>0</v>
          </cell>
        </row>
        <row r="826">
          <cell r="A826">
            <v>3111</v>
          </cell>
          <cell r="B826">
            <v>0</v>
          </cell>
        </row>
        <row r="827">
          <cell r="A827">
            <v>3112</v>
          </cell>
          <cell r="B827">
            <v>0</v>
          </cell>
        </row>
        <row r="828">
          <cell r="A828">
            <v>3113</v>
          </cell>
          <cell r="B828">
            <v>0</v>
          </cell>
        </row>
        <row r="829">
          <cell r="A829">
            <v>3114</v>
          </cell>
          <cell r="B829">
            <v>0</v>
          </cell>
        </row>
        <row r="830">
          <cell r="A830">
            <v>3115</v>
          </cell>
          <cell r="B830">
            <v>0</v>
          </cell>
        </row>
        <row r="831">
          <cell r="A831">
            <v>3116</v>
          </cell>
          <cell r="B831">
            <v>0</v>
          </cell>
        </row>
        <row r="832">
          <cell r="A832">
            <v>3117</v>
          </cell>
          <cell r="B832">
            <v>0</v>
          </cell>
        </row>
        <row r="833">
          <cell r="A833">
            <v>3118</v>
          </cell>
          <cell r="B833">
            <v>0</v>
          </cell>
        </row>
        <row r="834">
          <cell r="A834">
            <v>3119</v>
          </cell>
          <cell r="B834">
            <v>0</v>
          </cell>
        </row>
        <row r="835">
          <cell r="A835">
            <v>3120</v>
          </cell>
          <cell r="B835">
            <v>0</v>
          </cell>
        </row>
        <row r="836">
          <cell r="A836">
            <v>3121</v>
          </cell>
          <cell r="B836">
            <v>0</v>
          </cell>
        </row>
        <row r="837">
          <cell r="A837">
            <v>3122</v>
          </cell>
          <cell r="B837">
            <v>0</v>
          </cell>
        </row>
        <row r="838">
          <cell r="A838">
            <v>3123</v>
          </cell>
          <cell r="B838">
            <v>0</v>
          </cell>
        </row>
        <row r="839">
          <cell r="A839">
            <v>3124</v>
          </cell>
          <cell r="B839">
            <v>0</v>
          </cell>
        </row>
        <row r="840">
          <cell r="A840">
            <v>3125</v>
          </cell>
          <cell r="B840">
            <v>0</v>
          </cell>
        </row>
        <row r="841">
          <cell r="A841">
            <v>3126</v>
          </cell>
          <cell r="B841">
            <v>0</v>
          </cell>
        </row>
        <row r="842">
          <cell r="A842">
            <v>3127</v>
          </cell>
          <cell r="B842">
            <v>0</v>
          </cell>
        </row>
        <row r="843">
          <cell r="A843">
            <v>3128</v>
          </cell>
          <cell r="B843">
            <v>0</v>
          </cell>
        </row>
        <row r="844">
          <cell r="A844">
            <v>3129</v>
          </cell>
          <cell r="B844">
            <v>0</v>
          </cell>
        </row>
        <row r="845">
          <cell r="A845">
            <v>3130</v>
          </cell>
          <cell r="B845">
            <v>0</v>
          </cell>
        </row>
        <row r="846">
          <cell r="A846">
            <v>3131</v>
          </cell>
          <cell r="B846">
            <v>0</v>
          </cell>
        </row>
        <row r="847">
          <cell r="A847">
            <v>3132</v>
          </cell>
          <cell r="B847">
            <v>0</v>
          </cell>
        </row>
        <row r="848">
          <cell r="A848">
            <v>3133</v>
          </cell>
          <cell r="B848">
            <v>0</v>
          </cell>
        </row>
        <row r="849">
          <cell r="A849">
            <v>3134</v>
          </cell>
          <cell r="B849">
            <v>0</v>
          </cell>
        </row>
        <row r="850">
          <cell r="A850">
            <v>3135</v>
          </cell>
          <cell r="B850">
            <v>0</v>
          </cell>
        </row>
        <row r="851">
          <cell r="A851">
            <v>3136</v>
          </cell>
          <cell r="B851">
            <v>0</v>
          </cell>
        </row>
        <row r="852">
          <cell r="A852">
            <v>3137</v>
          </cell>
          <cell r="B852">
            <v>0</v>
          </cell>
        </row>
        <row r="853">
          <cell r="A853">
            <v>3138</v>
          </cell>
          <cell r="B853">
            <v>0</v>
          </cell>
        </row>
        <row r="854">
          <cell r="A854">
            <v>3139</v>
          </cell>
          <cell r="B854">
            <v>0</v>
          </cell>
        </row>
        <row r="855">
          <cell r="A855">
            <v>3140</v>
          </cell>
          <cell r="B855">
            <v>0</v>
          </cell>
        </row>
        <row r="856">
          <cell r="A856">
            <v>3141</v>
          </cell>
          <cell r="B856">
            <v>0</v>
          </cell>
        </row>
        <row r="857">
          <cell r="A857">
            <v>3142</v>
          </cell>
          <cell r="B857">
            <v>0</v>
          </cell>
        </row>
        <row r="858">
          <cell r="A858">
            <v>3143</v>
          </cell>
          <cell r="B858">
            <v>0</v>
          </cell>
        </row>
        <row r="859">
          <cell r="A859">
            <v>3144</v>
          </cell>
          <cell r="B859">
            <v>0</v>
          </cell>
        </row>
        <row r="860">
          <cell r="A860">
            <v>3145</v>
          </cell>
          <cell r="B860">
            <v>0</v>
          </cell>
        </row>
        <row r="861">
          <cell r="A861">
            <v>3146</v>
          </cell>
          <cell r="B861">
            <v>0</v>
          </cell>
        </row>
        <row r="862">
          <cell r="A862">
            <v>3147</v>
          </cell>
          <cell r="B862">
            <v>0</v>
          </cell>
        </row>
        <row r="863">
          <cell r="A863">
            <v>3148</v>
          </cell>
          <cell r="B863">
            <v>0</v>
          </cell>
        </row>
        <row r="864">
          <cell r="A864">
            <v>3149</v>
          </cell>
          <cell r="B864">
            <v>0</v>
          </cell>
        </row>
        <row r="865">
          <cell r="A865">
            <v>3150</v>
          </cell>
          <cell r="B865">
            <v>0</v>
          </cell>
        </row>
        <row r="866">
          <cell r="A866">
            <v>3151</v>
          </cell>
          <cell r="B866">
            <v>0</v>
          </cell>
        </row>
        <row r="867">
          <cell r="A867">
            <v>3152</v>
          </cell>
          <cell r="B867">
            <v>0</v>
          </cell>
        </row>
        <row r="868">
          <cell r="A868">
            <v>3153</v>
          </cell>
          <cell r="B868">
            <v>0</v>
          </cell>
        </row>
        <row r="869">
          <cell r="A869">
            <v>3154</v>
          </cell>
          <cell r="B869">
            <v>0</v>
          </cell>
        </row>
        <row r="870">
          <cell r="A870">
            <v>3155</v>
          </cell>
          <cell r="B870">
            <v>1</v>
          </cell>
          <cell r="C870">
            <v>116.07</v>
          </cell>
        </row>
        <row r="871">
          <cell r="A871">
            <v>3156</v>
          </cell>
          <cell r="B871">
            <v>1</v>
          </cell>
          <cell r="C871">
            <v>115.6</v>
          </cell>
        </row>
        <row r="872">
          <cell r="A872">
            <v>3157</v>
          </cell>
          <cell r="B872">
            <v>1</v>
          </cell>
          <cell r="C872">
            <v>114.35</v>
          </cell>
        </row>
        <row r="873">
          <cell r="A873">
            <v>3158</v>
          </cell>
          <cell r="B873">
            <v>0</v>
          </cell>
        </row>
        <row r="874">
          <cell r="A874">
            <v>3159</v>
          </cell>
          <cell r="B874">
            <v>1</v>
          </cell>
          <cell r="C874">
            <v>116.17</v>
          </cell>
        </row>
        <row r="875">
          <cell r="A875">
            <v>3160</v>
          </cell>
          <cell r="B875">
            <v>1</v>
          </cell>
          <cell r="C875">
            <v>116.77</v>
          </cell>
        </row>
        <row r="876">
          <cell r="A876">
            <v>3161</v>
          </cell>
          <cell r="B876">
            <v>1</v>
          </cell>
          <cell r="C876">
            <v>119.09</v>
          </cell>
        </row>
        <row r="877">
          <cell r="A877">
            <v>3162</v>
          </cell>
          <cell r="B877">
            <v>0</v>
          </cell>
        </row>
        <row r="878">
          <cell r="A878">
            <v>3163</v>
          </cell>
          <cell r="B878">
            <v>1</v>
          </cell>
          <cell r="C878">
            <v>117.68</v>
          </cell>
        </row>
        <row r="879">
          <cell r="A879">
            <v>3164</v>
          </cell>
          <cell r="B879">
            <v>0</v>
          </cell>
        </row>
        <row r="880">
          <cell r="A880">
            <v>3165</v>
          </cell>
          <cell r="B880">
            <v>0</v>
          </cell>
        </row>
        <row r="881">
          <cell r="A881">
            <v>3166</v>
          </cell>
          <cell r="B881">
            <v>1</v>
          </cell>
          <cell r="C881">
            <v>115.58</v>
          </cell>
        </row>
        <row r="882">
          <cell r="A882">
            <v>3167</v>
          </cell>
          <cell r="B882">
            <v>1</v>
          </cell>
          <cell r="C882">
            <v>117.58</v>
          </cell>
        </row>
        <row r="883">
          <cell r="A883">
            <v>3168</v>
          </cell>
          <cell r="B883">
            <v>0</v>
          </cell>
        </row>
        <row r="884">
          <cell r="A884">
            <v>3169</v>
          </cell>
          <cell r="B884">
            <v>1</v>
          </cell>
          <cell r="C884">
            <v>116.45</v>
          </cell>
        </row>
        <row r="885">
          <cell r="A885">
            <v>3170</v>
          </cell>
          <cell r="B885">
            <v>0</v>
          </cell>
        </row>
        <row r="886">
          <cell r="A886">
            <v>3171</v>
          </cell>
          <cell r="B886">
            <v>1</v>
          </cell>
          <cell r="C886">
            <v>117.64</v>
          </cell>
        </row>
        <row r="887">
          <cell r="A887">
            <v>3172</v>
          </cell>
          <cell r="B887">
            <v>0</v>
          </cell>
        </row>
        <row r="888">
          <cell r="A888">
            <v>3173</v>
          </cell>
          <cell r="B888">
            <v>1</v>
          </cell>
          <cell r="C888">
            <v>119.99</v>
          </cell>
        </row>
        <row r="889">
          <cell r="A889">
            <v>3174</v>
          </cell>
          <cell r="B889">
            <v>1</v>
          </cell>
          <cell r="C889">
            <v>117.44</v>
          </cell>
        </row>
        <row r="890">
          <cell r="A890">
            <v>3175</v>
          </cell>
          <cell r="B890">
            <v>0</v>
          </cell>
        </row>
        <row r="891">
          <cell r="A891">
            <v>3176</v>
          </cell>
          <cell r="B891">
            <v>0</v>
          </cell>
        </row>
        <row r="892">
          <cell r="A892">
            <v>3177</v>
          </cell>
          <cell r="B892">
            <v>1</v>
          </cell>
          <cell r="C892">
            <v>116.16</v>
          </cell>
        </row>
        <row r="893">
          <cell r="A893">
            <v>3178</v>
          </cell>
          <cell r="B893">
            <v>0</v>
          </cell>
        </row>
        <row r="894">
          <cell r="A894">
            <v>3179</v>
          </cell>
          <cell r="B894">
            <v>0</v>
          </cell>
        </row>
        <row r="895">
          <cell r="A895">
            <v>3180</v>
          </cell>
          <cell r="B895">
            <v>0</v>
          </cell>
        </row>
        <row r="896">
          <cell r="A896">
            <v>3181</v>
          </cell>
          <cell r="B896">
            <v>1</v>
          </cell>
          <cell r="C896">
            <v>117.51</v>
          </cell>
        </row>
        <row r="897">
          <cell r="A897">
            <v>3182</v>
          </cell>
          <cell r="B897">
            <v>1</v>
          </cell>
          <cell r="C897">
            <v>115.86</v>
          </cell>
        </row>
        <row r="898">
          <cell r="A898">
            <v>3183</v>
          </cell>
          <cell r="B898">
            <v>1</v>
          </cell>
          <cell r="C898">
            <v>116.33</v>
          </cell>
        </row>
        <row r="899">
          <cell r="A899">
            <v>3184</v>
          </cell>
          <cell r="B899">
            <v>0</v>
          </cell>
        </row>
        <row r="900">
          <cell r="A900">
            <v>3185</v>
          </cell>
          <cell r="B900">
            <v>0</v>
          </cell>
        </row>
        <row r="901">
          <cell r="A901">
            <v>3186</v>
          </cell>
          <cell r="B901">
            <v>0</v>
          </cell>
        </row>
        <row r="902">
          <cell r="A902">
            <v>3187</v>
          </cell>
          <cell r="B902">
            <v>1</v>
          </cell>
          <cell r="C902">
            <v>115.62</v>
          </cell>
        </row>
        <row r="903">
          <cell r="A903">
            <v>3188</v>
          </cell>
          <cell r="B903">
            <v>1</v>
          </cell>
          <cell r="C903">
            <v>119.19</v>
          </cell>
        </row>
        <row r="904">
          <cell r="A904">
            <v>3189</v>
          </cell>
          <cell r="B904">
            <v>1</v>
          </cell>
          <cell r="C904">
            <v>115.7</v>
          </cell>
        </row>
        <row r="905">
          <cell r="A905">
            <v>3190</v>
          </cell>
          <cell r="B905">
            <v>0</v>
          </cell>
        </row>
        <row r="906">
          <cell r="A906">
            <v>3191</v>
          </cell>
          <cell r="B906">
            <v>1</v>
          </cell>
          <cell r="C906">
            <v>118.23</v>
          </cell>
        </row>
        <row r="907">
          <cell r="A907">
            <v>3192</v>
          </cell>
          <cell r="B907">
            <v>0</v>
          </cell>
        </row>
        <row r="908">
          <cell r="A908">
            <v>3193</v>
          </cell>
          <cell r="B908">
            <v>1</v>
          </cell>
          <cell r="C908">
            <v>117.79</v>
          </cell>
        </row>
        <row r="909">
          <cell r="A909">
            <v>3194</v>
          </cell>
          <cell r="B909">
            <v>1</v>
          </cell>
          <cell r="C909">
            <v>116.46</v>
          </cell>
        </row>
        <row r="910">
          <cell r="A910">
            <v>3195</v>
          </cell>
          <cell r="B910">
            <v>1</v>
          </cell>
          <cell r="C910">
            <v>116.8</v>
          </cell>
        </row>
        <row r="911">
          <cell r="A911">
            <v>3196</v>
          </cell>
          <cell r="B911">
            <v>1</v>
          </cell>
          <cell r="C911">
            <v>117.25</v>
          </cell>
        </row>
        <row r="912">
          <cell r="A912">
            <v>3197</v>
          </cell>
          <cell r="B912">
            <v>0</v>
          </cell>
        </row>
        <row r="913">
          <cell r="A913">
            <v>3198</v>
          </cell>
          <cell r="B913">
            <v>1</v>
          </cell>
          <cell r="C913">
            <v>117.21</v>
          </cell>
        </row>
        <row r="914">
          <cell r="A914">
            <v>3199</v>
          </cell>
          <cell r="B914">
            <v>1</v>
          </cell>
          <cell r="C914">
            <v>119.84</v>
          </cell>
        </row>
        <row r="915">
          <cell r="A915">
            <v>3200</v>
          </cell>
          <cell r="B915">
            <v>1</v>
          </cell>
          <cell r="C915">
            <v>118.34</v>
          </cell>
        </row>
        <row r="916">
          <cell r="A916">
            <v>3201</v>
          </cell>
          <cell r="B916">
            <v>1</v>
          </cell>
          <cell r="C916">
            <v>120.41</v>
          </cell>
        </row>
        <row r="917">
          <cell r="A917">
            <v>3202</v>
          </cell>
          <cell r="B917">
            <v>0</v>
          </cell>
        </row>
        <row r="918">
          <cell r="A918">
            <v>3203</v>
          </cell>
          <cell r="B918">
            <v>0</v>
          </cell>
        </row>
        <row r="919">
          <cell r="A919">
            <v>3204</v>
          </cell>
          <cell r="B919">
            <v>1</v>
          </cell>
          <cell r="C919">
            <v>118.41</v>
          </cell>
        </row>
        <row r="920">
          <cell r="A920">
            <v>3205</v>
          </cell>
          <cell r="B920">
            <v>0</v>
          </cell>
        </row>
        <row r="921">
          <cell r="A921">
            <v>3206</v>
          </cell>
          <cell r="B921">
            <v>1</v>
          </cell>
          <cell r="C921">
            <v>117.45</v>
          </cell>
        </row>
        <row r="922">
          <cell r="A922">
            <v>3207</v>
          </cell>
          <cell r="B922">
            <v>1</v>
          </cell>
          <cell r="C922">
            <v>116.98</v>
          </cell>
        </row>
        <row r="923">
          <cell r="A923">
            <v>3208</v>
          </cell>
          <cell r="B923">
            <v>0</v>
          </cell>
        </row>
        <row r="924">
          <cell r="A924">
            <v>3209</v>
          </cell>
          <cell r="B924">
            <v>0</v>
          </cell>
        </row>
        <row r="925">
          <cell r="A925">
            <v>3210</v>
          </cell>
          <cell r="B925">
            <v>0</v>
          </cell>
        </row>
        <row r="926">
          <cell r="A926">
            <v>3211</v>
          </cell>
          <cell r="B926">
            <v>0</v>
          </cell>
        </row>
        <row r="927">
          <cell r="A927">
            <v>3212</v>
          </cell>
          <cell r="B927">
            <v>1</v>
          </cell>
          <cell r="C927">
            <v>119.26</v>
          </cell>
        </row>
        <row r="928">
          <cell r="A928">
            <v>3213</v>
          </cell>
          <cell r="B928">
            <v>1</v>
          </cell>
          <cell r="C928">
            <v>117.2</v>
          </cell>
        </row>
        <row r="929">
          <cell r="A929">
            <v>3214</v>
          </cell>
          <cell r="B929">
            <v>1</v>
          </cell>
          <cell r="C929">
            <v>115.99</v>
          </cell>
        </row>
        <row r="930">
          <cell r="A930">
            <v>3215</v>
          </cell>
          <cell r="B930">
            <v>1</v>
          </cell>
          <cell r="C930">
            <v>114.83</v>
          </cell>
        </row>
        <row r="931">
          <cell r="A931">
            <v>3216</v>
          </cell>
          <cell r="B931">
            <v>1</v>
          </cell>
          <cell r="C931">
            <v>116.26</v>
          </cell>
        </row>
        <row r="932">
          <cell r="A932">
            <v>3217</v>
          </cell>
          <cell r="B932">
            <v>1</v>
          </cell>
          <cell r="C932">
            <v>116.97</v>
          </cell>
        </row>
        <row r="933">
          <cell r="A933">
            <v>3218</v>
          </cell>
          <cell r="B933">
            <v>1</v>
          </cell>
          <cell r="C933">
            <v>119.46</v>
          </cell>
        </row>
        <row r="934">
          <cell r="A934">
            <v>3219</v>
          </cell>
          <cell r="B934">
            <v>1</v>
          </cell>
          <cell r="C934">
            <v>115.7</v>
          </cell>
        </row>
        <row r="935">
          <cell r="A935">
            <v>3220</v>
          </cell>
          <cell r="B935">
            <v>1</v>
          </cell>
          <cell r="C935">
            <v>114.95</v>
          </cell>
        </row>
        <row r="936">
          <cell r="A936">
            <v>3221</v>
          </cell>
          <cell r="B936">
            <v>1</v>
          </cell>
          <cell r="C936">
            <v>118.23</v>
          </cell>
        </row>
        <row r="937">
          <cell r="A937">
            <v>3222</v>
          </cell>
          <cell r="B937">
            <v>1</v>
          </cell>
          <cell r="C937">
            <v>120.91</v>
          </cell>
        </row>
        <row r="938">
          <cell r="A938">
            <v>3223</v>
          </cell>
          <cell r="B938">
            <v>1</v>
          </cell>
          <cell r="C938">
            <v>116.37</v>
          </cell>
        </row>
        <row r="939">
          <cell r="A939">
            <v>3224</v>
          </cell>
          <cell r="B939">
            <v>1</v>
          </cell>
          <cell r="C939">
            <v>118.66</v>
          </cell>
        </row>
        <row r="940">
          <cell r="A940">
            <v>3225</v>
          </cell>
          <cell r="B940">
            <v>1</v>
          </cell>
          <cell r="C940">
            <v>119.65</v>
          </cell>
        </row>
        <row r="941">
          <cell r="A941">
            <v>3226</v>
          </cell>
          <cell r="B941">
            <v>0</v>
          </cell>
        </row>
        <row r="942">
          <cell r="A942">
            <v>3227</v>
          </cell>
          <cell r="B942">
            <v>1</v>
          </cell>
          <cell r="C942">
            <v>120.24</v>
          </cell>
        </row>
        <row r="943">
          <cell r="A943">
            <v>3228</v>
          </cell>
          <cell r="B943">
            <v>1</v>
          </cell>
          <cell r="C943">
            <v>117.34</v>
          </cell>
        </row>
        <row r="944">
          <cell r="A944">
            <v>3229</v>
          </cell>
          <cell r="B944">
            <v>1</v>
          </cell>
          <cell r="C944">
            <v>120.3</v>
          </cell>
        </row>
        <row r="945">
          <cell r="A945">
            <v>3230</v>
          </cell>
          <cell r="B945">
            <v>1</v>
          </cell>
          <cell r="C945">
            <v>115.77</v>
          </cell>
        </row>
        <row r="946">
          <cell r="A946">
            <v>3231</v>
          </cell>
          <cell r="B946">
            <v>1</v>
          </cell>
          <cell r="C946">
            <v>114.15</v>
          </cell>
        </row>
        <row r="947">
          <cell r="A947">
            <v>3232</v>
          </cell>
          <cell r="B947">
            <v>1</v>
          </cell>
          <cell r="C947">
            <v>115.71</v>
          </cell>
        </row>
        <row r="948">
          <cell r="A948">
            <v>3233</v>
          </cell>
          <cell r="B948">
            <v>1</v>
          </cell>
          <cell r="C948">
            <v>117.93</v>
          </cell>
        </row>
        <row r="949">
          <cell r="A949">
            <v>3234</v>
          </cell>
          <cell r="B949">
            <v>0</v>
          </cell>
        </row>
        <row r="950">
          <cell r="A950">
            <v>3235</v>
          </cell>
          <cell r="B950">
            <v>0</v>
          </cell>
        </row>
        <row r="951">
          <cell r="A951">
            <v>3236</v>
          </cell>
          <cell r="B951">
            <v>0</v>
          </cell>
        </row>
        <row r="952">
          <cell r="A952">
            <v>3237</v>
          </cell>
          <cell r="B952">
            <v>1</v>
          </cell>
          <cell r="C952">
            <v>118.47</v>
          </cell>
        </row>
        <row r="953">
          <cell r="A953">
            <v>3238</v>
          </cell>
          <cell r="B953">
            <v>1</v>
          </cell>
          <cell r="C953">
            <v>117.73</v>
          </cell>
        </row>
        <row r="954">
          <cell r="A954">
            <v>3239</v>
          </cell>
          <cell r="B954">
            <v>1</v>
          </cell>
          <cell r="C954">
            <v>113.98</v>
          </cell>
        </row>
        <row r="955">
          <cell r="A955">
            <v>3240</v>
          </cell>
          <cell r="B955">
            <v>1</v>
          </cell>
          <cell r="C955">
            <v>117.01</v>
          </cell>
        </row>
        <row r="956">
          <cell r="A956">
            <v>3241</v>
          </cell>
          <cell r="B956">
            <v>0</v>
          </cell>
        </row>
        <row r="957">
          <cell r="A957">
            <v>3242</v>
          </cell>
          <cell r="B957">
            <v>0</v>
          </cell>
        </row>
        <row r="958">
          <cell r="A958">
            <v>3243</v>
          </cell>
          <cell r="B958">
            <v>1</v>
          </cell>
          <cell r="C958">
            <v>116.66</v>
          </cell>
        </row>
        <row r="959">
          <cell r="A959">
            <v>3244</v>
          </cell>
          <cell r="B959">
            <v>0</v>
          </cell>
        </row>
        <row r="960">
          <cell r="A960">
            <v>3245</v>
          </cell>
          <cell r="B960">
            <v>1</v>
          </cell>
          <cell r="C960">
            <v>119.39</v>
          </cell>
        </row>
        <row r="961">
          <cell r="A961">
            <v>3246</v>
          </cell>
          <cell r="B961">
            <v>1</v>
          </cell>
          <cell r="C961">
            <v>114.22</v>
          </cell>
        </row>
        <row r="962">
          <cell r="A962">
            <v>3247</v>
          </cell>
          <cell r="B962">
            <v>0</v>
          </cell>
        </row>
        <row r="963">
          <cell r="A963">
            <v>3248</v>
          </cell>
          <cell r="B963">
            <v>1</v>
          </cell>
          <cell r="C963">
            <v>118.49</v>
          </cell>
        </row>
        <row r="964">
          <cell r="A964">
            <v>3249</v>
          </cell>
          <cell r="B964">
            <v>1</v>
          </cell>
          <cell r="C964">
            <v>119.99</v>
          </cell>
        </row>
        <row r="965">
          <cell r="A965">
            <v>3250</v>
          </cell>
          <cell r="B965">
            <v>1</v>
          </cell>
          <cell r="C965">
            <v>117.21</v>
          </cell>
        </row>
        <row r="966">
          <cell r="A966">
            <v>3251</v>
          </cell>
          <cell r="B966">
            <v>0</v>
          </cell>
        </row>
        <row r="967">
          <cell r="A967">
            <v>3252</v>
          </cell>
          <cell r="B967">
            <v>1</v>
          </cell>
          <cell r="C967">
            <v>113.95</v>
          </cell>
        </row>
        <row r="968">
          <cell r="A968">
            <v>3253</v>
          </cell>
          <cell r="B968">
            <v>1</v>
          </cell>
          <cell r="C968">
            <v>111.66</v>
          </cell>
        </row>
        <row r="969">
          <cell r="A969">
            <v>3254</v>
          </cell>
          <cell r="B969">
            <v>1</v>
          </cell>
          <cell r="C969">
            <v>115.36</v>
          </cell>
        </row>
        <row r="970">
          <cell r="A970">
            <v>3255</v>
          </cell>
          <cell r="B970">
            <v>1</v>
          </cell>
          <cell r="C970">
            <v>115.95</v>
          </cell>
        </row>
        <row r="971">
          <cell r="A971">
            <v>3256</v>
          </cell>
          <cell r="B971">
            <v>1</v>
          </cell>
          <cell r="C971">
            <v>120.07</v>
          </cell>
        </row>
        <row r="972">
          <cell r="A972">
            <v>3257</v>
          </cell>
          <cell r="B972">
            <v>0</v>
          </cell>
        </row>
        <row r="973">
          <cell r="A973">
            <v>3258</v>
          </cell>
          <cell r="B973">
            <v>0</v>
          </cell>
        </row>
        <row r="974">
          <cell r="A974">
            <v>3259</v>
          </cell>
          <cell r="B974">
            <v>0</v>
          </cell>
        </row>
        <row r="975">
          <cell r="A975">
            <v>3260</v>
          </cell>
          <cell r="B975">
            <v>1</v>
          </cell>
          <cell r="C975">
            <v>118.33</v>
          </cell>
        </row>
        <row r="976">
          <cell r="A976">
            <v>3261</v>
          </cell>
          <cell r="B976">
            <v>1</v>
          </cell>
          <cell r="C976">
            <v>116.76</v>
          </cell>
        </row>
        <row r="977">
          <cell r="A977">
            <v>3262</v>
          </cell>
          <cell r="B977">
            <v>0</v>
          </cell>
        </row>
        <row r="978">
          <cell r="A978">
            <v>3263</v>
          </cell>
          <cell r="B978">
            <v>1</v>
          </cell>
          <cell r="C978">
            <v>116.09</v>
          </cell>
        </row>
        <row r="979">
          <cell r="A979">
            <v>2186</v>
          </cell>
        </row>
        <row r="979">
          <cell r="C979">
            <v>112.01</v>
          </cell>
        </row>
        <row r="980">
          <cell r="A980">
            <v>2187</v>
          </cell>
        </row>
        <row r="980">
          <cell r="C980">
            <v>111.83</v>
          </cell>
        </row>
        <row r="981">
          <cell r="A981">
            <v>2188</v>
          </cell>
        </row>
        <row r="981">
          <cell r="C981">
            <v>113.9</v>
          </cell>
        </row>
        <row r="982">
          <cell r="A982">
            <v>2189</v>
          </cell>
        </row>
        <row r="982">
          <cell r="C982">
            <v>113.62</v>
          </cell>
        </row>
        <row r="983">
          <cell r="A983">
            <v>2190</v>
          </cell>
        </row>
        <row r="983">
          <cell r="C983">
            <v>111.38</v>
          </cell>
        </row>
        <row r="984">
          <cell r="A984">
            <v>2191</v>
          </cell>
        </row>
        <row r="984">
          <cell r="C984">
            <v>114.18</v>
          </cell>
        </row>
        <row r="985">
          <cell r="A985">
            <v>2192</v>
          </cell>
        </row>
        <row r="985">
          <cell r="C985">
            <v>113.56</v>
          </cell>
        </row>
        <row r="986">
          <cell r="A986">
            <v>2193</v>
          </cell>
        </row>
        <row r="986">
          <cell r="C986">
            <v>111.44</v>
          </cell>
        </row>
        <row r="987">
          <cell r="A987">
            <v>2194</v>
          </cell>
        </row>
        <row r="987">
          <cell r="C987">
            <v>111.97</v>
          </cell>
        </row>
        <row r="988">
          <cell r="A988">
            <v>2197</v>
          </cell>
        </row>
        <row r="988">
          <cell r="C988">
            <v>113.81</v>
          </cell>
        </row>
        <row r="989">
          <cell r="A989">
            <v>2198</v>
          </cell>
        </row>
        <row r="989">
          <cell r="C989">
            <v>113.13</v>
          </cell>
        </row>
      </sheetData>
      <sheetData sheetId="49">
        <row r="7">
          <cell r="F7">
            <v>0.020051755</v>
          </cell>
        </row>
        <row r="19">
          <cell r="E19">
            <v>0.9982063193824</v>
          </cell>
        </row>
      </sheetData>
      <sheetData sheetId="50">
        <row r="7">
          <cell r="G7">
            <v>-0.00014999999999965</v>
          </cell>
        </row>
        <row r="8">
          <cell r="G8">
            <v>0.00308998756000012</v>
          </cell>
        </row>
        <row r="9">
          <cell r="G9">
            <v>0.0159969520000001</v>
          </cell>
        </row>
        <row r="10">
          <cell r="G10">
            <v>0.000396998799999881</v>
          </cell>
        </row>
      </sheetData>
      <sheetData sheetId="51"/>
      <sheetData sheetId="52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5" activeCellId="0" sqref="G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41699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11</v>
      </c>
      <c r="J9" s="29" t="n">
        <v>28.837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11°28.837</v>
      </c>
      <c r="P9" s="29" t="s">
        <v>13</v>
      </c>
      <c r="Q9" s="33" t="n">
        <f aca="false">IF(ISBLANK(I9),"",IF(ISBLANK(J9),"",IF(J9&gt;60,"ERREUR !!",O11*(I9+(J9/60)))))</f>
        <v>11.4806166666667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22</v>
      </c>
      <c r="J10" s="29" t="n">
        <v>59.508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-22°59.508</v>
      </c>
      <c r="P10" s="29" t="s">
        <v>17</v>
      </c>
      <c r="Q10" s="33" t="n">
        <f aca="false">IF(ISBLANK(I10),"",IF(ISBLANK(J10),"",IF(J10&gt;60,"ERREUR !!",O12*(I10+(J10/60)))))</f>
        <v>-22.9918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41698</v>
      </c>
      <c r="K11" s="38"/>
      <c r="L11" s="38"/>
      <c r="M11" s="38"/>
      <c r="N11" s="39" t="str">
        <f aca="false">I9&amp;"°"&amp;J9</f>
        <v>11°28.837</v>
      </c>
      <c r="O11" s="40" t="n">
        <f aca="false">IF(P9=M10,-1,1)</f>
        <v>1</v>
      </c>
      <c r="P11" s="41" t="str">
        <f aca="false">TEXT(J11,"aaaa-mm-jj")&amp;"T"&amp;TEXT(J12,"hh:mm:ss")&amp;"z"</f>
        <v>2018-03-01T19:19:38z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0.805300925925926</v>
      </c>
      <c r="K12" s="45"/>
      <c r="L12" s="45"/>
      <c r="M12" s="45"/>
      <c r="N12" s="46" t="str">
        <f aca="false">I10&amp;"°"&amp;J10</f>
        <v>22°59.508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24.2</v>
      </c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54" t="n">
        <v>24.2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1" t="n">
        <v>4.9718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0.005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0.99724989342891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0.0199901032993495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5.0147353910408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4.9715911844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0.00499979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0.00401769460258332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2186</v>
      </c>
      <c r="E35" s="114" t="n">
        <v>5.1</v>
      </c>
      <c r="F35" s="115" t="n">
        <v>5.443</v>
      </c>
      <c r="G35" s="116" t="n">
        <v>34.8880666666667</v>
      </c>
      <c r="H35" s="113" t="n">
        <v>4000</v>
      </c>
      <c r="I35" s="117" t="n">
        <v>4060</v>
      </c>
      <c r="J35" s="118" t="n">
        <v>112.01</v>
      </c>
      <c r="K35" s="119" t="n">
        <f aca="false">IF(ISBLANK(E35),"",(0.000824493-(0.0000040899*E35)+(0.000000076438*E35^2)-(0.00000000082467*E35^3)+(0.0000000000053875*E35^4)))</f>
        <v>0.000805516913831869</v>
      </c>
      <c r="L35" s="119" t="n">
        <f aca="false">IF(ISBLANK(E35),"",(-0.00000572466+(0.00000010227*E35)-(0.0000000016546*E35^2)))</f>
        <v>-5.246119146E-006</v>
      </c>
      <c r="M35" s="119" t="n">
        <f aca="false">IF(ISBLANK(E35),"",IF(ISBLANK(G35),(O35+(K35*35)+(L35*35^1.5)+(0.00000048314*35^2)),(O35+(K35*G35)+(L35*G35^1.5)+(0.00000048314*G35^2))))</f>
        <v>1.02757499485867</v>
      </c>
      <c r="N35" s="120" t="n">
        <f aca="false">IF(ISBLANK(D35),"",IF(ISBLANK(G35),J35*(1+0.00001*(35-20)),J35*(1+0.00001*(G35-20))))</f>
        <v>112.026676123473</v>
      </c>
      <c r="O35" s="119" t="n">
        <f aca="false">IF(ISBLANK(E35),"",(0.999842594+(0.00006793952*E35)-(0.00000909529*E35^2)+(0.0000001001685*E35^3)-(0.000000001120083*E35^4)+(0.000000000006536332*E35^5)))</f>
        <v>0.999965069304126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N°",IF(AND(D35&gt;499,D35&lt;1141),"Err.N°",(((((F35)+'[1]Correction de volume'!$G$7)*(($P$21)*($P$19)*5598)/(($R$16)-($R$17)))-(($P$27)*1000))/((N35)-($P$26))))))))))))</f>
        <v>5.57465104838758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5.42505517969938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248.963915820989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242.282964325374</v>
      </c>
      <c r="T35" s="124" t="n">
        <v>0.02</v>
      </c>
      <c r="U35" s="32" t="n">
        <v>0.02</v>
      </c>
      <c r="V35" s="125" t="n">
        <v>23.1</v>
      </c>
      <c r="W35" s="125" t="n">
        <v>22.5</v>
      </c>
      <c r="X35" s="125" t="n">
        <v>23.1</v>
      </c>
      <c r="Y35" s="125" t="n">
        <v>22.5</v>
      </c>
      <c r="Z35" s="124" t="n">
        <v>1.45</v>
      </c>
      <c r="AA35" s="32" t="n">
        <v>1.42</v>
      </c>
      <c r="AB35" s="125" t="n">
        <v>45.5</v>
      </c>
      <c r="AC35" s="125" t="n">
        <v>44.4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2187</v>
      </c>
      <c r="E36" s="114" t="n">
        <v>5.3</v>
      </c>
      <c r="F36" s="115" t="n">
        <v>5.428</v>
      </c>
      <c r="G36" s="116" t="n">
        <v>34.8905</v>
      </c>
      <c r="H36" s="113" t="n">
        <v>4000</v>
      </c>
      <c r="I36" s="117" t="n">
        <v>4062</v>
      </c>
      <c r="J36" s="118" t="n">
        <v>111.83</v>
      </c>
      <c r="K36" s="119" t="n">
        <f aca="false">IF(ISBLANK(E36),"",(0.000824493-(0.0000040899*E36)+(0.000000076438*E36^2)-(0.00000000082467*E36^3)+(0.0000000000053875*E36^4)))</f>
        <v>0.000804845150021049</v>
      </c>
      <c r="L36" s="119" t="n">
        <f aca="false">IF(ISBLANK(E36),"",(-0.00000572466+(0.00000010227*E36)-(0.0000000016546*E36^2)))</f>
        <v>-5.229106714E-006</v>
      </c>
      <c r="M36" s="119" t="n">
        <f aca="false">IF(ISBLANK(E36),"",IF(ISBLANK(G36),(O36+(K36*35)+(L36*35^1.5)+(0.00000048314*35^2)),(O36+(K36*G36)+(L36*G36^1.5)+(0.00000048314*G36^2))))</f>
        <v>1.02755316560553</v>
      </c>
      <c r="N36" s="120" t="n">
        <f aca="false">IF(ISBLANK(D36),"",IF(ISBLANK(G36),J36*(1+0.00001*(35-20)),J36*(1+0.00001*(G36-20))))</f>
        <v>111.84665204615</v>
      </c>
      <c r="O36" s="119" t="n">
        <f aca="false">IF(ISBLANK(E36),"",(0.999842594+(0.00006793952*E36)-(0.00000909529*E36^2)+(0.0000001001685*E36^3)-(0.000000001120083*E36^4)+(0.000000000006536332*E36^5)))</f>
        <v>0.999961243080957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N°",IF(AND(D36&gt;499,D36&lt;1141),"Err.N°",(((((F36)+'[1]Correction de volume'!$G$7)*(($P$21)*($P$19)*5598)/(($R$16)-($R$17)))-(($P$27)*1000))/((N36)-($P$26))))))))))))</f>
        <v>5.56835761201141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5.41904574711713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248.68285095243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242.014583066251</v>
      </c>
      <c r="T36" s="124" t="n">
        <v>0.01</v>
      </c>
      <c r="U36" s="32" t="n">
        <v>0.01</v>
      </c>
      <c r="V36" s="125" t="n">
        <v>23.1</v>
      </c>
      <c r="W36" s="125" t="n">
        <v>22.5</v>
      </c>
      <c r="X36" s="125" t="n">
        <v>23.1</v>
      </c>
      <c r="Y36" s="125" t="n">
        <v>22.5</v>
      </c>
      <c r="Z36" s="124" t="n">
        <v>1.43</v>
      </c>
      <c r="AA36" s="32" t="n">
        <v>1.4</v>
      </c>
      <c r="AB36" s="125" t="n">
        <v>45.8</v>
      </c>
      <c r="AC36" s="125" t="n">
        <v>44.7</v>
      </c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2188</v>
      </c>
      <c r="E37" s="114" t="n">
        <v>5.6</v>
      </c>
      <c r="F37" s="115" t="n">
        <v>5.54</v>
      </c>
      <c r="G37" s="116" t="n">
        <v>34.8878</v>
      </c>
      <c r="H37" s="113" t="n">
        <v>4000</v>
      </c>
      <c r="I37" s="117" t="n">
        <v>4062</v>
      </c>
      <c r="J37" s="118" t="n">
        <v>113.9</v>
      </c>
      <c r="K37" s="119" t="n">
        <f aca="false">IF(ISBLANK(E37),"",(0.000824493-(0.0000040899*E37)+(0.000000076438*E37^2)-(0.00000000082467*E37^3)+(0.0000000000053875*E37^4)))</f>
        <v>0.000803847128768</v>
      </c>
      <c r="L37" s="119" t="n">
        <f aca="false">IF(ISBLANK(E37),"",(-0.00000572466+(0.00000010227*E37)-(0.0000000016546*E37^2)))</f>
        <v>-5.203836256E-006</v>
      </c>
      <c r="M37" s="119" t="n">
        <f aca="false">IF(ISBLANK(E37),"",IF(ISBLANK(G37),(O37+(K37*35)+(L37*35^1.5)+(0.00000048314*35^2)),(O37+(K37*G37)+(L37*G37^1.5)+(0.00000048314*G37^2))))</f>
        <v>1.02751452483598</v>
      </c>
      <c r="N37" s="120" t="n">
        <f aca="false">IF(ISBLANK(D37),"",IF(ISBLANK(G37),J37*(1+0.00001*(35-20)),J37*(1+0.00001*(G37-20))))</f>
        <v>113.9169572042</v>
      </c>
      <c r="O37" s="119" t="n">
        <f aca="false">IF(ISBLANK(E37),"",(0.999842594+(0.00006793952*E37)-(0.00000909529*E37^2)+(0.0000001001685*E37^3)-(0.000000001120083*E37^4)+(0.000000000006536332*E37^5)))</f>
        <v>0.999954352661375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N°",IF(AND(D37&gt;499,D37&lt;1141),"Err.N°",(((((F37)+'[1]Correction de volume'!$G$7)*(($P$21)*($P$19)*5598)/(($R$16)-($R$17)))-(($P$27)*1000))/((N37)-($P$26))))))))))))</f>
        <v>5.57842097352521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5.42904342341604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249.132280677636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242.46107928976</v>
      </c>
      <c r="T37" s="124" t="n">
        <v>0.02</v>
      </c>
      <c r="U37" s="32" t="n">
        <v>0.02</v>
      </c>
      <c r="V37" s="125" t="n">
        <v>22.9</v>
      </c>
      <c r="W37" s="125" t="n">
        <v>22.4</v>
      </c>
      <c r="X37" s="125" t="n">
        <v>22.9</v>
      </c>
      <c r="Y37" s="125" t="n">
        <v>22.4</v>
      </c>
      <c r="Z37" s="124" t="n">
        <v>1.46</v>
      </c>
      <c r="AA37" s="32" t="n">
        <v>1.43</v>
      </c>
      <c r="AB37" s="125" t="n">
        <v>46.1</v>
      </c>
      <c r="AC37" s="125" t="n">
        <v>45</v>
      </c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2189</v>
      </c>
      <c r="E38" s="114" t="n">
        <v>5.8</v>
      </c>
      <c r="F38" s="115" t="n">
        <v>5.528</v>
      </c>
      <c r="G38" s="116" t="n">
        <v>34.88925</v>
      </c>
      <c r="H38" s="113" t="n">
        <v>4000</v>
      </c>
      <c r="I38" s="117" t="n">
        <v>4064</v>
      </c>
      <c r="J38" s="118" t="n">
        <v>113.62</v>
      </c>
      <c r="K38" s="119" t="n">
        <f aca="false">IF(ISBLANK(E38),"",(0.000824493-(0.0000040899*E38)+(0.000000076438*E38^2)-(0.00000000082467*E38^3)+(0.0000000000053875*E38^4)))</f>
        <v>0.00080318814806918</v>
      </c>
      <c r="L38" s="119" t="n">
        <f aca="false">IF(ISBLANK(E38),"",(-0.00000572466+(0.00000010227*E38)-(0.0000000016546*E38^2)))</f>
        <v>-5.187154744E-006</v>
      </c>
      <c r="M38" s="119" t="n">
        <f aca="false">IF(ISBLANK(E38),"",IF(ISBLANK(G38),(O38+(K38*35)+(L38*35^1.5)+(0.00000048314*35^2)),(O38+(K38*G38)+(L38*G38^1.5)+(0.00000048314*G38^2))))</f>
        <v>1.02749076327525</v>
      </c>
      <c r="N38" s="120" t="n">
        <f aca="false">IF(ISBLANK(D38),"",IF(ISBLANK(G38),J38*(1+0.00001*(35-20)),J38*(1+0.00001*(G38-20))))</f>
        <v>113.63691716585</v>
      </c>
      <c r="O38" s="119" t="n">
        <f aca="false">IF(ISBLANK(E38),"",(0.999842594+(0.00006793952*E38)-(0.00000909529*E38^2)+(0.0000001001685*E38^3)-(0.000000001120083*E38^4)+(0.000000000006536332*E38^5)))</f>
        <v>0.999948997096951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N°",IF(AND(D38&gt;499,D38&lt;1141),"Err.N°",(((((F38)+'[1]Correction de volume'!$G$7)*(($P$21)*($P$19)*5598)/(($R$16)-($R$17)))-(($P$27)*1000))/((N38)-($P$26))))))))))))</f>
        <v>5.58026982230157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5.43096835684807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249.214850263988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242.547046816835</v>
      </c>
      <c r="T38" s="124" t="n">
        <v>0.01</v>
      </c>
      <c r="U38" s="32" t="n">
        <v>0.01</v>
      </c>
      <c r="V38" s="125" t="n">
        <v>22.9</v>
      </c>
      <c r="W38" s="125" t="n">
        <v>22.4</v>
      </c>
      <c r="X38" s="125" t="n">
        <v>22.9</v>
      </c>
      <c r="Y38" s="125" t="n">
        <v>22.4</v>
      </c>
      <c r="Z38" s="124" t="n">
        <v>1.45</v>
      </c>
      <c r="AA38" s="32" t="n">
        <v>1.42</v>
      </c>
      <c r="AB38" s="125" t="n">
        <v>46.1</v>
      </c>
      <c r="AC38" s="125" t="n">
        <v>45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2190</v>
      </c>
      <c r="E39" s="114" t="n">
        <v>6.5</v>
      </c>
      <c r="F39" s="115" t="n">
        <v>5.408</v>
      </c>
      <c r="G39" s="116" t="n">
        <v>34.88935</v>
      </c>
      <c r="H39" s="113" t="n">
        <v>4000</v>
      </c>
      <c r="I39" s="117" t="n">
        <v>4064</v>
      </c>
      <c r="J39" s="118" t="n">
        <v>111.38</v>
      </c>
      <c r="K39" s="119" t="n">
        <f aca="false">IF(ISBLANK(E39),"",(0.000824493-(0.0000040899*E39)+(0.000000076438*E39^2)-(0.00000000082467*E39^3)+(0.0000000000053875*E39^4)))</f>
        <v>0.000800921297525469</v>
      </c>
      <c r="L39" s="119" t="n">
        <f aca="false">IF(ISBLANK(E39),"",(-0.00000572466+(0.00000010227*E39)-(0.0000000016546*E39^2)))</f>
        <v>-5.12981185E-006</v>
      </c>
      <c r="M39" s="119" t="n">
        <f aca="false">IF(ISBLANK(E39),"",IF(ISBLANK(G39),(O39+(K39*35)+(L39*35^1.5)+(0.00000048314*35^2)),(O39+(K39*G39)+(L39*G39^1.5)+(0.00000048314*G39^2))))</f>
        <v>1.0274000837227</v>
      </c>
      <c r="N39" s="120" t="n">
        <f aca="false">IF(ISBLANK(D39),"",IF(ISBLANK(G39),J39*(1+0.00001*(35-20)),J39*(1+0.00001*(G39-20))))</f>
        <v>111.39658375803</v>
      </c>
      <c r="O39" s="119" t="n">
        <f aca="false">IF(ISBLANK(E39),"",(0.999842594+(0.00006793952*E39)-(0.00000909529*E39^2)+(0.0000001001685*E39^3)-(0.000000001120083*E39^4)+(0.000000000006536332*E39^5)))</f>
        <v>0.9999255100741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N°",IF(AND(D39&gt;499,D39&lt;1141),"Err.N°",(((((F39)+'[1]Correction de volume'!$G$7)*(($P$21)*($P$19)*5598)/(($R$16)-($R$17)))-(($P$27)*1000))/((N39)-($P$26))))))))))))</f>
        <v>5.57061079272876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5.42204627095623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248.783478003266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242.148586460905</v>
      </c>
      <c r="T39" s="124" t="n">
        <v>0.06</v>
      </c>
      <c r="U39" s="32" t="n">
        <v>0.06</v>
      </c>
      <c r="V39" s="125" t="n">
        <v>22.9</v>
      </c>
      <c r="W39" s="125" t="n">
        <v>22.3</v>
      </c>
      <c r="X39" s="125" t="n">
        <v>22.8</v>
      </c>
      <c r="Y39" s="125" t="n">
        <v>22.3</v>
      </c>
      <c r="Z39" s="124" t="n">
        <v>1.45</v>
      </c>
      <c r="AA39" s="32" t="n">
        <v>1.42</v>
      </c>
      <c r="AB39" s="125" t="n">
        <v>46</v>
      </c>
      <c r="AC39" s="125" t="n">
        <v>44.9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2191</v>
      </c>
      <c r="E40" s="114" t="n">
        <v>6.8</v>
      </c>
      <c r="F40" s="115" t="n">
        <v>5.555</v>
      </c>
      <c r="G40" s="116" t="n">
        <v>34.8868666666667</v>
      </c>
      <c r="H40" s="113" t="n">
        <v>4000</v>
      </c>
      <c r="I40" s="117" t="n">
        <v>4064</v>
      </c>
      <c r="J40" s="118" t="n">
        <v>114.18</v>
      </c>
      <c r="K40" s="119" t="n">
        <f aca="false">IF(ISBLANK(E40),"",(0.000824493-(0.0000040899*E40)+(0.000000076438*E40^2)-(0.00000000082467*E40^3)+(0.0000000000053875*E40^4)))</f>
        <v>0.00079996838969888</v>
      </c>
      <c r="L40" s="119" t="n">
        <f aca="false">IF(ISBLANK(E40),"",(-0.00000572466+(0.00000010227*E40)-(0.0000000016546*E40^2)))</f>
        <v>-5.105732704E-006</v>
      </c>
      <c r="M40" s="119" t="n">
        <f aca="false">IF(ISBLANK(E40),"",IF(ISBLANK(G40),(O40+(K40*35)+(L40*35^1.5)+(0.00000048314*35^2)),(O40+(K40*G40)+(L40*G40^1.5)+(0.00000048314*G40^2))))</f>
        <v>1.02735754446609</v>
      </c>
      <c r="N40" s="120" t="n">
        <f aca="false">IF(ISBLANK(D40),"",IF(ISBLANK(G40),J40*(1+0.00001*(35-20)),J40*(1+0.00001*(G40-20))))</f>
        <v>114.19699782436</v>
      </c>
      <c r="O40" s="119" t="n">
        <f aca="false">IF(ISBLANK(E40),"",(0.999842594+(0.00006793952*E40)-(0.00000909529*E40^2)+(0.0000001001685*E40^3)-(0.000000001120083*E40^4)+(0.000000000006536332*E40^5)))</f>
        <v>0.99991321285054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N°",IF(AND(D40&gt;499,D40&lt;1141),"Err.N°",(((((F40)+'[1]Correction de volume'!$G$7)*(($P$21)*($P$19)*5598)/(($R$16)-($R$17)))-(($P$27)*1000))/((N40)-($P$26))))))))))))</f>
        <v>5.57960287932894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5.43102341476319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249.185064590831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242.549505703324</v>
      </c>
      <c r="T40" s="124" t="n">
        <v>0.01</v>
      </c>
      <c r="U40" s="32" t="n">
        <v>0.01</v>
      </c>
      <c r="V40" s="125" t="n">
        <v>23.1</v>
      </c>
      <c r="W40" s="125" t="n">
        <v>22.5</v>
      </c>
      <c r="X40" s="125" t="n">
        <v>23.1</v>
      </c>
      <c r="Y40" s="125" t="n">
        <v>22.5</v>
      </c>
      <c r="Z40" s="124" t="n">
        <v>1.41</v>
      </c>
      <c r="AA40" s="32" t="n">
        <v>1.38</v>
      </c>
      <c r="AB40" s="125" t="n">
        <v>45.8</v>
      </c>
      <c r="AC40" s="125" t="n">
        <v>44.7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2192</v>
      </c>
      <c r="E41" s="114" t="n">
        <v>7.3</v>
      </c>
      <c r="F41" s="115" t="n">
        <v>5.525</v>
      </c>
      <c r="G41" s="116" t="n">
        <v>34.8898</v>
      </c>
      <c r="H41" s="113" t="n">
        <v>4000</v>
      </c>
      <c r="I41" s="117" t="n">
        <v>4066</v>
      </c>
      <c r="J41" s="118" t="n">
        <v>113.56</v>
      </c>
      <c r="K41" s="119" t="n">
        <f aca="false">IF(ISBLANK(E41),"",(0.000824493-(0.0000040899*E41)+(0.000000076438*E41^2)-(0.00000000082467*E41^3)+(0.0000000000053875*E41^4)))</f>
        <v>0.000798404599922949</v>
      </c>
      <c r="L41" s="119" t="n">
        <f aca="false">IF(ISBLANK(E41),"",(-0.00000572466+(0.00000010227*E41)-(0.0000000016546*E41^2)))</f>
        <v>-5.066262634E-006</v>
      </c>
      <c r="M41" s="119" t="n">
        <f aca="false">IF(ISBLANK(E41),"",IF(ISBLANK(G41),(O41+(K41*35)+(L41*35^1.5)+(0.00000048314*35^2)),(O41+(K41*G41)+(L41*G41^1.5)+(0.00000048314*G41^2))))</f>
        <v>1.02729000469117</v>
      </c>
      <c r="N41" s="120" t="n">
        <f aca="false">IF(ISBLANK(D41),"",IF(ISBLANK(G41),J41*(1+0.00001*(35-20)),J41*(1+0.00001*(G41-20))))</f>
        <v>113.57690885688</v>
      </c>
      <c r="O41" s="119" t="n">
        <f aca="false">IF(ISBLANK(E41),"",(0.999842594+(0.00006793952*E41)-(0.00000909529*E41^2)+(0.0000001001685*E41^3)-(0.000000001120083*E41^4)+(0.000000000006536332*E41^5)))</f>
        <v>0.999889786405409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N°",IF(AND(D41&gt;499,D41&lt;1141),"Err.N°",(((((F41)+'[1]Correction de volume'!$G$7)*(($P$21)*($P$19)*5598)/(($R$16)-($R$17)))-(($P$27)*1000))/((N41)-($P$26))))))))))))</f>
        <v>5.58023314859563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5.43199400667119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249.213212416281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242.592852337935</v>
      </c>
      <c r="T41" s="124" t="n">
        <v>0.03</v>
      </c>
      <c r="U41" s="32" t="n">
        <v>0.03</v>
      </c>
      <c r="V41" s="125" t="n">
        <v>23</v>
      </c>
      <c r="W41" s="125" t="n">
        <v>22.4</v>
      </c>
      <c r="X41" s="125" t="n">
        <v>22.9</v>
      </c>
      <c r="Y41" s="125" t="n">
        <v>22.4</v>
      </c>
      <c r="Z41" s="124" t="n">
        <v>1.44</v>
      </c>
      <c r="AA41" s="32" t="n">
        <v>1.41</v>
      </c>
      <c r="AB41" s="125" t="n">
        <v>45.9</v>
      </c>
      <c r="AC41" s="125" t="n">
        <v>44.8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2193</v>
      </c>
      <c r="E42" s="114" t="n">
        <v>7.4</v>
      </c>
      <c r="F42" s="115" t="n">
        <v>5.415</v>
      </c>
      <c r="G42" s="116" t="n">
        <v>34.89145</v>
      </c>
      <c r="H42" s="113" t="n">
        <v>4000</v>
      </c>
      <c r="I42" s="117" t="n">
        <v>4067</v>
      </c>
      <c r="J42" s="118" t="n">
        <v>111.44</v>
      </c>
      <c r="K42" s="119" t="n">
        <f aca="false">IF(ISBLANK(E42),"",(0.000824493-(0.0000040899*E42)+(0.000000076438*E42^2)-(0.00000000082467*E42^3)+(0.0000000000053875*E42^4)))</f>
        <v>0.00079809546407174</v>
      </c>
      <c r="L42" s="119" t="n">
        <f aca="false">IF(ISBLANK(E42),"",(-0.00000572466+(0.00000010227*E42)-(0.0000000016546*E42^2)))</f>
        <v>-5.058467896E-006</v>
      </c>
      <c r="M42" s="119" t="n">
        <f aca="false">IF(ISBLANK(E42),"",IF(ISBLANK(G42),(O42+(K42*35)+(L42*35^1.5)+(0.00000048314*35^2)),(O42+(K42*G42)+(L42*G42^1.5)+(0.00000048314*G42^2))))</f>
        <v>1.02727700285938</v>
      </c>
      <c r="N42" s="120" t="n">
        <f aca="false">IF(ISBLANK(D42),"",IF(ISBLANK(G42),J42*(1+0.00001*(35-20)),J42*(1+0.00001*(G42-20))))</f>
        <v>111.45659503188</v>
      </c>
      <c r="O42" s="119" t="n">
        <f aca="false">IF(ISBLANK(E42),"",(0.999842594+(0.00006793952*E42)-(0.00000909529*E42^2)+(0.0000001001685*E42^3)-(0.000000001120083*E42^4)+(0.000000000006536332*E42^5)))</f>
        <v>0.999884665344083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N°",IF(AND(D42&gt;499,D42&lt;1141),"Err.N°",(((((F42)+'[1]Correction de volume'!$G$7)*(($P$21)*($P$19)*5598)/(($R$16)-($R$17)))-(($P$27)*1000))/((N42)-($P$26))))))))))))</f>
        <v>5.5747829413516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5.42675726783959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248.969806160762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242.358979581716</v>
      </c>
      <c r="T42" s="124" t="n">
        <v>0.03</v>
      </c>
      <c r="U42" s="32" t="n">
        <v>0.03</v>
      </c>
      <c r="V42" s="125" t="n">
        <v>22.8</v>
      </c>
      <c r="W42" s="125" t="n">
        <v>22.3</v>
      </c>
      <c r="X42" s="125" t="n">
        <v>22.8</v>
      </c>
      <c r="Y42" s="125" t="n">
        <v>22.3</v>
      </c>
      <c r="Z42" s="124" t="n">
        <v>1.44</v>
      </c>
      <c r="AA42" s="32" t="n">
        <v>1.41</v>
      </c>
      <c r="AB42" s="125" t="n">
        <v>45.8</v>
      </c>
      <c r="AC42" s="125" t="n">
        <v>44.8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2194</v>
      </c>
      <c r="E43" s="114" t="n">
        <v>7.7</v>
      </c>
      <c r="F43" s="115" t="n">
        <v>5.438</v>
      </c>
      <c r="G43" s="116" t="n">
        <v>34.89395</v>
      </c>
      <c r="H43" s="113" t="n">
        <v>4000</v>
      </c>
      <c r="I43" s="117" t="n">
        <v>4068</v>
      </c>
      <c r="J43" s="118" t="n">
        <v>111.97</v>
      </c>
      <c r="K43" s="119" t="n">
        <f aca="false">IF(ISBLANK(E43),"",(0.000824493-(0.0000040899*E43)+(0.000000076438*E43^2)-(0.00000000082467*E43^3)+(0.0000000000053875*E43^4)))</f>
        <v>0.000797175228651729</v>
      </c>
      <c r="L43" s="119" t="n">
        <f aca="false">IF(ISBLANK(E43),"",(-0.00000572466+(0.00000010227*E43)-(0.0000000016546*E43^2)))</f>
        <v>-5.035282234E-006</v>
      </c>
      <c r="M43" s="119" t="n">
        <f aca="false">IF(ISBLANK(E43),"",IF(ISBLANK(G43),(O43+(K43*35)+(L43*35^1.5)+(0.00000048314*35^2)),(O43+(K43*G43)+(L43*G43^1.5)+(0.00000048314*G43^2))))</f>
        <v>1.02723541170621</v>
      </c>
      <c r="N43" s="120" t="n">
        <f aca="false">IF(ISBLANK(D43),"",IF(ISBLANK(G43),J43*(1+0.00001*(35-20)),J43*(1+0.00001*(G43-20))))</f>
        <v>111.986676755815</v>
      </c>
      <c r="O43" s="119" t="n">
        <f aca="false">IF(ISBLANK(E43),"",(0.999842594+(0.00006793952*E43)-(0.00000909529*E43^2)+(0.0000001001685*E43^3)-(0.000000001120083*E43^4)+(0.000000000006536332*E43^5)))</f>
        <v>0.999868438277747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N°",IF(AND(D43&gt;499,D43&lt;1141),"Err.N°",(((((F43)+'[1]Correction de volume'!$G$7)*(($P$21)*($P$19)*5598)/(($R$16)-($R$17)))-(($P$27)*1000))/((N43)-($P$26))))))))))))</f>
        <v>5.57154160408677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5.42382159006043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248.825048038515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242.227872212099</v>
      </c>
      <c r="T43" s="124" t="n">
        <v>0.03</v>
      </c>
      <c r="U43" s="32" t="n">
        <v>0.03</v>
      </c>
      <c r="V43" s="125" t="n">
        <v>22.9</v>
      </c>
      <c r="W43" s="125" t="n">
        <v>22.3</v>
      </c>
      <c r="X43" s="125" t="n">
        <v>22.8</v>
      </c>
      <c r="Y43" s="125" t="n">
        <v>22.3</v>
      </c>
      <c r="Z43" s="124" t="n">
        <v>1.44</v>
      </c>
      <c r="AA43" s="32" t="n">
        <v>1.41</v>
      </c>
      <c r="AB43" s="125" t="n">
        <v>45.9</v>
      </c>
      <c r="AC43" s="125" t="n">
        <v>44.8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2197</v>
      </c>
      <c r="E44" s="114" t="n">
        <v>7.9</v>
      </c>
      <c r="F44" s="115" t="n">
        <v>5.536</v>
      </c>
      <c r="G44" s="116" t="n">
        <v>34.89585</v>
      </c>
      <c r="H44" s="113" t="n">
        <v>4000</v>
      </c>
      <c r="I44" s="117" t="n">
        <v>4067</v>
      </c>
      <c r="J44" s="118" t="n">
        <v>113.81</v>
      </c>
      <c r="K44" s="119" t="n">
        <f aca="false">IF(ISBLANK(E44),"",(0.000824493-(0.0000040899*E44)+(0.000000076438*E44^2)-(0.00000000082467*E44^3)+(0.0000000000053875*E44^4)))</f>
        <v>0.000796567675464009</v>
      </c>
      <c r="L44" s="119" t="n">
        <f aca="false">IF(ISBLANK(E44),"",(-0.00000572466+(0.00000010227*E44)-(0.0000000016546*E44^2)))</f>
        <v>-5.019990586E-006</v>
      </c>
      <c r="M44" s="119" t="n">
        <f aca="false">IF(ISBLANK(E44),"",IF(ISBLANK(G44),(O44+(K44*35)+(L44*35^1.5)+(0.00000048314*35^2)),(O44+(K44*G44)+(L44*G44^1.5)+(0.00000048314*G44^2))))</f>
        <v>1.02720732300884</v>
      </c>
      <c r="N44" s="120" t="n">
        <f aca="false">IF(ISBLANK(D44),"",IF(ISBLANK(G44),J44*(1+0.00001*(35-20)),J44*(1+0.00001*(G44-20))))</f>
        <v>113.826952966885</v>
      </c>
      <c r="O44" s="119" t="n">
        <f aca="false">IF(ISBLANK(E44),"",(0.999842594+(0.00006793952*E44)-(0.00000909529*E44^2)+(0.0000001001685*E44^3)-(0.000000001120083*E44^4)+(0.000000000006536332*E44^5)))</f>
        <v>0.999856904530436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N°",IF(AND(D44&gt;499,D44&lt;1141),"Err.N°",(((((F44)+'[1]Correction de volume'!$G$7)*(($P$21)*($P$19)*5598)/(($R$16)-($R$17)))-(($P$27)*1000))/((N44)-($P$26))))))))))))</f>
        <v>5.57886944594801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5.43110365452484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249.152309456038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242.553089211079</v>
      </c>
      <c r="T44" s="124" t="n">
        <v>0.02</v>
      </c>
      <c r="U44" s="32" t="n">
        <v>0.02</v>
      </c>
      <c r="V44" s="125" t="n">
        <v>22.9</v>
      </c>
      <c r="W44" s="125" t="n">
        <v>22.4</v>
      </c>
      <c r="X44" s="125" t="n">
        <v>22.9</v>
      </c>
      <c r="Y44" s="125" t="n">
        <v>22.3</v>
      </c>
      <c r="Z44" s="124" t="n">
        <v>1.44</v>
      </c>
      <c r="AA44" s="32" t="n">
        <v>1.41</v>
      </c>
      <c r="AB44" s="125" t="n">
        <v>45.9</v>
      </c>
      <c r="AC44" s="125" t="n">
        <v>44.9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2198</v>
      </c>
      <c r="E45" s="114" t="n">
        <v>8</v>
      </c>
      <c r="F45" s="115" t="n">
        <v>5.499</v>
      </c>
      <c r="G45" s="116" t="n">
        <v>34.8972</v>
      </c>
      <c r="H45" s="113" t="n">
        <v>4000</v>
      </c>
      <c r="I45" s="117" t="n">
        <v>4070</v>
      </c>
      <c r="J45" s="118" t="n">
        <v>113.13</v>
      </c>
      <c r="K45" s="119" t="n">
        <f aca="false">IF(ISBLANK(E45),"",(0.000824493-(0.0000040899*E45)+(0.000000076438*E45^2)-(0.00000000082467*E45^3)+(0.0000000000053875*E45^4)))</f>
        <v>0.00079626566816</v>
      </c>
      <c r="L45" s="119" t="n">
        <f aca="false">IF(ISBLANK(E45),"",(-0.00000572466+(0.00000010227*E45)-(0.0000000016546*E45^2)))</f>
        <v>-5.0123944E-006</v>
      </c>
      <c r="M45" s="119" t="n">
        <f aca="false">IF(ISBLANK(E45),"",IF(ISBLANK(G45),(O45+(K45*35)+(L45*35^1.5)+(0.00000048314*35^2)),(O45+(K45*G45)+(L45*G45^1.5)+(0.00000048314*G45^2))))</f>
        <v>1.02719343026384</v>
      </c>
      <c r="N45" s="120" t="n">
        <f aca="false">IF(ISBLANK(D45),"",IF(ISBLANK(G45),J45*(1+0.00001*(35-20)),J45*(1+0.00001*(G45-20))))</f>
        <v>113.14685320236</v>
      </c>
      <c r="O45" s="119" t="n">
        <f aca="false">IF(ISBLANK(E45),"",(0.999842594+(0.00006793952*E45)-(0.00000909529*E45^2)+(0.0000001001685*E45^3)-(0.000000001120083*E45^4)+(0.000000000006536332*E45^5)))</f>
        <v>0.999850924194559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N°",IF(AND(D45&gt;499,D45&lt;1141),"Err.N°",(((((F45)+'[1]Correction de volume'!$G$7)*(($P$21)*($P$19)*5598)/(($R$16)-($R$17)))-(($P$27)*1000))/((N45)-($P$26))))))))))))</f>
        <v>5.57539380715481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5.42779348357275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248.997087427534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242.405256976359</v>
      </c>
      <c r="T45" s="124" t="n">
        <v>0.02</v>
      </c>
      <c r="U45" s="32" t="n">
        <v>0.02</v>
      </c>
      <c r="V45" s="125" t="n">
        <v>22.9</v>
      </c>
      <c r="W45" s="125" t="n">
        <v>22.4</v>
      </c>
      <c r="X45" s="125" t="n">
        <v>22.9</v>
      </c>
      <c r="Y45" s="125" t="n">
        <v>22.4</v>
      </c>
      <c r="Z45" s="124" t="n">
        <v>1.43</v>
      </c>
      <c r="AA45" s="32" t="n">
        <v>1.4</v>
      </c>
      <c r="AB45" s="125" t="n">
        <v>45.9</v>
      </c>
      <c r="AC45" s="125" t="n">
        <v>44.9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  <row r="61" customFormat="false" ht="21.75" hidden="false" customHeight="false" outlineLevel="0" collapsed="false">
      <c r="D61" s="135" t="s">
        <v>146</v>
      </c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</row>
    <row r="66" customFormat="false" ht="15" hidden="false" customHeight="false" outlineLevel="0" collapsed="false">
      <c r="V66" s="136" t="n">
        <f aca="false">AVERAGE(S35:S45)</f>
        <v>242.376528725603</v>
      </c>
      <c r="Y66" s="137" t="n">
        <f aca="false">AVERAGE(G35:G45)</f>
        <v>34.8909166666667</v>
      </c>
    </row>
    <row r="67" customFormat="false" ht="15" hidden="false" customHeight="false" outlineLevel="0" collapsed="false">
      <c r="V67" s="136" t="n">
        <f aca="false">STDEV(S35:S45)</f>
        <v>0.189489957423015</v>
      </c>
      <c r="Y67" s="0" t="n">
        <f aca="false">STDEV(G35:G45)</f>
        <v>0.00337927507018765</v>
      </c>
      <c r="AA67" s="0" t="s">
        <v>147</v>
      </c>
    </row>
    <row r="69" customFormat="false" ht="15" hidden="false" customHeight="false" outlineLevel="0" collapsed="false">
      <c r="V69" s="138" t="n">
        <f aca="false">AVERAGE(P35:P45)</f>
        <v>5.57570309776548</v>
      </c>
      <c r="Z69" s="0" t="s">
        <v>148</v>
      </c>
      <c r="AA69" s="0" t="s">
        <v>149</v>
      </c>
      <c r="AB69" s="0" t="s">
        <v>150</v>
      </c>
    </row>
    <row r="70" customFormat="false" ht="15" hidden="false" customHeight="false" outlineLevel="0" collapsed="false">
      <c r="V70" s="138" t="n">
        <f aca="false">STDEV(P35:P45)</f>
        <v>0.00416235698616623</v>
      </c>
      <c r="X70" s="137"/>
      <c r="Y70" s="126" t="n">
        <v>0</v>
      </c>
      <c r="Z70" s="126" t="n">
        <f aca="false">Y66-(2*Y67)</f>
        <v>34.8841581165263</v>
      </c>
      <c r="AA70" s="139" t="n">
        <f aca="false">Y66</f>
        <v>34.8909166666667</v>
      </c>
      <c r="AB70" s="126" t="n">
        <f aca="false">Y66+(2*Y67)</f>
        <v>34.897675216807</v>
      </c>
    </row>
    <row r="71" customFormat="false" ht="15" hidden="false" customHeight="false" outlineLevel="0" collapsed="false">
      <c r="V71" s="138"/>
      <c r="X71" s="137"/>
      <c r="Y71" s="126" t="n">
        <v>12</v>
      </c>
      <c r="Z71" s="126" t="n">
        <v>34.8841581165263</v>
      </c>
      <c r="AA71" s="126" t="n">
        <v>34.8909166666667</v>
      </c>
      <c r="AB71" s="126" t="n">
        <v>34.897675216807</v>
      </c>
    </row>
    <row r="74" customFormat="false" ht="15" hidden="false" customHeight="false" outlineLevel="0" collapsed="false">
      <c r="AA74" s="0" t="s">
        <v>151</v>
      </c>
    </row>
    <row r="75" customFormat="false" ht="15" hidden="false" customHeight="false" outlineLevel="0" collapsed="false">
      <c r="Z75" s="0" t="s">
        <v>148</v>
      </c>
      <c r="AA75" s="0" t="s">
        <v>149</v>
      </c>
      <c r="AB75" s="0" t="s">
        <v>150</v>
      </c>
    </row>
    <row r="76" customFormat="false" ht="15" hidden="false" customHeight="false" outlineLevel="0" collapsed="false">
      <c r="Y76" s="126" t="n">
        <v>0</v>
      </c>
      <c r="Z76" s="126" t="n">
        <f aca="false">V66-(2*V67)</f>
        <v>241.997548810757</v>
      </c>
      <c r="AA76" s="139" t="n">
        <v>242.376528725603</v>
      </c>
      <c r="AB76" s="126" t="n">
        <f aca="false">V66+(2*V67)</f>
        <v>242.755508640449</v>
      </c>
    </row>
    <row r="77" customFormat="false" ht="15" hidden="false" customHeight="false" outlineLevel="0" collapsed="false">
      <c r="Y77" s="126" t="n">
        <v>12</v>
      </c>
      <c r="Z77" s="126" t="n">
        <v>241.997548810757</v>
      </c>
      <c r="AA77" s="139" t="n">
        <v>242.376528725603</v>
      </c>
      <c r="AB77" s="126" t="n">
        <v>242.755508640449</v>
      </c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D61:T61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Q7" colorId="64" zoomScale="100" zoomScaleNormal="100" zoomScalePageLayoutView="100" workbookViewId="0">
      <selection pane="topLeft" activeCell="AA51" activeCellId="0" sqref="AA5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41702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0.096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0°0.096</v>
      </c>
      <c r="P9" s="29" t="s">
        <v>13</v>
      </c>
      <c r="Q9" s="33" t="n">
        <f aca="false">IF(ISBLANK(I9),"",IF(ISBLANK(J9),"",IF(J9&gt;60,"ERREUR !!",O11*(I9+(J9/60)))))</f>
        <v>0.0016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2.51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-23°2.51</v>
      </c>
      <c r="P10" s="29" t="s">
        <v>17</v>
      </c>
      <c r="Q10" s="33" t="n">
        <f aca="false">IF(ISBLANK(I10),"",IF(ISBLANK(J10),"",IF(J10&gt;60,"ERREUR !!",O12*(I10+(J10/60)))))</f>
        <v>-23.0418333333333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41701</v>
      </c>
      <c r="K11" s="38"/>
      <c r="L11" s="38"/>
      <c r="M11" s="38"/>
      <c r="N11" s="39" t="str">
        <f aca="false">I9&amp;"°"&amp;J9</f>
        <v>0°0.096</v>
      </c>
      <c r="O11" s="40" t="n">
        <f aca="false">IF(P9=M10,-1,1)</f>
        <v>1</v>
      </c>
      <c r="P11" s="41" t="str">
        <f aca="false">TEXT(J11,"aaaa-mm-jj")&amp;"T"&amp;TEXT(J12,"hh:mm:ss")&amp;"z"</f>
        <v>2018-03-04T18:03:25z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0.752372685185185</v>
      </c>
      <c r="K12" s="45"/>
      <c r="L12" s="45"/>
      <c r="M12" s="45"/>
      <c r="N12" s="46" t="str">
        <f aca="false">I10&amp;"°"&amp;J10</f>
        <v>23°2.51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</v>
      </c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</v>
      </c>
      <c r="S15" s="60" t="s">
        <v>24</v>
      </c>
      <c r="V15" s="0" t="n">
        <v>4.9736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1" t="n">
        <v>4.97465</v>
      </c>
      <c r="S16" s="60" t="s">
        <v>29</v>
      </c>
      <c r="V16" s="0" t="n">
        <v>4.9771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  <c r="V17" s="0" t="n">
        <v>4.968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0.996237119054642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0.0199698020042639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5.01492594298248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4.974252028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0.004699624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0.00401122293054535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8" customFormat="false" ht="15" hidden="false" customHeight="false" outlineLevel="0" collapsed="false">
      <c r="V28" s="0" t="n">
        <v>4.9799</v>
      </c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  <c r="V29" s="0" t="n">
        <f aca="false">AVERAGE(V15:V28)</f>
        <v>4.97465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13" t="n">
        <v>6.8</v>
      </c>
      <c r="F35" s="141" t="n">
        <v>5.5668</v>
      </c>
      <c r="G35" s="116" t="n">
        <v>34.96705</v>
      </c>
      <c r="H35" s="113" t="n">
        <v>2000</v>
      </c>
      <c r="I35" s="113" t="n">
        <v>2021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9" t="n">
        <f aca="false">IF(ISBLANK(E35),"",(0.000824493-(0.0000040899*E35)+(0.000000076438*E35^2)-(0.00000000082467*E35^3)+(0.0000000000053875*E35^4)))</f>
        <v>0.00079996838969888</v>
      </c>
      <c r="L35" s="119" t="n">
        <f aca="false">IF(ISBLANK(E35),"",(-0.00000572466+(0.00000010227*E35)-(0.0000000016546*E35^2)))</f>
        <v>-5.105732704E-006</v>
      </c>
      <c r="M35" s="119" t="n">
        <f aca="false">IF(ISBLANK(E35),"",IF(ISBLANK(G35),(O35+(K35*35)+(L35*35^1.5)+(0.00000048314*35^2)),(O35+(K35*G35)+(L35*G35^1.5)+(0.00000048314*G35^2))))</f>
        <v>1.02742076549898</v>
      </c>
      <c r="N35" s="120" t="n">
        <f aca="false">IF(ISBLANK(D35),"",IF(ISBLANK(G35),J35*(1+0.00001*(35-20)),J35*(1+0.00001*(G35-20))))</f>
        <v>110.85658947822</v>
      </c>
      <c r="O35" s="119" t="n">
        <f aca="false">IF(ISBLANK(E35),"",(0.999842594+(0.00006793952*E35)-(0.00000909529*E35^2)+(0.0000001001685*E35^3)-(0.000000001120083*E35^4)+(0.000000000006536332*E35^5)))</f>
        <v>0.99991321285054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5.75379036122998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5.60022782723839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256.964277532531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250.106174764466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13" t="n">
        <v>7.3</v>
      </c>
      <c r="F36" s="141" t="n">
        <v>5.4439</v>
      </c>
      <c r="G36" s="116" t="n">
        <v>34.9709</v>
      </c>
      <c r="H36" s="113" t="n">
        <v>2000</v>
      </c>
      <c r="I36" s="113" t="n">
        <v>2021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9" t="n">
        <f aca="false">IF(ISBLANK(E36),"",(0.000824493-(0.0000040899*E36)+(0.000000076438*E36^2)-(0.00000000082467*E36^3)+(0.0000000000053875*E36^4)))</f>
        <v>0.000798404599922949</v>
      </c>
      <c r="L36" s="119" t="n">
        <f aca="false">IF(ISBLANK(E36),"",(-0.00000572466+(0.00000010227*E36)-(0.0000000016546*E36^2)))</f>
        <v>-5.066262634E-006</v>
      </c>
      <c r="M36" s="119" t="n">
        <f aca="false">IF(ISBLANK(E36),"",IF(ISBLANK(G36),(O36+(K36*35)+(L36*35^1.5)+(0.00000048314*35^2)),(O36+(K36*G36)+(L36*G36^1.5)+(0.00000048314*G36^2))))</f>
        <v>1.02735385011762</v>
      </c>
      <c r="N36" s="120" t="n">
        <f aca="false">IF(ISBLANK(D36),"",IF(ISBLANK(G36),J36*(1+0.00001*(35-20)),J36*(1+0.00001*(G36-20))))</f>
        <v>108.60625690031</v>
      </c>
      <c r="O36" s="119" t="n">
        <f aca="false">IF(ISBLANK(E36),"",(0.999842594+(0.00006793952*E36)-(0.00000909529*E36^2)+(0.0000001001685*E36^3)-(0.000000001120083*E36^4)+(0.000000000006536332*E36^5)))</f>
        <v>0.999889786405409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5.74520121803558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5.59223213830152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256.580686397469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249.749087296546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13" t="n">
        <v>8.2</v>
      </c>
      <c r="F37" s="141" t="n">
        <v>4.0251</v>
      </c>
      <c r="G37" s="116" t="n">
        <v>34.82365</v>
      </c>
      <c r="H37" s="113" t="n">
        <v>1200</v>
      </c>
      <c r="I37" s="113" t="n">
        <v>1212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9" t="n">
        <f aca="false">IF(ISBLANK(E37),"",(0.000824493-(0.0000040899*E37)+(0.000000076438*E37^2)-(0.00000000082467*E37^3)+(0.0000000000053875*E37^4)))</f>
        <v>0.00079566517253126</v>
      </c>
      <c r="L37" s="119" t="n">
        <f aca="false">IF(ISBLANK(E37),"",(-0.00000572466+(0.00000010227*E37)-(0.0000000016546*E37^2)))</f>
        <v>-4.997301304E-006</v>
      </c>
      <c r="M37" s="119" t="n">
        <f aca="false">IF(ISBLANK(E37),"",IF(ISBLANK(G37),(O37+(K37*35)+(L37*35^1.5)+(0.00000048314*35^2)),(O37+(K37*G37)+(L37*G37^1.5)+(0.00000048314*G37^2))))</f>
        <v>1.02710545705764</v>
      </c>
      <c r="N37" s="120" t="n">
        <f aca="false">IF(ISBLANK(D37),"",IF(ISBLANK(G37),J37*(1+0.00001*(35-20)),J37*(1+0.00001*(G37-20))))</f>
        <v>110.346354933045</v>
      </c>
      <c r="O37" s="119" t="n">
        <f aca="false">IF(ISBLANK(E37),"",(0.999842594+(0.00006793952*E37)-(0.00000909529*E37^2)+(0.0000001001685*E37^3)-(0.000000001120083*E37^4)+(0.000000000006536332*E37^5)))</f>
        <v>0.999838538658805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4.17551024139242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4.06531794052974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186.478287380585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181.557099224058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2005</v>
      </c>
      <c r="E38" s="113" t="n">
        <v>8.9</v>
      </c>
      <c r="F38" s="141" t="n">
        <v>2.2896</v>
      </c>
      <c r="G38" s="116" t="n">
        <v>34.5229</v>
      </c>
      <c r="H38" s="113" t="n">
        <v>800</v>
      </c>
      <c r="I38" s="113" t="n">
        <v>805.5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110.8</v>
      </c>
      <c r="K38" s="119" t="n">
        <f aca="false">IF(ISBLANK(E38),"",(0.000824493-(0.0000040899*E38)+(0.000000076438*E38^2)-(0.00000000082467*E38^3)+(0.0000000000053875*E38^4)))</f>
        <v>0.000793599979577109</v>
      </c>
      <c r="L38" s="119" t="n">
        <f aca="false">IF(ISBLANK(E38),"",(-0.00000572466+(0.00000010227*E38)-(0.0000000016546*E38^2)))</f>
        <v>-4.945517866E-006</v>
      </c>
      <c r="M38" s="119" t="n">
        <f aca="false">IF(ISBLANK(E38),"",IF(ISBLANK(G38),(O38+(K38*35)+(L38*35^1.5)+(0.00000048314*35^2)),(O38+(K38*G38)+(L38*G38^1.5)+(0.00000048314*G38^2))))</f>
        <v>1.02676079890407</v>
      </c>
      <c r="N38" s="120" t="n">
        <f aca="false">IF(ISBLANK(D38),"",IF(ISBLANK(G38),J38*(1+0.00001*(35-20)),J38*(1+0.00001*(G38-20))))</f>
        <v>110.8160913732</v>
      </c>
      <c r="O38" s="119" t="n">
        <f aca="false">IF(ISBLANK(E38),"",(0.999842594+(0.00006793952*E38)-(0.00000909529*E38^2)+(0.0000001001685*E38^3)-(0.000000001120083*E38^4)+(0.000000000006536332*E38^5)))</f>
        <v>0.999790770835288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2.3580989425169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2.29663904682947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105.312698772805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102.567899831404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2006</v>
      </c>
      <c r="E39" s="113" t="n">
        <v>12.2</v>
      </c>
      <c r="F39" s="141" t="n">
        <v>2.3123</v>
      </c>
      <c r="G39" s="116" t="n">
        <v>34.76475</v>
      </c>
      <c r="H39" s="113" t="n">
        <v>400</v>
      </c>
      <c r="I39" s="113" t="n">
        <v>403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108.87</v>
      </c>
      <c r="K39" s="119" t="n">
        <f aca="false">IF(ISBLANK(E39),"",(0.000824493-(0.0000040899*E39)+(0.000000076438*E39^2)-(0.00000000082467*E39^3)+(0.0000000000053875*E39^4)))</f>
        <v>0.00078459512769926</v>
      </c>
      <c r="L39" s="119" t="n">
        <f aca="false">IF(ISBLANK(E39),"",(-0.00000572466+(0.00000010227*E39)-(0.0000000016546*E39^2)))</f>
        <v>-4.723236664E-006</v>
      </c>
      <c r="M39" s="119" t="n">
        <f aca="false">IF(ISBLANK(E39),"",IF(ISBLANK(G39),(O39+(K39*35)+(L39*35^1.5)+(0.00000048314*35^2)),(O39+(K39*G39)+(L39*G39^1.5)+(0.00000048314*G39^2))))</f>
        <v>1.02636856478224</v>
      </c>
      <c r="N39" s="120" t="n">
        <f aca="false">IF(ISBLANK(D39),"",IF(ISBLANK(G39),J39*(1+0.00001*(35-20)),J39*(1+0.00001*(G39-20))))</f>
        <v>108.886074383325</v>
      </c>
      <c r="O39" s="119" t="n">
        <f aca="false">IF(ISBLANK(E39),"",(0.999842594+(0.00006793952*E39)-(0.00000909529*E39^2)+(0.0000001001685*E39^3)-(0.000000001120083*E39^4)+(0.000000000006536332*E39^5)))</f>
        <v>0.999476556944774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2.4246465132158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2.36235461257549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108.284713280218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105.502756997622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2007</v>
      </c>
      <c r="E40" s="113" t="n">
        <v>17.6</v>
      </c>
      <c r="F40" s="141" t="n">
        <v>3.6963</v>
      </c>
      <c r="G40" s="116" t="n">
        <v>35.64645</v>
      </c>
      <c r="H40" s="113" t="n">
        <v>100</v>
      </c>
      <c r="I40" s="113" t="n">
        <v>100.8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109.77</v>
      </c>
      <c r="K40" s="119" t="n">
        <f aca="false">IF(ISBLANK(E40),"",(0.000824493-(0.0000040899*E40)+(0.000000076438*E40^2)-(0.00000000082467*E40^3)+(0.0000000000053875*E40^4)))</f>
        <v>0.0007722092161664</v>
      </c>
      <c r="L40" s="119" t="n">
        <f aca="false">IF(ISBLANK(E40),"",(-0.00000572466+(0.00000010227*E40)-(0.0000000016546*E40^2)))</f>
        <v>-4.437236896E-006</v>
      </c>
      <c r="M40" s="119" t="n">
        <f aca="false">IF(ISBLANK(E40),"",IF(ISBLANK(G40),(O40+(K40*35)+(L40*35^1.5)+(0.00000048314*35^2)),(O40+(K40*G40)+(L40*G40^1.5)+(0.00000048314*G40^2))))</f>
        <v>1.02586670315322</v>
      </c>
      <c r="N40" s="120" t="n">
        <f aca="false">IF(ISBLANK(D40),"",IF(ISBLANK(G40),J40*(1+0.00001*(35-20)),J40*(1+0.00001*(G40-20))))</f>
        <v>109.787175108165</v>
      </c>
      <c r="O40" s="119" t="n">
        <f aca="false">IF(ISBLANK(E40),"",(0.999842594+(0.00006793952*E40)-(0.00000909529*E40^2)+(0.0000001001685*E40^3)-(0.000000001120083*E40^4)+(0.000000000006536332*E40^5)))</f>
        <v>0.998670633552638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3.85301787055755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3.75586599966106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172.0757780991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167.736975544863</v>
      </c>
      <c r="T40" s="32" t="n">
        <v>0.04</v>
      </c>
      <c r="U40" s="32" t="n">
        <v>0.04</v>
      </c>
      <c r="V40" s="125" t="n">
        <v>12.7</v>
      </c>
      <c r="W40" s="125" t="n">
        <v>12.5</v>
      </c>
      <c r="X40" s="125" t="n">
        <v>12.7</v>
      </c>
      <c r="Y40" s="125" t="n">
        <v>12.4</v>
      </c>
      <c r="Z40" s="34" t="n">
        <v>0.86</v>
      </c>
      <c r="AA40" s="32" t="n">
        <v>0.84</v>
      </c>
      <c r="AB40" s="34" t="n">
        <v>4.96</v>
      </c>
      <c r="AC40" s="32" t="n">
        <v>4.85</v>
      </c>
      <c r="AD40" s="34" t="n">
        <v>0.0119</v>
      </c>
      <c r="AE40" s="34" t="n">
        <v>0.0065</v>
      </c>
      <c r="AF40" s="34" t="n">
        <v>-9999.9999</v>
      </c>
      <c r="AG40" s="34" t="n">
        <v>0.0166</v>
      </c>
      <c r="AH40" s="34" t="n">
        <v>0.0035</v>
      </c>
      <c r="AI40" s="34" t="n">
        <v>-9999.9999</v>
      </c>
      <c r="AJ40" s="34" t="n">
        <v>-9999.9999</v>
      </c>
      <c r="AK40" s="34" t="n">
        <v>-9999.9999</v>
      </c>
      <c r="AL40" s="34" t="n">
        <v>0.0231</v>
      </c>
      <c r="AM40" s="34" t="n">
        <v>0.0014</v>
      </c>
      <c r="AN40" s="34" t="n">
        <v>-9999.9999</v>
      </c>
      <c r="AO40" s="34" t="n">
        <v>-9999.9999</v>
      </c>
      <c r="AP40" s="34" t="n">
        <v>0.0034</v>
      </c>
      <c r="AQ40" s="34"/>
      <c r="AR40" s="34" t="n">
        <v>0.0236</v>
      </c>
      <c r="AS40" s="34" t="n">
        <v>0.0157</v>
      </c>
      <c r="AT40" s="34"/>
      <c r="AU40" s="34" t="n">
        <v>0.0095</v>
      </c>
      <c r="AV40" s="34" t="n">
        <v>-9999.9999</v>
      </c>
      <c r="AW40" s="34"/>
      <c r="AX40" s="34" t="n">
        <v>0.0154</v>
      </c>
      <c r="AY40" s="34" t="n">
        <v>0.0517</v>
      </c>
      <c r="AZ40" s="34"/>
      <c r="BA40" s="34" t="n">
        <v>-9999.9999</v>
      </c>
      <c r="BB40" s="34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2008</v>
      </c>
      <c r="E41" s="113" t="n">
        <v>19.9</v>
      </c>
      <c r="F41" s="141" t="n">
        <v>3.7901</v>
      </c>
      <c r="G41" s="116" t="n">
        <v>36.02165</v>
      </c>
      <c r="H41" s="113" t="n">
        <v>80</v>
      </c>
      <c r="I41" s="113" t="n">
        <v>80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108.85</v>
      </c>
      <c r="K41" s="119" t="n">
        <f aca="false">IF(ISBLANK(E41),"",(0.000824493-(0.0000040899*E41)+(0.000000076438*E41^2)-(0.00000000082467*E41^3)+(0.0000000000053875*E41^4)))</f>
        <v>0.000767720197672209</v>
      </c>
      <c r="L41" s="119" t="n">
        <f aca="false">IF(ISBLANK(E41),"",(-0.00000572466+(0.00000010227*E41)-(0.0000000016546*E41^2)))</f>
        <v>-4.344725146E-006</v>
      </c>
      <c r="M41" s="119" t="n">
        <f aca="false">IF(ISBLANK(E41),"",IF(ISBLANK(G41),(O41+(K41*35)+(L41*35^1.5)+(0.00000048314*35^2)),(O41+(K41*G41)+(L41*G41^1.5)+(0.00000048314*G41^2))))</f>
        <v>1.02556903890303</v>
      </c>
      <c r="N41" s="120" t="n">
        <f aca="false">IF(ISBLANK(D41),"",IF(ISBLANK(G41),J41*(1+0.00001*(35-20)),J41*(1+0.00001*(G41-20))))</f>
        <v>108.867439566025</v>
      </c>
      <c r="O41" s="119" t="n">
        <f aca="false">IF(ISBLANK(E41),"",(0.999842594+(0.00006793952*E41)-(0.00000909529*E41^2)+(0.0000001001685*E41^3)-(0.000000001120083*E41^4)+(0.000000000006536332*E41^5)))</f>
        <v>0.99822689518796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3.98521026319573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3.88585274323257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177.979490354321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173.542183512766</v>
      </c>
      <c r="T41" s="32" t="n">
        <v>0.06</v>
      </c>
      <c r="U41" s="32" t="n">
        <v>0.06</v>
      </c>
      <c r="V41" s="34" t="n">
        <v>8.81</v>
      </c>
      <c r="W41" s="32" t="n">
        <v>8.61</v>
      </c>
      <c r="X41" s="34" t="n">
        <v>8.75</v>
      </c>
      <c r="Y41" s="32" t="n">
        <v>8.55</v>
      </c>
      <c r="Z41" s="34" t="n">
        <v>0.66</v>
      </c>
      <c r="AA41" s="32" t="n">
        <v>0.64</v>
      </c>
      <c r="AB41" s="34" t="n">
        <v>3.4</v>
      </c>
      <c r="AC41" s="32" t="n">
        <v>3.32</v>
      </c>
      <c r="AD41" s="34" t="n">
        <v>0.0237</v>
      </c>
      <c r="AE41" s="34" t="n">
        <v>0.0168</v>
      </c>
      <c r="AF41" s="34" t="n">
        <v>-9999.9999</v>
      </c>
      <c r="AG41" s="34" t="n">
        <v>0.0378</v>
      </c>
      <c r="AH41" s="34" t="n">
        <v>0.0071</v>
      </c>
      <c r="AI41" s="34" t="n">
        <v>-9999.9999</v>
      </c>
      <c r="AJ41" s="34" t="n">
        <v>-9999.9999</v>
      </c>
      <c r="AK41" s="34" t="n">
        <v>-9999.9999</v>
      </c>
      <c r="AL41" s="34" t="n">
        <v>0.0407</v>
      </c>
      <c r="AM41" s="34" t="n">
        <v>0.0028</v>
      </c>
      <c r="AN41" s="34" t="n">
        <v>-9999.9999</v>
      </c>
      <c r="AO41" s="34" t="n">
        <v>-9999.9999</v>
      </c>
      <c r="AP41" s="34" t="n">
        <v>0.0124</v>
      </c>
      <c r="AQ41" s="34"/>
      <c r="AR41" s="34" t="n">
        <v>0.0711</v>
      </c>
      <c r="AS41" s="34" t="n">
        <v>0.0354</v>
      </c>
      <c r="AT41" s="34"/>
      <c r="AU41" s="34" t="n">
        <v>0.0238</v>
      </c>
      <c r="AV41" s="34" t="n">
        <v>-9999.9999</v>
      </c>
      <c r="AW41" s="34"/>
      <c r="AX41" s="34" t="n">
        <v>0.0537</v>
      </c>
      <c r="AY41" s="34" t="n">
        <v>0.1063</v>
      </c>
      <c r="AZ41" s="34"/>
      <c r="BA41" s="34" t="n">
        <v>0.0025</v>
      </c>
      <c r="BB41" s="34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2009</v>
      </c>
      <c r="E42" s="113" t="n">
        <v>24.5</v>
      </c>
      <c r="F42" s="141" t="n">
        <v>3.9246</v>
      </c>
      <c r="G42" s="116" t="n">
        <v>36.47235</v>
      </c>
      <c r="H42" s="113" t="n">
        <v>60</v>
      </c>
      <c r="I42" s="113" t="n">
        <v>59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109.15</v>
      </c>
      <c r="K42" s="119" t="n">
        <f aca="false">IF(ISBLANK(E42),"",(0.000824493-(0.0000040899*E42)+(0.000000076438*E42^2)-(0.00000000082467*E42^3)+(0.0000000000053875*E42^4)))</f>
        <v>0.000759985775982969</v>
      </c>
      <c r="L42" s="119" t="n">
        <f aca="false">IF(ISBLANK(E42),"",(-0.00000572466+(0.00000010227*E42)-(0.0000000016546*E42^2)))</f>
        <v>-4.21221865E-006</v>
      </c>
      <c r="M42" s="119" t="n">
        <f aca="false">IF(ISBLANK(E42),"",IF(ISBLANK(G42),(O42+(K42*35)+(L42*35^1.5)+(0.00000048314*35^2)),(O42+(K42*G42)+(L42*G42^1.5)+(0.00000048314*G42^2))))</f>
        <v>1.02460823847022</v>
      </c>
      <c r="N42" s="120" t="n">
        <f aca="false">IF(ISBLANK(D42),"",IF(ISBLANK(G42),J42*(1+0.00001*(35-20)),J42*(1+0.00001*(G42-20))))</f>
        <v>109.167979570025</v>
      </c>
      <c r="O42" s="119" t="n">
        <f aca="false">IF(ISBLANK(E42),"",(0.999842594+(0.00006793952*E42)-(0.00000909529*E42^2)+(0.0000001001685*E42^3)-(0.000000001120083*E42^4)+(0.000000000006536332*E42^5)))</f>
        <v>0.997174887424946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4.11562817196295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4.01678223679692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183.803954159865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179.38949469535</v>
      </c>
      <c r="T42" s="32" t="n">
        <v>0.28</v>
      </c>
      <c r="U42" s="32" t="n">
        <v>0.27</v>
      </c>
      <c r="V42" s="32" t="n">
        <v>2.3</v>
      </c>
      <c r="W42" s="32" t="n">
        <v>2.25</v>
      </c>
      <c r="X42" s="32" t="n">
        <v>2.02</v>
      </c>
      <c r="Y42" s="32" t="n">
        <v>1.97</v>
      </c>
      <c r="Z42" s="32" t="n">
        <v>0.28</v>
      </c>
      <c r="AA42" s="32" t="n">
        <v>0.27</v>
      </c>
      <c r="AB42" s="32" t="n">
        <v>1.63</v>
      </c>
      <c r="AC42" s="32" t="n">
        <v>1.59</v>
      </c>
      <c r="AD42" s="34" t="n">
        <v>0.0646</v>
      </c>
      <c r="AE42" s="34" t="n">
        <v>0.0685</v>
      </c>
      <c r="AF42" s="34" t="n">
        <v>0.0144</v>
      </c>
      <c r="AG42" s="34" t="n">
        <v>0.0854</v>
      </c>
      <c r="AH42" s="34" t="n">
        <v>0.0263</v>
      </c>
      <c r="AI42" s="34" t="n">
        <v>0.0088</v>
      </c>
      <c r="AJ42" s="34" t="n">
        <v>0.0072</v>
      </c>
      <c r="AK42" s="34" t="n">
        <v>0.0042</v>
      </c>
      <c r="AL42" s="34" t="n">
        <v>0.1208</v>
      </c>
      <c r="AM42" s="34" t="n">
        <v>0.0095</v>
      </c>
      <c r="AN42" s="34" t="n">
        <v>0.0135</v>
      </c>
      <c r="AO42" s="34" t="n">
        <v>-9999.9999</v>
      </c>
      <c r="AP42" s="34" t="n">
        <v>0.057</v>
      </c>
      <c r="AQ42" s="34"/>
      <c r="AR42" s="34" t="n">
        <v>0.1376</v>
      </c>
      <c r="AS42" s="34" t="n">
        <v>0.1753</v>
      </c>
      <c r="AT42" s="34"/>
      <c r="AU42" s="34" t="n">
        <v>0.0661</v>
      </c>
      <c r="AV42" s="34" t="n">
        <v>-9999.9999</v>
      </c>
      <c r="AW42" s="34"/>
      <c r="AX42" s="34" t="n">
        <v>0.185</v>
      </c>
      <c r="AY42" s="34" t="n">
        <v>0.3927</v>
      </c>
      <c r="AZ42" s="34"/>
      <c r="BA42" s="34" t="n">
        <v>0.006</v>
      </c>
      <c r="BB42" s="34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2010</v>
      </c>
      <c r="E43" s="113" t="n">
        <v>26.5</v>
      </c>
      <c r="F43" s="141" t="n">
        <v>4.2682</v>
      </c>
      <c r="G43" s="116" t="n">
        <v>36.1286</v>
      </c>
      <c r="H43" s="113" t="n">
        <v>40</v>
      </c>
      <c r="I43" s="113" t="n">
        <v>40.5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109.42</v>
      </c>
      <c r="K43" s="119" t="n">
        <f aca="false">IF(ISBLANK(E43),"",(0.000824493-(0.0000040899*E43)+(0.000000076438*E43^2)-(0.00000000082467*E43^3)+(0.0000000000053875*E43^4)))</f>
        <v>0.000757099308950469</v>
      </c>
      <c r="L43" s="119" t="n">
        <f aca="false">IF(ISBLANK(E43),"",(-0.00000572466+(0.00000010227*E43)-(0.0000000016546*E43^2)))</f>
        <v>-4.17644785E-006</v>
      </c>
      <c r="M43" s="119" t="n">
        <f aca="false">IF(ISBLANK(E43),"",IF(ISBLANK(G43),(O43+(K43*35)+(L43*35^1.5)+(0.00000048314*35^2)),(O43+(K43*G43)+(L43*G43^1.5)+(0.00000048314*G43^2))))</f>
        <v>1.02372958640841</v>
      </c>
      <c r="N43" s="120" t="n">
        <f aca="false">IF(ISBLANK(D43),"",IF(ISBLANK(G43),J43*(1+0.00001*(35-20)),J43*(1+0.00001*(G43-20))))</f>
        <v>109.43764791412</v>
      </c>
      <c r="O43" s="119" t="n">
        <f aca="false">IF(ISBLANK(E43),"",(0.999842594+(0.00006793952*E43)-(0.00000909529*E43^2)+(0.0000001001685*E43^3)-(0.000000001120083*E43^4)+(0.000000000006536332*E43^5)))</f>
        <v>0.996652968265666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4.46611554756066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4.3625930195388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199.456720354059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194.833404252603</v>
      </c>
      <c r="T43" s="32" t="n">
        <v>0.01</v>
      </c>
      <c r="U43" s="32" t="n">
        <v>0.01</v>
      </c>
      <c r="V43" s="32" t="n">
        <v>0.01</v>
      </c>
      <c r="W43" s="32" t="n">
        <v>0.01</v>
      </c>
      <c r="X43" s="32" t="n">
        <v>0</v>
      </c>
      <c r="Y43" s="32" t="n">
        <v>0</v>
      </c>
      <c r="Z43" s="32" t="n">
        <v>0.1</v>
      </c>
      <c r="AA43" s="32" t="n">
        <v>0.1</v>
      </c>
      <c r="AB43" s="32" t="n">
        <v>1.33</v>
      </c>
      <c r="AC43" s="32" t="n">
        <v>1.3</v>
      </c>
      <c r="AD43" s="34" t="n">
        <v>0.0191</v>
      </c>
      <c r="AE43" s="34" t="n">
        <v>0.0303</v>
      </c>
      <c r="AF43" s="34" t="n">
        <v>0.0162</v>
      </c>
      <c r="AG43" s="34" t="n">
        <v>0.0226</v>
      </c>
      <c r="AH43" s="34" t="n">
        <v>0.0086</v>
      </c>
      <c r="AI43" s="34" t="n">
        <v>0.0041</v>
      </c>
      <c r="AJ43" s="34" t="n">
        <v>0.0053</v>
      </c>
      <c r="AK43" s="34" t="n">
        <v>0.0045</v>
      </c>
      <c r="AL43" s="34" t="n">
        <v>0.0651</v>
      </c>
      <c r="AM43" s="34" t="n">
        <v>0.0091</v>
      </c>
      <c r="AN43" s="34" t="n">
        <v>0.0036</v>
      </c>
      <c r="AO43" s="34" t="n">
        <v>-9999.9999</v>
      </c>
      <c r="AP43" s="34" t="n">
        <v>0.1534</v>
      </c>
      <c r="AQ43" s="34"/>
      <c r="AR43" s="34" t="n">
        <v>0.0269</v>
      </c>
      <c r="AS43" s="34" t="n">
        <v>0.0697</v>
      </c>
      <c r="AT43" s="34"/>
      <c r="AU43" s="34" t="n">
        <v>0.0563</v>
      </c>
      <c r="AV43" s="34" t="n">
        <v>-9999.9999</v>
      </c>
      <c r="AW43" s="34"/>
      <c r="AX43" s="34" t="n">
        <v>0.1991</v>
      </c>
      <c r="AY43" s="34" t="n">
        <v>0.2636</v>
      </c>
      <c r="AZ43" s="34"/>
      <c r="BA43" s="34" t="n">
        <v>0.0045</v>
      </c>
      <c r="BB43" s="34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2011</v>
      </c>
      <c r="E44" s="113" t="n">
        <v>27.4</v>
      </c>
      <c r="F44" s="141" t="n">
        <v>4.5191</v>
      </c>
      <c r="G44" s="116" t="n">
        <v>36.04475</v>
      </c>
      <c r="H44" s="113" t="n">
        <v>20</v>
      </c>
      <c r="I44" s="113" t="n">
        <v>19.8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110.81</v>
      </c>
      <c r="K44" s="119" t="n">
        <f aca="false">IF(ISBLANK(E44),"",(0.000824493-(0.0000040899*E44)+(0.000000076438*E44^2)-(0.00000000082467*E44^3)+(0.0000000000053875*E44^4)))</f>
        <v>0.00075588880506374</v>
      </c>
      <c r="L44" s="119" t="n">
        <f aca="false">IF(ISBLANK(E44),"",(-0.00000572466+(0.00000010227*E44)-(0.0000000016546*E44^2)))</f>
        <v>-4.164669496E-006</v>
      </c>
      <c r="M44" s="119" t="n">
        <f aca="false">IF(ISBLANK(E44),"",IF(ISBLANK(G44),(O44+(K44*35)+(L44*35^1.5)+(0.00000048314*35^2)),(O44+(K44*G44)+(L44*G44^1.5)+(0.00000048314*G44^2))))</f>
        <v>1.02337821040963</v>
      </c>
      <c r="N44" s="120" t="n">
        <f aca="false">IF(ISBLANK(D44),"",IF(ISBLANK(G44),J44*(1+0.00001*(35-20)),J44*(1+0.00001*(G44-20))))</f>
        <v>110.827779187475</v>
      </c>
      <c r="O44" s="119" t="n">
        <f aca="false">IF(ISBLANK(E44),"",(0.999842594+(0.00006793952*E44)-(0.00000909529*E44^2)+(0.0000001001685*E44^3)-(0.000000001120083*E44^4)+(0.000000000006536332*E44^5)))</f>
        <v>0.996405926771626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4.66916485985864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4.56250173431943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208.524902641287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203.761327454706</v>
      </c>
      <c r="T44" s="32" t="n">
        <v>0.01</v>
      </c>
      <c r="U44" s="32" t="n">
        <v>0.01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0.08</v>
      </c>
      <c r="AA44" s="32" t="n">
        <v>0.08</v>
      </c>
      <c r="AB44" s="32" t="n">
        <v>1.06</v>
      </c>
      <c r="AC44" s="32" t="n">
        <v>1.04</v>
      </c>
      <c r="AD44" s="34" t="n">
        <v>0.0049</v>
      </c>
      <c r="AE44" s="34" t="n">
        <v>0.0093</v>
      </c>
      <c r="AF44" s="34" t="n">
        <v>0.0085</v>
      </c>
      <c r="AG44" s="34" t="n">
        <v>0.0057</v>
      </c>
      <c r="AH44" s="34" t="n">
        <v>0.0053</v>
      </c>
      <c r="AI44" s="34" t="n">
        <v>-9999.9999</v>
      </c>
      <c r="AJ44" s="34" t="n">
        <v>-9999.9999</v>
      </c>
      <c r="AK44" s="34" t="n">
        <v>0.0011</v>
      </c>
      <c r="AL44" s="34" t="n">
        <v>0.0227</v>
      </c>
      <c r="AM44" s="34" t="n">
        <v>0.008</v>
      </c>
      <c r="AN44" s="34" t="n">
        <v>-9999.9999</v>
      </c>
      <c r="AO44" s="34" t="n">
        <v>0.0008</v>
      </c>
      <c r="AP44" s="34" t="n">
        <v>0.0976</v>
      </c>
      <c r="AQ44" s="34"/>
      <c r="AR44" s="34" t="n">
        <v>0.007</v>
      </c>
      <c r="AS44" s="34" t="n">
        <v>0.0098</v>
      </c>
      <c r="AT44" s="34"/>
      <c r="AU44" s="34" t="n">
        <v>0.0149</v>
      </c>
      <c r="AV44" s="34" t="n">
        <v>-9999.9999</v>
      </c>
      <c r="AW44" s="34"/>
      <c r="AX44" s="34" t="n">
        <v>0.066</v>
      </c>
      <c r="AY44" s="34" t="n">
        <v>0.0954</v>
      </c>
      <c r="AZ44" s="34"/>
      <c r="BA44" s="34" t="n">
        <v>-9999.9999</v>
      </c>
      <c r="BB44" s="34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2012</v>
      </c>
      <c r="E45" s="113" t="n">
        <v>27.9</v>
      </c>
      <c r="F45" s="141" t="n">
        <v>4.4382</v>
      </c>
      <c r="G45" s="116" t="n">
        <v>35.782</v>
      </c>
      <c r="H45" s="113" t="n">
        <v>0</v>
      </c>
      <c r="I45" s="113" t="n">
        <v>1.1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110.46</v>
      </c>
      <c r="K45" s="119" t="n">
        <f aca="false">IF(ISBLANK(E45),"",(0.000824493-(0.0000040899*E45)+(0.000000076438*E45^2)-(0.00000000082467*E45^3)+(0.0000000000053875*E45^4)))</f>
        <v>0.000755239413691009</v>
      </c>
      <c r="L45" s="119" t="n">
        <f aca="false">IF(ISBLANK(E45),"",(-0.00000572466+(0.00000010227*E45)-(0.0000000016546*E45^2)))</f>
        <v>-4.159284186E-006</v>
      </c>
      <c r="M45" s="119" t="n">
        <f aca="false">IF(ISBLANK(E45),"",IF(ISBLANK(G45),(O45+(K45*35)+(L45*35^1.5)+(0.00000048314*35^2)),(O45+(K45*G45)+(L45*G45^1.5)+(0.00000048314*G45^2))))</f>
        <v>1.0230177888457</v>
      </c>
      <c r="N45" s="120" t="n">
        <f aca="false">IF(ISBLANK(D45),"",IF(ISBLANK(G45),J45*(1+0.00001*(35-20)),J45*(1+0.00001*(G45-20))))</f>
        <v>110.4774327972</v>
      </c>
      <c r="O45" s="119" t="n">
        <f aca="false">IF(ISBLANK(E45),"",(0.999842594+(0.00006793952*E45)-(0.00000909529*E45^2)+(0.0000001001685*E45^3)-(0.000000001120083*E45^4)+(0.000000000006536332*E45^5)))</f>
        <v>0.996265480344915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4.6001074503152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4.49660553361994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205.440798731077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200.818403131466</v>
      </c>
      <c r="T45" s="32" t="n">
        <v>0.01</v>
      </c>
      <c r="U45" s="32" t="n">
        <v>0.01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0.07</v>
      </c>
      <c r="AA45" s="32" t="n">
        <v>0.07</v>
      </c>
      <c r="AB45" s="32" t="n">
        <v>1.02</v>
      </c>
      <c r="AC45" s="32" t="n">
        <v>1</v>
      </c>
      <c r="AD45" s="34" t="n">
        <v>0.0028</v>
      </c>
      <c r="AE45" s="34" t="n">
        <v>0.0076</v>
      </c>
      <c r="AF45" s="34" t="n">
        <v>0.0116</v>
      </c>
      <c r="AG45" s="34" t="n">
        <v>0.0046</v>
      </c>
      <c r="AH45" s="34" t="n">
        <v>0.0042</v>
      </c>
      <c r="AI45" s="34" t="n">
        <v>-9999.9999</v>
      </c>
      <c r="AJ45" s="34" t="n">
        <v>-9999.9999</v>
      </c>
      <c r="AK45" s="34" t="n">
        <v>0.0018</v>
      </c>
      <c r="AL45" s="34" t="n">
        <v>0.0162</v>
      </c>
      <c r="AM45" s="34" t="n">
        <v>0.0093</v>
      </c>
      <c r="AN45" s="34" t="n">
        <v>-9999.9999</v>
      </c>
      <c r="AO45" s="34" t="n">
        <v>0.0008</v>
      </c>
      <c r="AP45" s="34" t="n">
        <v>0.0963</v>
      </c>
      <c r="AQ45" s="34"/>
      <c r="AR45" s="34" t="n">
        <v>0.0052</v>
      </c>
      <c r="AS45" s="34" t="n">
        <v>0.0083</v>
      </c>
      <c r="AT45" s="34"/>
      <c r="AU45" s="34" t="n">
        <v>0.0151</v>
      </c>
      <c r="AV45" s="34" t="n">
        <v>-9999.9999</v>
      </c>
      <c r="AW45" s="34"/>
      <c r="AX45" s="34" t="n">
        <v>0.0585</v>
      </c>
      <c r="AY45" s="34" t="n">
        <v>0.0918</v>
      </c>
      <c r="AZ45" s="34"/>
      <c r="BA45" s="34" t="n">
        <v>-9999.9999</v>
      </c>
      <c r="BB45" s="34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14</v>
      </c>
      <c r="D46" s="113"/>
      <c r="E46" s="113"/>
      <c r="F46" s="115"/>
      <c r="G46" s="116"/>
      <c r="H46" s="113"/>
      <c r="I46" s="113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15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5"/>
      <c r="W47" s="125"/>
      <c r="X47" s="125"/>
      <c r="Y47" s="125"/>
      <c r="Z47" s="32"/>
      <c r="AA47" s="32"/>
      <c r="AB47" s="125"/>
      <c r="AC47" s="125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16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17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18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19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20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21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22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5"/>
      <c r="W54" s="125"/>
      <c r="X54" s="125"/>
      <c r="Y54" s="125"/>
      <c r="Z54" s="32"/>
      <c r="AA54" s="32"/>
      <c r="AB54" s="125"/>
      <c r="AC54" s="125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23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24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8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Q16" colorId="64" zoomScale="100" zoomScaleNormal="100" zoomScalePageLayoutView="100" workbookViewId="0">
      <selection pane="topLeft" activeCell="AD40" activeCellId="0" sqref="AD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41707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54.26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-9°54.26</v>
      </c>
      <c r="P9" s="29" t="s">
        <v>16</v>
      </c>
      <c r="Q9" s="33" t="n">
        <f aca="false">IF(ISBLANK(I9),"",IF(ISBLANK(J9),"",IF(J9&gt;60,"ERREUR !!",O11*(I9+(J9/60)))))</f>
        <v>-9.90433333333333</v>
      </c>
      <c r="R9" s="33"/>
      <c r="V9" s="0" t="n">
        <v>4.9833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-9°59.99</v>
      </c>
      <c r="P10" s="29" t="s">
        <v>17</v>
      </c>
      <c r="Q10" s="33" t="n">
        <f aca="false">IF(ISBLANK(I10),"",IF(ISBLANK(J10),"",IF(J10&gt;60,"ERREUR !!",O12*(I10+(J10/60)))))</f>
        <v>-9.99983333333333</v>
      </c>
      <c r="R10" s="33"/>
      <c r="S10" s="35"/>
      <c r="T10" s="35"/>
      <c r="V10" s="0" t="n">
        <v>4.9912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41706</v>
      </c>
      <c r="K11" s="38"/>
      <c r="L11" s="38"/>
      <c r="M11" s="38"/>
      <c r="N11" s="39" t="str">
        <f aca="false">I9&amp;"°"&amp;J9</f>
        <v>9°54.26</v>
      </c>
      <c r="O11" s="40" t="n">
        <f aca="false">IF(P9=M10,-1,1)</f>
        <v>-1</v>
      </c>
      <c r="P11" s="41" t="str">
        <f aca="false">TEXT(J11,"aaaa-mm-jj")&amp;"T"&amp;TEXT(J12,"hh:mm:ss")&amp;"z"</f>
        <v>2018-03-09T05:54:17z</v>
      </c>
      <c r="Q11" s="41"/>
      <c r="R11" s="41"/>
      <c r="T11" s="42"/>
      <c r="U11" s="42"/>
      <c r="V11" s="5" t="n">
        <v>4.99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0.246030092592593</v>
      </c>
      <c r="K12" s="45"/>
      <c r="L12" s="45"/>
      <c r="M12" s="45"/>
      <c r="N12" s="46" t="str">
        <f aca="false">I10&amp;"°"&amp;J10</f>
        <v>9°59.99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4.9909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4.9874</v>
      </c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</v>
      </c>
      <c r="S14" s="55" t="s">
        <v>24</v>
      </c>
      <c r="V14" s="0" t="n">
        <f aca="false">AVERAGE(V9:V13)</f>
        <v>4.98856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/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4.98856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0.996237119054642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0.0199698020042639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5.01492594298248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4.9881609152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0.004699624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0.00400002756972785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2051</v>
      </c>
      <c r="E35" s="144" t="n">
        <v>5.8</v>
      </c>
      <c r="F35" s="141" t="n">
        <v>5.3095</v>
      </c>
      <c r="G35" s="116" t="n">
        <v>34.92715</v>
      </c>
      <c r="H35" s="113" t="n">
        <v>2000</v>
      </c>
      <c r="I35" s="113" t="n">
        <v>2021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111.8382733</v>
      </c>
      <c r="K35" s="119" t="n">
        <f aca="false">IF(ISBLANK(E35),"",(0.000824493-(0.0000040899*E35)+(0.000000076438*E35^2)-(0.00000000082467*E35^3)+(0.0000000000053875*E35^4)))</f>
        <v>0.00080318814806918</v>
      </c>
      <c r="L35" s="119" t="n">
        <f aca="false">IF(ISBLANK(E35),"",(-0.00000572466+(0.00000010227*E35)-(0.0000000016546*E35^2)))</f>
        <v>-5.187154744E-006</v>
      </c>
      <c r="M35" s="119" t="n">
        <f aca="false">IF(ISBLANK(E35),"",IF(ISBLANK(G35),(O35+(K35*35)+(L35*35^1.5)+(0.00000048314*35^2)),(O35+(K35*G35)+(L35*G35^1.5)+(0.00000048314*G35^2))))</f>
        <v>1.02752074021274</v>
      </c>
      <c r="N35" s="120" t="n">
        <f aca="false">IF(ISBLANK(D35),"",IF(ISBLANK(G35),J35*(1+0.00001*(35-20)),J35*(1+0.00001*(G35-20))))</f>
        <v>111.854967566813</v>
      </c>
      <c r="O35" s="119" t="n">
        <f aca="false">IF(ISBLANK(E35),"",(0.999842594+(0.00006793952*E35)-(0.00000909529*E35^2)+(0.0000001001685*E35^3)-(0.000000001120083*E35^4)+(0.000000000006536332*E35^5)))</f>
        <v>0.99994899709695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5.422023813611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5.27680230813482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242.147583515867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235.661991081301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2052</v>
      </c>
      <c r="E36" s="144" t="n">
        <v>6.7</v>
      </c>
      <c r="F36" s="141" t="n">
        <v>4.1346</v>
      </c>
      <c r="G36" s="116" t="n">
        <v>34.7295</v>
      </c>
      <c r="H36" s="113" t="n">
        <v>1200</v>
      </c>
      <c r="I36" s="113" t="n">
        <v>1213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117.8815891</v>
      </c>
      <c r="K36" s="119" t="n">
        <f aca="false">IF(ISBLANK(E36),"",(0.000824493-(0.0000040899*E36)+(0.000000076438*E36^2)-(0.00000000082467*E36^3)+(0.0000000000053875*E36^4)))</f>
        <v>0.000800284798013229</v>
      </c>
      <c r="L36" s="119" t="n">
        <f aca="false">IF(ISBLANK(E36),"",(-0.00000572466+(0.00000010227*E36)-(0.0000000016546*E36^2)))</f>
        <v>-5.113725994E-006</v>
      </c>
      <c r="M36" s="119" t="n">
        <f aca="false">IF(ISBLANK(E36),"",IF(ISBLANK(G36),(O36+(K36*35)+(L36*35^1.5)+(0.00000048314*35^2)),(O36+(K36*G36)+(L36*G36^1.5)+(0.00000048314*G36^2))))</f>
        <v>1.02724707294676</v>
      </c>
      <c r="N36" s="120" t="n">
        <f aca="false">IF(ISBLANK(D36),"",IF(ISBLANK(G36),J36*(1+0.00001*(35-20)),J36*(1+0.00001*(G36-20))))</f>
        <v>117.898952468666</v>
      </c>
      <c r="O36" s="119" t="n">
        <f aca="false">IF(ISBLANK(E36),"",(0.999842594+(0.00006793952*E36)-(0.00000909529*E36^2)+(0.0000001001685*E36^3)-(0.000000001120083*E36^4)+(0.000000000006536332*E36^5)))</f>
        <v>0.999917459350319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3.998727275762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3.89266358704851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178.583160135531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173.846355797586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2053</v>
      </c>
      <c r="E37" s="144" t="n">
        <v>7.2</v>
      </c>
      <c r="F37" s="141" t="n">
        <v>4.1219</v>
      </c>
      <c r="G37" s="116" t="n">
        <v>34.7284</v>
      </c>
      <c r="H37" s="113" t="n">
        <v>1200</v>
      </c>
      <c r="I37" s="113" t="n">
        <v>1213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118.0258199</v>
      </c>
      <c r="K37" s="119" t="n">
        <f aca="false">IF(ISBLANK(E37),"",(0.000824493-(0.0000040899*E37)+(0.000000076438*E37^2)-(0.00000000082467*E37^3)+(0.0000000000053875*E37^4)))</f>
        <v>0.00079871493778176</v>
      </c>
      <c r="L37" s="119" t="n">
        <f aca="false">IF(ISBLANK(E37),"",(-0.00000572466+(0.00000010227*E37)-(0.0000000016546*E37^2)))</f>
        <v>-5.074090464E-006</v>
      </c>
      <c r="M37" s="119" t="n">
        <f aca="false">IF(ISBLANK(E37),"",IF(ISBLANK(G37),(O37+(K37*35)+(L37*35^1.5)+(0.00000048314*35^2)),(O37+(K37*G37)+(L37*G37^1.5)+(0.00000048314*G37^2))))</f>
        <v>1.02717710183906</v>
      </c>
      <c r="N37" s="120" t="n">
        <f aca="false">IF(ISBLANK(D37),"",IF(ISBLANK(G37),J37*(1+0.00001*(35-20)),J37*(1+0.00001*(G37-20))))</f>
        <v>118.043203214858</v>
      </c>
      <c r="O37" s="119" t="n">
        <f aca="false">IF(ISBLANK(E37),"",(0.999842594+(0.00006793952*E37)-(0.00000909529*E37^2)+(0.0000001001685*E37^3)-(0.000000001120083*E37^4)+(0.000000000006536332*E37^5)))</f>
        <v>0.999894762780404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3.98144293205397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3.87610172084793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177.81124134553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173.106702853069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2054</v>
      </c>
      <c r="E38" s="144" t="n">
        <v>7.9</v>
      </c>
      <c r="F38" s="141" t="n">
        <v>3.1351</v>
      </c>
      <c r="G38" s="116" t="n">
        <v>34.50565</v>
      </c>
      <c r="H38" s="113" t="n">
        <v>800</v>
      </c>
      <c r="I38" s="113" t="n">
        <v>806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116.885647</v>
      </c>
      <c r="K38" s="119" t="n">
        <f aca="false">IF(ISBLANK(E38),"",(0.000824493-(0.0000040899*E38)+(0.000000076438*E38^2)-(0.00000000082467*E38^3)+(0.0000000000053875*E38^4)))</f>
        <v>0.000796567675464009</v>
      </c>
      <c r="L38" s="119" t="n">
        <f aca="false">IF(ISBLANK(E38),"",(-0.00000572466+(0.00000010227*E38)-(0.0000000016546*E38^2)))</f>
        <v>-5.019990586E-006</v>
      </c>
      <c r="M38" s="119" t="n">
        <f aca="false">IF(ISBLANK(E38),"",IF(ISBLANK(G38),(O38+(K38*35)+(L38*35^1.5)+(0.00000048314*35^2)),(O38+(K38*G38)+(L38*G38^1.5)+(0.00000048314*G38^2))))</f>
        <v>1.02690072678133</v>
      </c>
      <c r="N38" s="120" t="n">
        <f aca="false">IF(ISBLANK(D38),"",IF(ISBLANK(G38),J38*(1+0.00001*(35-20)),J38*(1+0.00001*(G38-20))))</f>
        <v>116.902602022854</v>
      </c>
      <c r="O38" s="119" t="n">
        <f aca="false">IF(ISBLANK(E38),"",(0.999842594+(0.00006793952*E38)-(0.00000909529*E38^2)+(0.0000001001685*E38^3)-(0.000000001120083*E38^4)+(0.000000000006536332*E38^5)))</f>
        <v>0.999856904530436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3.05475663675584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2.97473412676463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136.425431397516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132.851626101309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2055</v>
      </c>
      <c r="E39" s="144" t="n">
        <v>10.8</v>
      </c>
      <c r="F39" s="141" t="n">
        <v>1.9173</v>
      </c>
      <c r="G39" s="116" t="n">
        <v>34.718</v>
      </c>
      <c r="H39" s="113" t="n">
        <v>400</v>
      </c>
      <c r="I39" s="113" t="n">
        <v>403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116.4768823</v>
      </c>
      <c r="K39" s="119" t="n">
        <f aca="false">IF(ISBLANK(E39),"",(0.000824493-(0.0000040899*E39)+(0.000000076438*E39^2)-(0.00000000082467*E39^3)+(0.0000000000053875*E39^4)))</f>
        <v>0.00078827225796768</v>
      </c>
      <c r="L39" s="119" t="n">
        <f aca="false">IF(ISBLANK(E39),"",(-0.00000572466+(0.00000010227*E39)-(0.0000000016546*E39^2)))</f>
        <v>-4.813136544E-006</v>
      </c>
      <c r="M39" s="119" t="n">
        <f aca="false">IF(ISBLANK(E39),"",IF(ISBLANK(G39),(O39+(K39*35)+(L39*35^1.5)+(0.00000048314*35^2)),(O39+(K39*G39)+(L39*G39^1.5)+(0.00000048314*G39^2))))</f>
        <v>1.02659235453273</v>
      </c>
      <c r="N39" s="120" t="n">
        <f aca="false">IF(ISBLANK(D39),"",IF(ISBLANK(G39),J39*(1+0.00001*(35-20)),J39*(1+0.00001*(G39-20))))</f>
        <v>116.494025367537</v>
      </c>
      <c r="O39" s="119" t="n">
        <f aca="false">IF(ISBLANK(E39),"",(0.999842594+(0.00006793952*E39)-(0.00000909529*E39^2)+(0.0000001001685*E39^3)-(0.000000001120083*E39^4)+(0.000000000006536332*E39^5)))</f>
        <v>0.999627371447927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1.86900723141982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1.82059336714087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83.4698629552093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81.3076997765114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2056</v>
      </c>
      <c r="E40" s="144" t="n">
        <v>19</v>
      </c>
      <c r="F40" s="141" t="n">
        <v>3.482</v>
      </c>
      <c r="G40" s="116" t="n">
        <v>36.00555</v>
      </c>
      <c r="H40" s="113" t="n">
        <v>100</v>
      </c>
      <c r="I40" s="113" t="n">
        <v>102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117.3289249</v>
      </c>
      <c r="K40" s="119" t="n">
        <f aca="false">IF(ISBLANK(E40),"",(0.000824493-(0.0000040899*E40)+(0.000000076438*E40^2)-(0.00000000082467*E40^3)+(0.0000000000053875*E40^4)))</f>
        <v>0.0007694247108575</v>
      </c>
      <c r="L40" s="119" t="n">
        <f aca="false">IF(ISBLANK(E40),"",(-0.00000572466+(0.00000010227*E40)-(0.0000000016546*E40^2)))</f>
        <v>-4.3788406E-006</v>
      </c>
      <c r="M40" s="119" t="n">
        <f aca="false">IF(ISBLANK(E40),"",IF(ISBLANK(G40),(O40+(K40*35)+(L40*35^1.5)+(0.00000048314*35^2)),(O40+(K40*G40)+(L40*G40^1.5)+(0.00000048314*G40^2))))</f>
        <v>1.02579116931451</v>
      </c>
      <c r="N40" s="120" t="n">
        <f aca="false">IF(ISBLANK(D40),"",IF(ISBLANK(G40),J40*(1+0.00001*(35-20)),J40*(1+0.00001*(G40-20))))</f>
        <v>117.347704039739</v>
      </c>
      <c r="O40" s="119" t="n">
        <f aca="false">IF(ISBLANK(E40),"",(0.999842594+(0.00006793952*E40)-(0.00000909529*E40^2)+(0.0000001001685*E40^3)-(0.000000001120083*E40^4)+(0.000000000006536332*E40^5)))</f>
        <v>0.998407315199986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3.38131979545019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3.29630425431501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151.009742064805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147.212947997708</v>
      </c>
      <c r="T40" s="32" t="n">
        <v>0.29</v>
      </c>
      <c r="U40" s="32" t="n">
        <v>0.28</v>
      </c>
      <c r="V40" s="125" t="n">
        <v>12.3</v>
      </c>
      <c r="W40" s="125" t="n">
        <v>12.1</v>
      </c>
      <c r="X40" s="125" t="n">
        <v>12.1</v>
      </c>
      <c r="Y40" s="125" t="n">
        <v>11.8</v>
      </c>
      <c r="Z40" s="34" t="n">
        <v>0.86</v>
      </c>
      <c r="AA40" s="32" t="n">
        <v>0.84</v>
      </c>
      <c r="AB40" s="34" t="n">
        <v>3.52</v>
      </c>
      <c r="AC40" s="32" t="n">
        <v>3.44</v>
      </c>
      <c r="AD40" s="34" t="n">
        <v>0.0444</v>
      </c>
      <c r="AE40" s="34" t="n">
        <v>0.0379</v>
      </c>
      <c r="AF40" s="34" t="n">
        <v>0.0033</v>
      </c>
      <c r="AG40" s="34" t="n">
        <v>0.0802</v>
      </c>
      <c r="AH40" s="34" t="n">
        <v>0.0131</v>
      </c>
      <c r="AI40" s="34" t="n">
        <v>0.0105</v>
      </c>
      <c r="AJ40" s="34" t="n">
        <v>0.004</v>
      </c>
      <c r="AK40" s="34" t="n">
        <v>-9999.9999</v>
      </c>
      <c r="AL40" s="34" t="n">
        <v>0.0781</v>
      </c>
      <c r="AM40" s="34" t="n">
        <v>0.0048</v>
      </c>
      <c r="AN40" s="34" t="n">
        <v>-9999.9999</v>
      </c>
      <c r="AO40" s="34" t="n">
        <v>-9999.9999</v>
      </c>
      <c r="AP40" s="34" t="n">
        <v>0.0408</v>
      </c>
      <c r="AQ40" s="34"/>
      <c r="AR40" s="34" t="n">
        <v>0.1083</v>
      </c>
      <c r="AS40" s="34" t="n">
        <v>0.0953</v>
      </c>
      <c r="AT40" s="34"/>
      <c r="AU40" s="34" t="n">
        <v>0.0369</v>
      </c>
      <c r="AV40" s="34" t="n">
        <v>-9999.9999</v>
      </c>
      <c r="AW40" s="34"/>
      <c r="AX40" s="34" t="n">
        <v>0.1048</v>
      </c>
      <c r="AY40" s="34" t="n">
        <v>0.2253</v>
      </c>
      <c r="AZ40" s="34"/>
      <c r="BA40" s="34" t="n">
        <v>0.0046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2057</v>
      </c>
      <c r="E41" s="144" t="n">
        <v>21.9</v>
      </c>
      <c r="F41" s="141" t="n">
        <v>4.9584</v>
      </c>
      <c r="G41" s="116" t="n">
        <v>36.61465</v>
      </c>
      <c r="H41" s="113" t="n">
        <v>80</v>
      </c>
      <c r="I41" s="113" t="n">
        <v>80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117.6740042</v>
      </c>
      <c r="K41" s="119" t="n">
        <f aca="false">IF(ISBLANK(E41),"",(0.000824493-(0.0000040899*E41)+(0.000000076438*E41^2)-(0.00000000082467*E41^3)+(0.0000000000053875*E41^4)))</f>
        <v>0.000764161995385909</v>
      </c>
      <c r="L41" s="119" t="n">
        <f aca="false">IF(ISBLANK(E41),"",(-0.00000572466+(0.00000010227*E41)-(0.0000000016546*E41^2)))</f>
        <v>-4.278509706E-006</v>
      </c>
      <c r="M41" s="119" t="n">
        <f aca="false">IF(ISBLANK(E41),"",IF(ISBLANK(G41),(O41+(K41*35)+(L41*35^1.5)+(0.00000048314*35^2)),(O41+(K41*G41)+(L41*G41^1.5)+(0.00000048314*G41^2))))</f>
        <v>1.02547498276653</v>
      </c>
      <c r="N41" s="120" t="n">
        <f aca="false">IF(ISBLANK(D41),"",IF(ISBLANK(G41),J41*(1+0.00001*(35-20)),J41*(1+0.00001*(G41-20))))</f>
        <v>117.693555323939</v>
      </c>
      <c r="O41" s="119" t="n">
        <f aca="false">IF(ISBLANK(E41),"",(0.999842594+(0.00006793952*E41)-(0.00000909529*E41^2)+(0.0000001001685*E41^3)-(0.000000001120083*E41^4)+(0.000000000006536332*E41^5)))</f>
        <v>0.997795672440038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4.80692748136355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4.68751316428552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214.677381317696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209.344337916991</v>
      </c>
      <c r="T41" s="32" t="n">
        <v>0.04</v>
      </c>
      <c r="U41" s="32" t="n">
        <v>0.04</v>
      </c>
      <c r="V41" s="34" t="n">
        <v>0.63</v>
      </c>
      <c r="W41" s="32" t="n">
        <v>0.62</v>
      </c>
      <c r="X41" s="34" t="n">
        <v>0.59</v>
      </c>
      <c r="Y41" s="32" t="n">
        <v>0.58</v>
      </c>
      <c r="Z41" s="34" t="n">
        <v>0.27</v>
      </c>
      <c r="AA41" s="32" t="n">
        <v>0.26</v>
      </c>
      <c r="AB41" s="34" t="n">
        <v>1.43</v>
      </c>
      <c r="AC41" s="32" t="n">
        <v>1.4</v>
      </c>
      <c r="AD41" s="34" t="n">
        <v>0.0465</v>
      </c>
      <c r="AE41" s="34" t="n">
        <v>0.053</v>
      </c>
      <c r="AF41" s="34" t="n">
        <v>0.0171</v>
      </c>
      <c r="AG41" s="34" t="n">
        <v>0.0685</v>
      </c>
      <c r="AH41" s="34" t="n">
        <v>0.0113</v>
      </c>
      <c r="AI41" s="34" t="n">
        <v>0.009</v>
      </c>
      <c r="AJ41" s="34" t="n">
        <v>0.0056</v>
      </c>
      <c r="AK41" s="34" t="n">
        <v>-9999.9999</v>
      </c>
      <c r="AL41" s="34" t="n">
        <v>0.1399</v>
      </c>
      <c r="AM41" s="34" t="n">
        <v>0.0085</v>
      </c>
      <c r="AN41" s="34" t="n">
        <v>0.0017</v>
      </c>
      <c r="AO41" s="34" t="n">
        <v>-9999.9999</v>
      </c>
      <c r="AP41" s="34" t="n">
        <v>0.1004</v>
      </c>
      <c r="AQ41" s="34"/>
      <c r="AR41" s="34" t="n">
        <v>0.0148</v>
      </c>
      <c r="AS41" s="34" t="n">
        <v>0.1297</v>
      </c>
      <c r="AT41" s="34"/>
      <c r="AU41" s="34" t="n">
        <v>0.0357</v>
      </c>
      <c r="AV41" s="34" t="n">
        <v>-9999.9999</v>
      </c>
      <c r="AW41" s="34"/>
      <c r="AX41" s="34" t="n">
        <v>0.1462</v>
      </c>
      <c r="AY41" s="34" t="n">
        <v>0.3078</v>
      </c>
      <c r="AZ41" s="34"/>
      <c r="BA41" s="34" t="n">
        <v>0.0026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2059</v>
      </c>
      <c r="E42" s="144" t="n">
        <v>24.8</v>
      </c>
      <c r="F42" s="141" t="n">
        <v>5.0645</v>
      </c>
      <c r="G42" s="116" t="n">
        <v>36.56235</v>
      </c>
      <c r="H42" s="113" t="n">
        <v>60</v>
      </c>
      <c r="I42" s="113" t="n">
        <v>60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115.8443622</v>
      </c>
      <c r="K42" s="119" t="n">
        <f aca="false">IF(ISBLANK(E42),"",(0.000824493-(0.0000040899*E42)+(0.000000076438*E42^2)-(0.00000000082467*E42^3)+(0.0000000000053875*E42^4)))</f>
        <v>0.00075953517486848</v>
      </c>
      <c r="L42" s="119" t="n">
        <f aca="false">IF(ISBLANK(E42),"",(-0.00000572466+(0.00000010227*E42)-(0.0000000016546*E42^2)))</f>
        <v>-4.206009184E-006</v>
      </c>
      <c r="M42" s="119" t="n">
        <f aca="false">IF(ISBLANK(E42),"",IF(ISBLANK(G42),(O42+(K42*35)+(L42*35^1.5)+(0.00000048314*35^2)),(O42+(K42*G42)+(L42*G42^1.5)+(0.00000048314*G42^2))))</f>
        <v>1.02458540333693</v>
      </c>
      <c r="N42" s="120" t="n">
        <f aca="false">IF(ISBLANK(D42),"",IF(ISBLANK(G42),J42*(1+0.00001*(35-20)),J42*(1+0.00001*(G42-20))))</f>
        <v>115.863548748723</v>
      </c>
      <c r="O42" s="119" t="n">
        <f aca="false">IF(ISBLANK(E42),"",(0.999842594+(0.00006793952*E42)-(0.00000909529*E42^2)+(0.0000001001685*E42^3)-(0.000000001120083*E42^4)+(0.000000000006536332*E42^5)))</f>
        <v>0.997099016400065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4.989031378772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4.86931725020036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222.810141375957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217.463708393948</v>
      </c>
      <c r="T42" s="32" t="n">
        <v>0.01</v>
      </c>
      <c r="U42" s="32" t="n">
        <v>0.01</v>
      </c>
      <c r="V42" s="34" t="n">
        <v>0.02</v>
      </c>
      <c r="W42" s="32" t="n">
        <v>0.02</v>
      </c>
      <c r="X42" s="34" t="n">
        <v>0.01</v>
      </c>
      <c r="Y42" s="32" t="n">
        <v>0.01</v>
      </c>
      <c r="Z42" s="34" t="n">
        <v>0.18</v>
      </c>
      <c r="AA42" s="32" t="n">
        <v>0.18</v>
      </c>
      <c r="AB42" s="34" t="n">
        <v>1.15</v>
      </c>
      <c r="AC42" s="32" t="n">
        <v>1.12</v>
      </c>
      <c r="AD42" s="34" t="n">
        <v>0.0154</v>
      </c>
      <c r="AE42" s="34" t="n">
        <v>0.0215</v>
      </c>
      <c r="AF42" s="34" t="n">
        <v>0.005</v>
      </c>
      <c r="AG42" s="34" t="n">
        <v>0.0224</v>
      </c>
      <c r="AH42" s="34" t="n">
        <v>0.0049</v>
      </c>
      <c r="AI42" s="34" t="n">
        <v>-9999.9999</v>
      </c>
      <c r="AJ42" s="34" t="n">
        <v>-9999.9999</v>
      </c>
      <c r="AK42" s="34" t="n">
        <v>-9999.9999</v>
      </c>
      <c r="AL42" s="34" t="n">
        <v>0.0569</v>
      </c>
      <c r="AM42" s="34" t="n">
        <v>0.005</v>
      </c>
      <c r="AN42" s="34" t="n">
        <v>-9999.9999</v>
      </c>
      <c r="AO42" s="34" t="n">
        <v>-9999.9999</v>
      </c>
      <c r="AP42" s="34" t="n">
        <v>0.1095</v>
      </c>
      <c r="AQ42" s="34"/>
      <c r="AR42" s="34" t="n">
        <v>0.0086</v>
      </c>
      <c r="AS42" s="34" t="n">
        <v>0.0412</v>
      </c>
      <c r="AT42" s="34"/>
      <c r="AU42" s="34" t="n">
        <v>0.024</v>
      </c>
      <c r="AV42" s="34" t="n">
        <v>-9999.9999</v>
      </c>
      <c r="AW42" s="34"/>
      <c r="AX42" s="34" t="n">
        <v>0.1108</v>
      </c>
      <c r="AY42" s="34" t="n">
        <v>0.1408</v>
      </c>
      <c r="AZ42" s="34"/>
      <c r="BA42" s="34" t="n">
        <v>0.0021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2060</v>
      </c>
      <c r="E43" s="144" t="n">
        <v>25.8</v>
      </c>
      <c r="F43" s="141" t="n">
        <v>4.777</v>
      </c>
      <c r="G43" s="116" t="n">
        <v>36.53975</v>
      </c>
      <c r="H43" s="113" t="n">
        <v>40</v>
      </c>
      <c r="I43" s="113" t="n">
        <v>40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116.7604122</v>
      </c>
      <c r="K43" s="119" t="n">
        <f aca="false">IF(ISBLANK(E43),"",(0.000824493-(0.0000040899*E43)+(0.000000076438*E43^2)-(0.00000000082467*E43^3)+(0.0000000000053875*E43^4)))</f>
        <v>0.00075807836541318</v>
      </c>
      <c r="L43" s="119" t="n">
        <f aca="false">IF(ISBLANK(E43),"",(-0.00000572466+(0.00000010227*E43)-(0.0000000016546*E43^2)))</f>
        <v>-4.187461944E-006</v>
      </c>
      <c r="M43" s="119" t="n">
        <f aca="false">IF(ISBLANK(E43),"",IF(ISBLANK(G43),(O43+(K43*35)+(L43*35^1.5)+(0.00000048314*35^2)),(O43+(K43*G43)+(L43*G43^1.5)+(0.00000048314*G43^2))))</f>
        <v>1.02426007686421</v>
      </c>
      <c r="N43" s="120" t="n">
        <f aca="false">IF(ISBLANK(D43),"",IF(ISBLANK(G43),J43*(1+0.00001*(35-20)),J43*(1+0.00001*(G43-20))))</f>
        <v>116.779724080277</v>
      </c>
      <c r="O43" s="119" t="n">
        <f aca="false">IF(ISBLANK(E43),"",(0.999842594+(0.00006793952*E43)-(0.00000909529*E43^2)+(0.0000001001685*E43^3)-(0.000000001120083*E43^4)+(0.000000000006536332*E43^5)))</f>
        <v>0.996839926411263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4.66739833468268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4.55684883176546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208.446009626928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203.508868826646</v>
      </c>
      <c r="T43" s="32" t="n">
        <v>0.01</v>
      </c>
      <c r="U43" s="32" t="n">
        <v>0.01</v>
      </c>
      <c r="V43" s="34" t="n">
        <v>0.01</v>
      </c>
      <c r="W43" s="32" t="n">
        <v>0.01</v>
      </c>
      <c r="X43" s="34" t="n">
        <v>0</v>
      </c>
      <c r="Y43" s="32" t="n">
        <v>0</v>
      </c>
      <c r="Z43" s="34" t="n">
        <v>0.16</v>
      </c>
      <c r="AA43" s="32" t="n">
        <v>0.16</v>
      </c>
      <c r="AB43" s="34" t="n">
        <v>1.13</v>
      </c>
      <c r="AC43" s="32" t="n">
        <v>1.1</v>
      </c>
      <c r="AD43" s="34" t="n">
        <v>0.0035</v>
      </c>
      <c r="AE43" s="34" t="n">
        <v>0.0048</v>
      </c>
      <c r="AF43" s="34" t="n">
        <v>-9999.9999</v>
      </c>
      <c r="AG43" s="34" t="n">
        <v>0.0041</v>
      </c>
      <c r="AH43" s="34" t="n">
        <v>0.0029</v>
      </c>
      <c r="AI43" s="34" t="n">
        <v>-9999.9999</v>
      </c>
      <c r="AJ43" s="34" t="n">
        <v>-9999.9999</v>
      </c>
      <c r="AK43" s="34" t="n">
        <v>-9999.9999</v>
      </c>
      <c r="AL43" s="34" t="n">
        <v>0.0153</v>
      </c>
      <c r="AM43" s="34" t="n">
        <v>0.0029</v>
      </c>
      <c r="AN43" s="34" t="n">
        <v>-9999.9999</v>
      </c>
      <c r="AO43" s="34" t="n">
        <v>-9999.9999</v>
      </c>
      <c r="AP43" s="34" t="n">
        <v>0.0547</v>
      </c>
      <c r="AQ43" s="34"/>
      <c r="AR43" s="34" t="n">
        <v>0.0029</v>
      </c>
      <c r="AS43" s="34" t="n">
        <v>0.0032</v>
      </c>
      <c r="AT43" s="34"/>
      <c r="AU43" s="34" t="n">
        <v>0.0086</v>
      </c>
      <c r="AV43" s="34" t="n">
        <v>-9999.9999</v>
      </c>
      <c r="AW43" s="34"/>
      <c r="AX43" s="34" t="n">
        <v>0.0323</v>
      </c>
      <c r="AY43" s="34" t="n">
        <v>0.0473</v>
      </c>
      <c r="AZ43" s="34"/>
      <c r="BA43" s="34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2061</v>
      </c>
      <c r="E44" s="144" t="n">
        <v>26.1</v>
      </c>
      <c r="F44" s="141" t="n">
        <v>4.3848</v>
      </c>
      <c r="G44" s="116" t="n">
        <v>36.53555</v>
      </c>
      <c r="H44" s="113" t="n">
        <v>20</v>
      </c>
      <c r="I44" s="113" t="n">
        <v>19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108.3619539</v>
      </c>
      <c r="K44" s="119" t="n">
        <f aca="false">IF(ISBLANK(E44),"",(0.000824493-(0.0000040899*E44)+(0.000000076438*E44^2)-(0.00000000082467*E44^3)+(0.0000000000053875*E44^4)))</f>
        <v>0.000757654706474569</v>
      </c>
      <c r="L44" s="119" t="n">
        <f aca="false">IF(ISBLANK(E44),"",(-0.00000572466+(0.00000010227*E44)-(0.0000000016546*E44^2)))</f>
        <v>-4.182543066E-006</v>
      </c>
      <c r="M44" s="119" t="n">
        <f aca="false">IF(ISBLANK(E44),"",IF(ISBLANK(G44),(O44+(K44*35)+(L44*35^1.5)+(0.00000048314*35^2)),(O44+(K44*G44)+(L44*G44^1.5)+(0.00000048314*G44^2))))</f>
        <v>1.02416294669287</v>
      </c>
      <c r="N44" s="120" t="n">
        <f aca="false">IF(ISBLANK(D44),"",IF(ISBLANK(G44),J44*(1+0.00001*(35-20)),J44*(1+0.00001*(G44-20))))</f>
        <v>108.379872145068</v>
      </c>
      <c r="O44" s="119" t="n">
        <f aca="false">IF(ISBLANK(E44),"",(0.999842594+(0.00006793952*E44)-(0.00000909529*E44^2)+(0.0000001001685*E44^3)-(0.000000001120083*E44^4)+(0.000000000006536332*E44^5)))</f>
        <v>0.996760361326907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4.62121386883513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4.51218615529638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206.383411382177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201.514233695536</v>
      </c>
      <c r="T44" s="32" t="n">
        <v>0.01</v>
      </c>
      <c r="U44" s="32" t="n">
        <v>0.01</v>
      </c>
      <c r="V44" s="34" t="n">
        <v>0.02</v>
      </c>
      <c r="W44" s="32" t="n">
        <v>0.02</v>
      </c>
      <c r="X44" s="34" t="n">
        <v>0.01</v>
      </c>
      <c r="Y44" s="32" t="n">
        <v>0.01</v>
      </c>
      <c r="Z44" s="34" t="n">
        <v>0.16</v>
      </c>
      <c r="AA44" s="32" t="n">
        <v>0.16</v>
      </c>
      <c r="AB44" s="34" t="n">
        <v>1.13</v>
      </c>
      <c r="AC44" s="32" t="n">
        <v>1.1</v>
      </c>
      <c r="AD44" s="34" t="n">
        <v>0.0026</v>
      </c>
      <c r="AE44" s="34" t="n">
        <v>0.0041</v>
      </c>
      <c r="AF44" s="34" t="n">
        <v>-9999.9999</v>
      </c>
      <c r="AG44" s="34" t="n">
        <v>0.0038</v>
      </c>
      <c r="AH44" s="34" t="n">
        <v>0.003</v>
      </c>
      <c r="AI44" s="34" t="n">
        <v>-9999.9999</v>
      </c>
      <c r="AJ44" s="34" t="n">
        <v>-9999.9999</v>
      </c>
      <c r="AK44" s="34" t="n">
        <v>-9999.9999</v>
      </c>
      <c r="AL44" s="34" t="n">
        <v>0.0133</v>
      </c>
      <c r="AM44" s="34" t="n">
        <v>0.0028</v>
      </c>
      <c r="AN44" s="34" t="n">
        <v>-9999.9999</v>
      </c>
      <c r="AO44" s="34" t="n">
        <v>-9999.9999</v>
      </c>
      <c r="AP44" s="34" t="n">
        <v>0.0598</v>
      </c>
      <c r="AQ44" s="34"/>
      <c r="AR44" s="34" t="n">
        <v>0.0031</v>
      </c>
      <c r="AS44" s="34" t="n">
        <v>0.0029</v>
      </c>
      <c r="AT44" s="34"/>
      <c r="AU44" s="34" t="n">
        <v>0.009</v>
      </c>
      <c r="AV44" s="34" t="n">
        <v>-9999.9999</v>
      </c>
      <c r="AW44" s="34"/>
      <c r="AX44" s="34" t="n">
        <v>0.0351</v>
      </c>
      <c r="AY44" s="34" t="n">
        <v>0.0453</v>
      </c>
      <c r="AZ44" s="34"/>
      <c r="BA44" s="34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2062</v>
      </c>
      <c r="E45" s="144" t="n">
        <v>26</v>
      </c>
      <c r="F45" s="141" t="n">
        <v>4.8257</v>
      </c>
      <c r="G45" s="116" t="n">
        <v>36.5272</v>
      </c>
      <c r="H45" s="113" t="n">
        <v>0</v>
      </c>
      <c r="I45" s="113" t="n">
        <v>1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115.2638565</v>
      </c>
      <c r="K45" s="119" t="n">
        <f aca="false">IF(ISBLANK(E45),"",(0.000824493-(0.0000040899*E45)+(0.000000076438*E45^2)-(0.00000000082467*E45^3)+(0.0000000000053875*E45^4)))</f>
        <v>0.00075779524628</v>
      </c>
      <c r="L45" s="119" t="n">
        <f aca="false">IF(ISBLANK(E45),"",(-0.00000572466+(0.00000010227*E45)-(0.0000000016546*E45^2)))</f>
        <v>-4.1841496E-006</v>
      </c>
      <c r="M45" s="119" t="n">
        <f aca="false">IF(ISBLANK(E45),"",IF(ISBLANK(G45),(O45+(K45*35)+(L45*35^1.5)+(0.00000048314*35^2)),(O45+(K45*G45)+(L45*G45^1.5)+(0.00000048314*G45^2))))</f>
        <v>1.02418803629624</v>
      </c>
      <c r="N45" s="120" t="n">
        <f aca="false">IF(ISBLANK(D45),"",IF(ISBLANK(G45),J45*(1+0.00001*(35-20)),J45*(1+0.00001*(G45-20))))</f>
        <v>115.282906388091</v>
      </c>
      <c r="O45" s="119" t="n">
        <f aca="false">IF(ISBLANK(E45),"",(0.999842594+(0.00006793952*E45)-(0.00000909529*E45^2)+(0.0000001001685*E45^3)-(0.000000001120083*E45^4)+(0.000000000006536332*E45^5)))</f>
        <v>0.996786976605145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4.77744506851882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4.66461713983249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213.360696760051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208.321801464919</v>
      </c>
      <c r="T45" s="32" t="n">
        <v>0.01</v>
      </c>
      <c r="U45" s="32" t="n">
        <v>0.01</v>
      </c>
      <c r="V45" s="34" t="n">
        <v>0.02</v>
      </c>
      <c r="W45" s="32" t="n">
        <v>0.02</v>
      </c>
      <c r="X45" s="34" t="n">
        <v>0.01</v>
      </c>
      <c r="Y45" s="32" t="n">
        <v>0.01</v>
      </c>
      <c r="Z45" s="34" t="n">
        <v>0.17</v>
      </c>
      <c r="AA45" s="32" t="n">
        <v>0.17</v>
      </c>
      <c r="AB45" s="34" t="n">
        <v>1.1</v>
      </c>
      <c r="AC45" s="32" t="n">
        <v>1.07</v>
      </c>
      <c r="AD45" s="34" t="n">
        <v>0.0029</v>
      </c>
      <c r="AE45" s="34" t="n">
        <v>0.0045</v>
      </c>
      <c r="AF45" s="34" t="n">
        <v>-9999.9999</v>
      </c>
      <c r="AG45" s="34" t="n">
        <v>0.0037</v>
      </c>
      <c r="AH45" s="34" t="n">
        <v>0.0032</v>
      </c>
      <c r="AI45" s="34" t="n">
        <v>-9999.9999</v>
      </c>
      <c r="AJ45" s="34" t="n">
        <v>-9999.9999</v>
      </c>
      <c r="AK45" s="34" t="n">
        <v>-9999.9999</v>
      </c>
      <c r="AL45" s="34" t="n">
        <v>0.0138</v>
      </c>
      <c r="AM45" s="34" t="n">
        <v>0.0029</v>
      </c>
      <c r="AN45" s="34" t="n">
        <v>-9999.9999</v>
      </c>
      <c r="AO45" s="34" t="n">
        <v>-9999.9999</v>
      </c>
      <c r="AP45" s="34" t="n">
        <v>0.0638</v>
      </c>
      <c r="AQ45" s="34"/>
      <c r="AR45" s="34" t="n">
        <v>0.003</v>
      </c>
      <c r="AS45" s="34" t="n">
        <v>0.0032</v>
      </c>
      <c r="AT45" s="34"/>
      <c r="AU45" s="34" t="n">
        <v>0.0112</v>
      </c>
      <c r="AV45" s="34" t="n">
        <v>-9999.9999</v>
      </c>
      <c r="AW45" s="34"/>
      <c r="AX45" s="34" t="n">
        <v>0.0384</v>
      </c>
      <c r="AY45" s="34" t="n">
        <v>0.0461</v>
      </c>
      <c r="AZ45" s="34"/>
      <c r="BA45" s="34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Q28" colorId="64" zoomScale="100" zoomScaleNormal="100" zoomScalePageLayoutView="100" workbookViewId="0">
      <selection pane="topLeft" activeCell="AD40" activeCellId="0" sqref="AD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41710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4.9761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37.97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-6°37.97</v>
      </c>
      <c r="P9" s="29" t="s">
        <v>16</v>
      </c>
      <c r="Q9" s="33" t="n">
        <f aca="false">IF(ISBLANK(I9),"",IF(ISBLANK(J9),"",IF(J9&gt;60,"ERREUR !!",O11*(I9+(J9/60)))))</f>
        <v>-6.63283333333333</v>
      </c>
      <c r="R9" s="33"/>
      <c r="V9" s="0" t="n">
        <v>4.9733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4</v>
      </c>
      <c r="J10" s="29" t="n">
        <v>59.97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4°59.97</v>
      </c>
      <c r="P10" s="29" t="s">
        <v>14</v>
      </c>
      <c r="Q10" s="33" t="n">
        <f aca="false">IF(ISBLANK(I10),"",IF(ISBLANK(J10),"",IF(J10&gt;60,"ERREUR !!",O12*(I10+(J10/60)))))</f>
        <v>4.9995</v>
      </c>
      <c r="R10" s="33"/>
      <c r="S10" s="35"/>
      <c r="T10" s="35"/>
      <c r="V10" s="0" t="n">
        <v>4.9727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41710</v>
      </c>
      <c r="K11" s="38"/>
      <c r="L11" s="38"/>
      <c r="M11" s="38"/>
      <c r="N11" s="39" t="str">
        <f aca="false">I9&amp;"°"&amp;J9</f>
        <v>6°37.97</v>
      </c>
      <c r="O11" s="40" t="n">
        <f aca="false">IF(P9=M10,-1,1)</f>
        <v>-1</v>
      </c>
      <c r="P11" s="41" t="str">
        <f aca="false">TEXT(J11,"aaaa-mm-jj")&amp;"T"&amp;TEXT(J12,"hh:mm:ss")&amp;"z"</f>
        <v>2018-03-13T03:05:26z</v>
      </c>
      <c r="Q11" s="41"/>
      <c r="R11" s="41"/>
      <c r="T11" s="42"/>
      <c r="U11" s="42"/>
      <c r="V11" s="5" t="n">
        <v>4.9771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0.128773148148148</v>
      </c>
      <c r="K12" s="45"/>
      <c r="L12" s="45"/>
      <c r="M12" s="45"/>
      <c r="N12" s="46" t="str">
        <f aca="false">I10&amp;"°"&amp;J10</f>
        <v>4°59.97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</v>
      </c>
      <c r="S14" s="55" t="s">
        <v>24</v>
      </c>
      <c r="V14" s="137" t="n">
        <f aca="false">AVERAGE(V9:V13)</f>
        <v>4.97436666666667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4.9744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0.996237119054642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0.0199698020042639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5.01492594298248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4.974002048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0.004699624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0.00401142471450266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2050</v>
      </c>
      <c r="E35" s="113" t="n">
        <v>9.5</v>
      </c>
      <c r="F35" s="141" t="n">
        <v>4.9395</v>
      </c>
      <c r="G35" s="141" t="n">
        <v>34.8861</v>
      </c>
      <c r="H35" s="113" t="n">
        <v>4000</v>
      </c>
      <c r="I35" s="144" t="n">
        <v>4061.7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111.03</v>
      </c>
      <c r="K35" s="119" t="n">
        <f aca="false">IF(ISBLANK(E35),"",(0.000824493-(0.0000040899*E35)+(0.000000076438*E35^2)-(0.00000000082467*E35^3)+(0.0000000000053875*E35^4)))</f>
        <v>0.000791874309582969</v>
      </c>
      <c r="L35" s="119" t="n">
        <f aca="false">IF(ISBLANK(E35),"",(-0.00000572466+(0.00000010227*E35)-(0.0000000016546*E35^2)))</f>
        <v>-4.90242265E-006</v>
      </c>
      <c r="M35" s="119" t="n">
        <f aca="false">IF(ISBLANK(E35),"",IF(ISBLANK(G35),(O35+(K35*35)+(L35*35^1.5)+(0.00000048314*35^2)),(O35+(K35*G35)+(L35*G35^1.5)+(0.00000048314*G35^2))))</f>
        <v>1.02694768297885</v>
      </c>
      <c r="N35" s="120" t="n">
        <f aca="false">IF(ISBLANK(D35),"",IF(ISBLANK(G35),J35*(1+0.00001*(35-20)),J35*(1+0.00001*(G35-20))))</f>
        <v>111.04652803683</v>
      </c>
      <c r="O35" s="119" t="n">
        <f aca="false">IF(ISBLANK(E35),"",(0.999842594+(0.00006793952*E35)-(0.00000909529*E35^2)+(0.0000001001685*E35^3)-(0.000000001120083*E35^4)+(0.000000000006536332*E35^5)))</f>
        <v>0.999744434108058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5.09500756076142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4.96131170575546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227.543037663605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221.572180779039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2049</v>
      </c>
      <c r="E36" s="113" t="n">
        <v>9.9</v>
      </c>
      <c r="F36" s="141" t="n">
        <v>5.0105</v>
      </c>
      <c r="G36" s="141" t="n">
        <v>34.9062</v>
      </c>
      <c r="H36" s="113" t="n">
        <v>3000</v>
      </c>
      <c r="I36" s="144" t="n">
        <v>3041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106.87</v>
      </c>
      <c r="K36" s="119" t="n">
        <f aca="false">IF(ISBLANK(E36),"",(0.000824493-(0.0000040899*E36)+(0.000000076438*E36^2)-(0.00000000082467*E36^3)+(0.0000000000053875*E36^4)))</f>
        <v>0.000790746254013709</v>
      </c>
      <c r="L36" s="119" t="n">
        <f aca="false">IF(ISBLANK(E36),"",(-0.00000572466+(0.00000010227*E36)-(0.0000000016546*E36^2)))</f>
        <v>-4.874354346E-006</v>
      </c>
      <c r="M36" s="119" t="n">
        <f aca="false">IF(ISBLANK(E36),"",IF(ISBLANK(G36),(O36+(K36*35)+(L36*35^1.5)+(0.00000048314*35^2)),(O36+(K36*G36)+(L36*G36^1.5)+(0.00000048314*G36^2))))</f>
        <v>1.02689620397594</v>
      </c>
      <c r="N36" s="120" t="n">
        <f aca="false">IF(ISBLANK(D36),"",IF(ISBLANK(G36),J36*(1+0.00001*(35-20)),J36*(1+0.00001*(G36-20))))</f>
        <v>106.88593025594</v>
      </c>
      <c r="O36" s="119" t="n">
        <f aca="false">IF(ISBLANK(E36),"",(0.999842594+(0.00006793952*E36)-(0.00000909529*E36^2)+(0.0000001001685*E36^3)-(0.000000001120083*E36^4)+(0.000000000006536332*E36^5)))</f>
        <v>0.999710821396544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5.37352694106224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5.23278489126454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239.981713187839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233.696173243875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2048</v>
      </c>
      <c r="E37" s="113" t="n">
        <v>10.5</v>
      </c>
      <c r="F37" s="141" t="n">
        <v>5.0599</v>
      </c>
      <c r="G37" s="141" t="n">
        <v>34.9423</v>
      </c>
      <c r="H37" s="113" t="n">
        <v>2000</v>
      </c>
      <c r="I37" s="144" t="n">
        <v>2021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107.72</v>
      </c>
      <c r="K37" s="119" t="n">
        <f aca="false">IF(ISBLANK(E37),"",(0.000824493-(0.0000040899*E37)+(0.000000076438*E37^2)-(0.00000000082467*E37^3)+(0.0000000000053875*E37^4)))</f>
        <v>0.000789087166290469</v>
      </c>
      <c r="L37" s="119" t="n">
        <f aca="false">IF(ISBLANK(E37),"",(-0.00000572466+(0.00000010227*E37)-(0.0000000016546*E37^2)))</f>
        <v>-4.83324465E-006</v>
      </c>
      <c r="M37" s="119" t="n">
        <f aca="false">IF(ISBLANK(E37),"",IF(ISBLANK(G37),(O37+(K37*35)+(L37*35^1.5)+(0.00000048314*35^2)),(O37+(K37*G37)+(L37*G37^1.5)+(0.00000048314*G37^2))))</f>
        <v>1.02682048617996</v>
      </c>
      <c r="N37" s="120" t="n">
        <f aca="false">IF(ISBLANK(D37),"",IF(ISBLANK(G37),J37*(1+0.00001*(35-20)),J37*(1+0.00001*(G37-20))))</f>
        <v>107.73609584556</v>
      </c>
      <c r="O37" s="119" t="n">
        <f aca="false">IF(ISBLANK(E37),"",(0.999842594+(0.00006793952*E37)-(0.00000909529*E37^2)+(0.0000001001685*E37^3)-(0.000000001120083*E37^4)+(0.000000000006536332*E37^5)))</f>
        <v>0.999656380338444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5.38302715556322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5.24242282659306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240.405992767453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234.126603435646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2047</v>
      </c>
      <c r="E38" s="113" t="n">
        <v>11.3</v>
      </c>
      <c r="F38" s="141" t="n">
        <v>3.069</v>
      </c>
      <c r="G38" s="141" t="n">
        <v>34.593</v>
      </c>
      <c r="H38" s="113" t="n">
        <v>1000</v>
      </c>
      <c r="I38" s="144" t="n">
        <v>1007.8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107.76</v>
      </c>
      <c r="K38" s="119" t="n">
        <f aca="false">IF(ISBLANK(E38),"",(0.000824493-(0.0000040899*E38)+(0.000000076438*E38^2)-(0.00000000082467*E38^3)+(0.0000000000053875*E38^4)))</f>
        <v>0.000786935426116749</v>
      </c>
      <c r="L38" s="119" t="n">
        <f aca="false">IF(ISBLANK(E38),"",(-0.00000572466+(0.00000010227*E38)-(0.0000000016546*E38^2)))</f>
        <v>-4.780284874E-006</v>
      </c>
      <c r="M38" s="119" t="n">
        <f aca="false">IF(ISBLANK(E38),"",IF(ISBLANK(G38),(O38+(K38*35)+(L38*35^1.5)+(0.00000048314*35^2)),(O38+(K38*G38)+(L38*G38^1.5)+(0.00000048314*G38^2))))</f>
        <v>1.02640442236076</v>
      </c>
      <c r="N38" s="120" t="n">
        <f aca="false">IF(ISBLANK(D38),"",IF(ISBLANK(G38),J38*(1+0.00001*(35-20)),J38*(1+0.00001*(G38-20))))</f>
        <v>107.7757254168</v>
      </c>
      <c r="O38" s="119" t="n">
        <f aca="false">IF(ISBLANK(E38),"",(0.999842594+(0.00006793952*E38)-(0.00000909529*E38^2)+(0.0000001001685*E38^3)-(0.000000001120083*E38^4)+(0.000000000006536332*E38^5)))</f>
        <v>0.999576407443121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3.2573763195664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3.1735797786942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145.474426431835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141.732072916483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2046</v>
      </c>
      <c r="E39" s="113" t="n">
        <v>13.8</v>
      </c>
      <c r="F39" s="141" t="n">
        <v>1.3378</v>
      </c>
      <c r="G39" s="141" t="n">
        <v>34.7006</v>
      </c>
      <c r="H39" s="113" t="n">
        <v>500</v>
      </c>
      <c r="I39" s="144" t="n">
        <v>504.03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108.28</v>
      </c>
      <c r="K39" s="119" t="n">
        <f aca="false">IF(ISBLANK(E39),"",(0.000824493-(0.0000040899*E39)+(0.000000076438*E39^2)-(0.00000000082467*E39^3)+(0.0000000000053875*E39^4)))</f>
        <v>0.00078063733116678</v>
      </c>
      <c r="L39" s="119" t="n">
        <f aca="false">IF(ISBLANK(E39),"",(-0.00000572466+(0.00000010227*E39)-(0.0000000016546*E39^2)))</f>
        <v>-4.628436024E-006</v>
      </c>
      <c r="M39" s="119" t="n">
        <f aca="false">IF(ISBLANK(E39),"",IF(ISBLANK(G39),(O39+(K39*35)+(L39*35^1.5)+(0.00000048314*35^2)),(O39+(K39*G39)+(L39*G39^1.5)+(0.00000048314*G39^2))))</f>
        <v>1.02599819331173</v>
      </c>
      <c r="N39" s="120" t="n">
        <f aca="false">IF(ISBLANK(D39),"",IF(ISBLANK(G39),J39*(1+0.00001*(35-20)),J39*(1+0.00001*(G39-20))))</f>
        <v>108.29591780968</v>
      </c>
      <c r="O39" s="119" t="n">
        <f aca="false">IF(ISBLANK(E39),"",(0.999842594+(0.00006793952*E39)-(0.00000909529*E39^2)+(0.0000001001685*E39^3)-(0.000000001120083*E39^4)+(0.000000000006536332*E39^5)))</f>
        <v>0.999273951256516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1.40385169984955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1.36827891998346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62.6960169152807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61.1073365664612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2045</v>
      </c>
      <c r="E40" s="113" t="n">
        <v>18.5</v>
      </c>
      <c r="F40" s="141" t="n">
        <v>2.1619</v>
      </c>
      <c r="G40" s="141" t="n">
        <v>35.5831</v>
      </c>
      <c r="H40" s="113" t="n">
        <v>100</v>
      </c>
      <c r="I40" s="144" t="n">
        <v>100.4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110.08</v>
      </c>
      <c r="K40" s="119" t="n">
        <f aca="false">IF(ISBLANK(E40),"",(0.000824493-(0.0000040899*E40)+(0.000000076438*E40^2)-(0.00000000082467*E40^3)+(0.0000000000053875*E40^4)))</f>
        <v>0.000770400319460469</v>
      </c>
      <c r="L40" s="119" t="n">
        <f aca="false">IF(ISBLANK(E40),"",(-0.00000572466+(0.00000010227*E40)-(0.0000000016546*E40^2)))</f>
        <v>-4.39895185E-006</v>
      </c>
      <c r="M40" s="119" t="n">
        <f aca="false">IF(ISBLANK(E40),"",IF(ISBLANK(G40),(O40+(K40*35)+(L40*35^1.5)+(0.00000048314*35^2)),(O40+(K40*G40)+(L40*G40^1.5)+(0.00000048314*G40^2))))</f>
        <v>1.02559505125969</v>
      </c>
      <c r="N40" s="120" t="n">
        <f aca="false">IF(ISBLANK(D40),"",IF(ISBLANK(G40),J40*(1+0.00001*(35-20)),J40*(1+0.00001*(G40-20))))</f>
        <v>110.09715387648</v>
      </c>
      <c r="O40" s="119" t="n">
        <f aca="false">IF(ISBLANK(E40),"",(0.999842594+(0.00006793952*E40)-(0.00000909529*E40^2)+(0.0000001001685*E40^3)-(0.000000001120083*E40^4)+(0.000000000006536332*E40^5)))</f>
        <v>0.998503804726763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2.24061711053975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2.18469961198398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100.065960156705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97.5686846712047</v>
      </c>
      <c r="T40" s="32" t="n">
        <v>0</v>
      </c>
      <c r="U40" s="32" t="n">
        <v>0</v>
      </c>
      <c r="V40" s="125" t="n">
        <v>21.6</v>
      </c>
      <c r="W40" s="125" t="n">
        <v>21.1</v>
      </c>
      <c r="X40" s="125" t="n">
        <v>21.6</v>
      </c>
      <c r="Y40" s="125" t="n">
        <v>21.1</v>
      </c>
      <c r="Z40" s="34" t="n">
        <v>1.34</v>
      </c>
      <c r="AA40" s="32" t="n">
        <v>1.31</v>
      </c>
      <c r="AB40" s="34" t="n">
        <v>6.99</v>
      </c>
      <c r="AC40" s="32" t="n">
        <v>6.83</v>
      </c>
      <c r="AD40" s="145" t="n">
        <v>0.0126</v>
      </c>
      <c r="AE40" s="145" t="n">
        <v>0.009</v>
      </c>
      <c r="AF40" s="145" t="n">
        <v>0.0024</v>
      </c>
      <c r="AG40" s="145" t="n">
        <v>0.0175</v>
      </c>
      <c r="AH40" s="145" t="n">
        <v>0.0091</v>
      </c>
      <c r="AI40" s="145" t="n">
        <v>-9999.9999</v>
      </c>
      <c r="AJ40" s="145" t="n">
        <v>-9999.9999</v>
      </c>
      <c r="AK40" s="145" t="n">
        <v>-9999.9999</v>
      </c>
      <c r="AL40" s="145" t="n">
        <v>0.0245</v>
      </c>
      <c r="AM40" s="145" t="n">
        <v>0.0018</v>
      </c>
      <c r="AN40" s="145" t="n">
        <v>0.0012</v>
      </c>
      <c r="AO40" s="145" t="n">
        <v>-9999.9999</v>
      </c>
      <c r="AP40" s="145" t="n">
        <v>0.0034</v>
      </c>
      <c r="AQ40" s="145"/>
      <c r="AR40" s="145" t="n">
        <v>0.0214</v>
      </c>
      <c r="AS40" s="145" t="n">
        <v>0.0161</v>
      </c>
      <c r="AT40" s="145"/>
      <c r="AU40" s="145" t="n">
        <v>0.0082</v>
      </c>
      <c r="AV40" s="145" t="n">
        <v>-9999.9999</v>
      </c>
      <c r="AW40" s="145"/>
      <c r="AX40" s="145" t="n">
        <v>0.0125</v>
      </c>
      <c r="AY40" s="145" t="n">
        <v>0.0643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2044</v>
      </c>
      <c r="E41" s="113" t="n">
        <v>19.1</v>
      </c>
      <c r="F41" s="141" t="n">
        <v>1.8271</v>
      </c>
      <c r="G41" s="141" t="n">
        <v>35.661</v>
      </c>
      <c r="H41" s="113" t="n">
        <v>80</v>
      </c>
      <c r="I41" s="144" t="n">
        <v>82.2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109.47</v>
      </c>
      <c r="K41" s="119" t="n">
        <f aca="false">IF(ISBLANK(E41),"",(0.000824493-(0.0000040899*E41)+(0.000000076438*E41^2)-(0.00000000082467*E41^3)+(0.0000000000053875*E41^4)))</f>
        <v>0.000769232065238169</v>
      </c>
      <c r="L41" s="119" t="n">
        <f aca="false">IF(ISBLANK(E41),"",(-0.00000572466+(0.00000010227*E41)-(0.0000000016546*E41^2)))</f>
        <v>-4.374917626E-006</v>
      </c>
      <c r="M41" s="119" t="n">
        <f aca="false">IF(ISBLANK(E41),"",IF(ISBLANK(G41),(O41+(K41*35)+(L41*35^1.5)+(0.00000048314*35^2)),(O41+(K41*G41)+(L41*G41^1.5)+(0.00000048314*G41^2))))</f>
        <v>1.0255020259076</v>
      </c>
      <c r="N41" s="120" t="n">
        <f aca="false">IF(ISBLANK(D41),"",IF(ISBLANK(G41),J41*(1+0.00001*(35-20)),J41*(1+0.00001*(G41-20))))</f>
        <v>109.4871440967</v>
      </c>
      <c r="O41" s="119" t="n">
        <f aca="false">IF(ISBLANK(E41),"",(0.999842594+(0.00006793952*E41)-(0.00000909529*E41^2)+(0.0000001001685*E41^3)-(0.000000001120083*E41^4)+(0.000000000006536332*E41^5)))</f>
        <v>0.998387694553484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1.90190109764106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1.8546049150491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84.9389030206495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82.8266555060929</v>
      </c>
      <c r="T41" s="32" t="n">
        <v>0</v>
      </c>
      <c r="U41" s="32" t="n">
        <v>0</v>
      </c>
      <c r="V41" s="125" t="n">
        <v>22.3</v>
      </c>
      <c r="W41" s="125" t="n">
        <v>21.8</v>
      </c>
      <c r="X41" s="125" t="n">
        <v>22.3</v>
      </c>
      <c r="Y41" s="125" t="n">
        <v>21.8</v>
      </c>
      <c r="Z41" s="34" t="n">
        <v>1.39</v>
      </c>
      <c r="AA41" s="32" t="n">
        <v>1.36</v>
      </c>
      <c r="AB41" s="34" t="n">
        <v>6.63</v>
      </c>
      <c r="AC41" s="32" t="n">
        <v>6.48</v>
      </c>
      <c r="AD41" s="145" t="n">
        <v>0.029</v>
      </c>
      <c r="AE41" s="145" t="n">
        <v>0.0202</v>
      </c>
      <c r="AF41" s="145" t="n">
        <v>0.0025</v>
      </c>
      <c r="AG41" s="145" t="n">
        <v>0.0329</v>
      </c>
      <c r="AH41" s="145" t="n">
        <v>0.0232</v>
      </c>
      <c r="AI41" s="145" t="n">
        <v>-9999.9999</v>
      </c>
      <c r="AJ41" s="145" t="n">
        <v>0.003</v>
      </c>
      <c r="AK41" s="145" t="n">
        <v>-9999.9999</v>
      </c>
      <c r="AL41" s="145" t="n">
        <v>0.0422</v>
      </c>
      <c r="AM41" s="145" t="n">
        <v>0.0035</v>
      </c>
      <c r="AN41" s="145" t="n">
        <v>-9999.9999</v>
      </c>
      <c r="AO41" s="145" t="n">
        <v>-9999.9999</v>
      </c>
      <c r="AP41" s="145" t="n">
        <v>0.0131</v>
      </c>
      <c r="AQ41" s="145"/>
      <c r="AR41" s="145" t="n">
        <v>0.0687</v>
      </c>
      <c r="AS41" s="145" t="n">
        <v>0.0484</v>
      </c>
      <c r="AT41" s="145"/>
      <c r="AU41" s="145" t="n">
        <v>0.0224</v>
      </c>
      <c r="AV41" s="145" t="n">
        <v>-9999.9999</v>
      </c>
      <c r="AW41" s="145"/>
      <c r="AX41" s="145" t="n">
        <v>0.0467</v>
      </c>
      <c r="AY41" s="145" t="n">
        <v>0.1319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2043</v>
      </c>
      <c r="E42" s="113" t="n">
        <v>19.9</v>
      </c>
      <c r="F42" s="141" t="n">
        <v>2.4098</v>
      </c>
      <c r="G42" s="141" t="n">
        <v>35.7372</v>
      </c>
      <c r="H42" s="113" t="n">
        <v>60</v>
      </c>
      <c r="I42" s="144" t="n">
        <v>60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109.68</v>
      </c>
      <c r="K42" s="119" t="n">
        <f aca="false">IF(ISBLANK(E42),"",(0.000824493-(0.0000040899*E42)+(0.000000076438*E42^2)-(0.00000000082467*E42^3)+(0.0000000000053875*E42^4)))</f>
        <v>0.000767720197672209</v>
      </c>
      <c r="L42" s="119" t="n">
        <f aca="false">IF(ISBLANK(E42),"",(-0.00000572466+(0.00000010227*E42)-(0.0000000016546*E42^2)))</f>
        <v>-4.344725146E-006</v>
      </c>
      <c r="M42" s="119" t="n">
        <f aca="false">IF(ISBLANK(E42),"",IF(ISBLANK(G42),(O42+(K42*35)+(L42*35^1.5)+(0.00000048314*35^2)),(O42+(K42*G42)+(L42*G42^1.5)+(0.00000048314*G42^2))))</f>
        <v>1.02535190319743</v>
      </c>
      <c r="N42" s="120" t="n">
        <f aca="false">IF(ISBLANK(D42),"",IF(ISBLANK(G42),J42*(1+0.00001*(35-20)),J42*(1+0.00001*(G42-20))))</f>
        <v>109.69726056096</v>
      </c>
      <c r="O42" s="119" t="n">
        <f aca="false">IF(ISBLANK(E42),"",(0.999842594+(0.00006793952*E42)-(0.00000909529*E42^2)+(0.0000001001685*E42^3)-(0.000000001120083*E42^4)+(0.000000000006536332*E42^5)))</f>
        <v>0.99822689518796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2.50864703747011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2.44662055012257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112.036176693415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109.266073768474</v>
      </c>
      <c r="T42" s="32" t="n">
        <v>0.42</v>
      </c>
      <c r="U42" s="32" t="n">
        <v>0.41</v>
      </c>
      <c r="V42" s="125" t="n">
        <v>18.4</v>
      </c>
      <c r="W42" s="125" t="n">
        <v>18</v>
      </c>
      <c r="X42" s="125" t="n">
        <v>18</v>
      </c>
      <c r="Y42" s="125" t="n">
        <v>17.6</v>
      </c>
      <c r="Z42" s="34" t="n">
        <v>1.18</v>
      </c>
      <c r="AA42" s="32" t="n">
        <v>1.15</v>
      </c>
      <c r="AB42" s="34" t="n">
        <v>5.26</v>
      </c>
      <c r="AC42" s="32" t="n">
        <v>5.14</v>
      </c>
      <c r="AD42" s="145" t="n">
        <v>0.0545</v>
      </c>
      <c r="AE42" s="145" t="n">
        <v>0.0424</v>
      </c>
      <c r="AF42" s="145" t="n">
        <v>0.0047</v>
      </c>
      <c r="AG42" s="145" t="n">
        <v>0.0613</v>
      </c>
      <c r="AH42" s="145" t="n">
        <v>0.0346</v>
      </c>
      <c r="AI42" s="145" t="n">
        <v>0.0058</v>
      </c>
      <c r="AJ42" s="145" t="n">
        <v>0.0064</v>
      </c>
      <c r="AK42" s="145" t="n">
        <v>0.0017</v>
      </c>
      <c r="AL42" s="145" t="n">
        <v>0.0938</v>
      </c>
      <c r="AM42" s="145" t="n">
        <v>0.0067</v>
      </c>
      <c r="AN42" s="145" t="n">
        <v>-9999.9999</v>
      </c>
      <c r="AO42" s="145" t="n">
        <v>-9999.9999</v>
      </c>
      <c r="AP42" s="145" t="n">
        <v>0.0388</v>
      </c>
      <c r="AQ42" s="145"/>
      <c r="AR42" s="145" t="n">
        <v>0.0893</v>
      </c>
      <c r="AS42" s="145" t="n">
        <v>0.0938</v>
      </c>
      <c r="AT42" s="145"/>
      <c r="AU42" s="145" t="n">
        <v>0.0355</v>
      </c>
      <c r="AV42" s="145" t="n">
        <v>-9999.9999</v>
      </c>
      <c r="AW42" s="145"/>
      <c r="AX42" s="145" t="n">
        <v>0.0921</v>
      </c>
      <c r="AY42" s="145" t="n">
        <v>0.2912</v>
      </c>
      <c r="AZ42" s="145"/>
      <c r="BA42" s="145" t="n">
        <v>0.0051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2042</v>
      </c>
      <c r="E43" s="113" t="n">
        <v>21.1</v>
      </c>
      <c r="F43" s="141" t="n">
        <v>3.2152</v>
      </c>
      <c r="G43" s="141" t="n">
        <v>35.8059</v>
      </c>
      <c r="H43" s="113" t="n">
        <v>40</v>
      </c>
      <c r="I43" s="144" t="n">
        <v>39.4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110.84</v>
      </c>
      <c r="K43" s="119" t="n">
        <f aca="false">IF(ISBLANK(E43),"",(0.000824493-(0.0000040899*E43)+(0.000000076438*E43^2)-(0.00000000082467*E43^3)+(0.0000000000053875*E43^4)))</f>
        <v>0.000765548045751069</v>
      </c>
      <c r="L43" s="119" t="n">
        <f aca="false">IF(ISBLANK(E43),"",(-0.00000572466+(0.00000010227*E43)-(0.0000000016546*E43^2)))</f>
        <v>-4.303407466E-006</v>
      </c>
      <c r="M43" s="119" t="n">
        <f aca="false">IF(ISBLANK(E43),"",IF(ISBLANK(G43),(O43+(K43*35)+(L43*35^1.5)+(0.00000048314*35^2)),(O43+(K43*G43)+(L43*G43^1.5)+(0.00000048314*G43^2))))</f>
        <v>1.02508162658096</v>
      </c>
      <c r="N43" s="120" t="n">
        <f aca="false">IF(ISBLANK(D43),"",IF(ISBLANK(G43),J43*(1+0.00001*(35-20)),J43*(1+0.00001*(G43-20))))</f>
        <v>110.85751925956</v>
      </c>
      <c r="O43" s="119" t="n">
        <f aca="false">IF(ISBLANK(E43),"",(0.999842594+(0.00006793952*E43)-(0.00000909529*E43^2)+(0.0000001001685*E43^3)-(0.000000001120083*E43^4)+(0.000000000006536332*E43^5)))</f>
        <v>0.997973102677931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3.31667488587025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3.23552271337905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148.122700402965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144.498444379509</v>
      </c>
      <c r="T43" s="32" t="n">
        <v>0.25</v>
      </c>
      <c r="U43" s="32" t="n">
        <v>0.24</v>
      </c>
      <c r="V43" s="125" t="n">
        <v>12.2</v>
      </c>
      <c r="W43" s="125" t="n">
        <v>11.9</v>
      </c>
      <c r="X43" s="125" t="n">
        <v>11.9</v>
      </c>
      <c r="Y43" s="125" t="n">
        <v>11.7</v>
      </c>
      <c r="Z43" s="34" t="n">
        <v>0.87</v>
      </c>
      <c r="AA43" s="32" t="n">
        <v>0.85</v>
      </c>
      <c r="AB43" s="34" t="n">
        <v>3.95</v>
      </c>
      <c r="AC43" s="32" t="n">
        <v>3.86</v>
      </c>
      <c r="AD43" s="145" t="n">
        <v>0.0493</v>
      </c>
      <c r="AE43" s="145" t="n">
        <v>0.0592</v>
      </c>
      <c r="AF43" s="145" t="n">
        <v>0.0158</v>
      </c>
      <c r="AG43" s="145" t="n">
        <v>0.0596</v>
      </c>
      <c r="AH43" s="145" t="n">
        <v>0.0233</v>
      </c>
      <c r="AI43" s="145" t="n">
        <v>0.01</v>
      </c>
      <c r="AJ43" s="145" t="n">
        <v>-9999.9999</v>
      </c>
      <c r="AK43" s="145" t="n">
        <v>0.0058</v>
      </c>
      <c r="AL43" s="145" t="n">
        <v>0.1247</v>
      </c>
      <c r="AM43" s="145" t="n">
        <v>0.0088</v>
      </c>
      <c r="AN43" s="145" t="n">
        <v>-9999.9999</v>
      </c>
      <c r="AO43" s="145" t="n">
        <v>-9999.9999</v>
      </c>
      <c r="AP43" s="145" t="n">
        <v>0.1348</v>
      </c>
      <c r="AQ43" s="145"/>
      <c r="AR43" s="145" t="n">
        <v>0.0931</v>
      </c>
      <c r="AS43" s="145" t="n">
        <v>0.1484</v>
      </c>
      <c r="AT43" s="145"/>
      <c r="AU43" s="145" t="n">
        <v>0.058</v>
      </c>
      <c r="AV43" s="145" t="n">
        <v>-9999.9999</v>
      </c>
      <c r="AW43" s="145"/>
      <c r="AX43" s="145" t="n">
        <v>0.1712</v>
      </c>
      <c r="AY43" s="145" t="n">
        <v>0.3593</v>
      </c>
      <c r="AZ43" s="145"/>
      <c r="BA43" s="145" t="n">
        <v>0.0061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2041</v>
      </c>
      <c r="E44" s="113" t="n">
        <v>26.2</v>
      </c>
      <c r="F44" s="141" t="n">
        <v>4.6427</v>
      </c>
      <c r="G44" s="141" t="n">
        <v>35.996</v>
      </c>
      <c r="H44" s="113" t="n">
        <v>20</v>
      </c>
      <c r="I44" s="144" t="n">
        <v>19.5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111.07</v>
      </c>
      <c r="K44" s="119" t="n">
        <f aca="false">IF(ISBLANK(E44),"",(0.000824493-(0.0000040899*E44)+(0.000000076438*E44^2)-(0.00000000082467*E44^3)+(0.0000000000053875*E44^4)))</f>
        <v>0.00075751484439926</v>
      </c>
      <c r="L44" s="119" t="n">
        <f aca="false">IF(ISBLANK(E44),"",(-0.00000572466+(0.00000010227*E44)-(0.0000000016546*E44^2)))</f>
        <v>-4.180969624E-006</v>
      </c>
      <c r="M44" s="119" t="n">
        <f aca="false">IF(ISBLANK(E44),"",IF(ISBLANK(G44),(O44+(K44*35)+(L44*35^1.5)+(0.00000048314*35^2)),(O44+(K44*G44)+(L44*G44^1.5)+(0.00000048314*G44^2))))</f>
        <v>1.02372422840227</v>
      </c>
      <c r="N44" s="120" t="n">
        <f aca="false">IF(ISBLANK(D44),"",IF(ISBLANK(G44),J44*(1+0.00001*(35-20)),J44*(1+0.00001*(G44-20))))</f>
        <v>111.0877667572</v>
      </c>
      <c r="O44" s="119" t="n">
        <f aca="false">IF(ISBLANK(E44),"",(0.999842594+(0.00006793952*E44)-(0.00000909529*E44^2)+(0.0000001001685*E44^3)-(0.000000001120083*E44^4)+(0.000000000006536332*E44^5)))</f>
        <v>0.996733652687927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4.78610705703405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4.6751917403613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213.747541167141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208.794063124536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0.13</v>
      </c>
      <c r="AA44" s="32" t="n">
        <v>0.13</v>
      </c>
      <c r="AB44" s="32" t="n">
        <v>1.51</v>
      </c>
      <c r="AC44" s="32" t="n">
        <v>1.48</v>
      </c>
      <c r="AD44" s="145" t="n">
        <v>0.0064</v>
      </c>
      <c r="AE44" s="145" t="n">
        <v>0.0114</v>
      </c>
      <c r="AF44" s="145" t="n">
        <v>0.0044</v>
      </c>
      <c r="AG44" s="145" t="n">
        <v>0.0089</v>
      </c>
      <c r="AH44" s="145" t="n">
        <v>0.0098</v>
      </c>
      <c r="AI44" s="145" t="n">
        <v>-9999.9999</v>
      </c>
      <c r="AJ44" s="145" t="n">
        <v>-9999.9999</v>
      </c>
      <c r="AK44" s="145" t="n">
        <v>-9999.9999</v>
      </c>
      <c r="AL44" s="145" t="n">
        <v>0.0277</v>
      </c>
      <c r="AM44" s="145" t="n">
        <v>0.0054</v>
      </c>
      <c r="AN44" s="145" t="n">
        <v>-9999.9999</v>
      </c>
      <c r="AO44" s="145" t="n">
        <v>-9999.9999</v>
      </c>
      <c r="AP44" s="145" t="n">
        <v>0.0778</v>
      </c>
      <c r="AQ44" s="145"/>
      <c r="AR44" s="145" t="n">
        <v>0.009</v>
      </c>
      <c r="AS44" s="145" t="n">
        <v>0.0113</v>
      </c>
      <c r="AT44" s="145"/>
      <c r="AU44" s="145" t="n">
        <v>0.0209</v>
      </c>
      <c r="AV44" s="145" t="n">
        <v>-9999.9999</v>
      </c>
      <c r="AW44" s="145"/>
      <c r="AX44" s="145" t="n">
        <v>0.0787</v>
      </c>
      <c r="AY44" s="145" t="n">
        <v>0.126</v>
      </c>
      <c r="AZ44" s="145"/>
      <c r="BA44" s="145" t="n">
        <v>0.0037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2040</v>
      </c>
      <c r="E45" s="113" t="n">
        <v>26.9</v>
      </c>
      <c r="F45" s="141" t="n">
        <v>4.3625</v>
      </c>
      <c r="G45" s="141" t="n">
        <v>34.767</v>
      </c>
      <c r="H45" s="113" t="n">
        <v>0</v>
      </c>
      <c r="I45" s="144" t="n">
        <v>1.3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110.01</v>
      </c>
      <c r="K45" s="119" t="n">
        <f aca="false">IF(ISBLANK(E45),"",(0.000824493-(0.0000040899*E45)+(0.000000076438*E45^2)-(0.00000000082467*E45^3)+(0.0000000000053875*E45^4)))</f>
        <v>0.000756554656331409</v>
      </c>
      <c r="L45" s="119" t="n">
        <f aca="false">IF(ISBLANK(E45),"",(-0.00000572466+(0.00000010227*E45)-(0.0000000016546*E45^2)))</f>
        <v>-4.170882106E-006</v>
      </c>
      <c r="M45" s="119" t="n">
        <f aca="false">IF(ISBLANK(E45),"",IF(ISBLANK(G45),(O45+(K45*35)+(L45*35^1.5)+(0.00000048314*35^2)),(O45+(K45*G45)+(L45*G45^1.5)+(0.00000048314*G45^2))))</f>
        <v>1.02257619559408</v>
      </c>
      <c r="N45" s="120" t="n">
        <f aca="false">IF(ISBLANK(D45),"",IF(ISBLANK(G45),J45*(1+0.00001*(35-20)),J45*(1+0.00001*(G45-20))))</f>
        <v>110.0262451767</v>
      </c>
      <c r="O45" s="119" t="n">
        <f aca="false">IF(ISBLANK(E45),"",(0.999842594+(0.00006793952*E45)-(0.00000909529*E45^2)+(0.0000001001685*E45^3)-(0.000000001120083*E45^4)+(0.000000000006536332*E45^5)))</f>
        <v>0.996544091998748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4.54049246200001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4.44024854242001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202.77839335292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198.301499904477</v>
      </c>
      <c r="T45" s="32" t="n">
        <v>0</v>
      </c>
      <c r="U45" s="32" t="n">
        <v>0</v>
      </c>
      <c r="V45" s="32" t="n">
        <v>0.02</v>
      </c>
      <c r="W45" s="32" t="n">
        <v>0.02</v>
      </c>
      <c r="X45" s="32" t="n">
        <v>0.02</v>
      </c>
      <c r="Y45" s="32" t="n">
        <v>0.02</v>
      </c>
      <c r="Z45" s="32" t="n">
        <v>0.06</v>
      </c>
      <c r="AA45" s="32" t="n">
        <v>0.06</v>
      </c>
      <c r="AB45" s="32" t="n">
        <v>1.91</v>
      </c>
      <c r="AC45" s="32" t="n">
        <v>1.87</v>
      </c>
      <c r="AD45" s="145" t="n">
        <v>0.0058</v>
      </c>
      <c r="AE45" s="145" t="n">
        <v>0.0147</v>
      </c>
      <c r="AF45" s="145" t="n">
        <v>0.0028</v>
      </c>
      <c r="AG45" s="145" t="n">
        <v>0.0166</v>
      </c>
      <c r="AH45" s="145" t="n">
        <v>0.02</v>
      </c>
      <c r="AI45" s="145" t="n">
        <v>-9999.9999</v>
      </c>
      <c r="AJ45" s="145" t="n">
        <v>-9999.9999</v>
      </c>
      <c r="AK45" s="145" t="n">
        <v>-9999.9999</v>
      </c>
      <c r="AL45" s="145" t="n">
        <v>0.0247</v>
      </c>
      <c r="AM45" s="145" t="n">
        <v>0.0094</v>
      </c>
      <c r="AN45" s="145" t="n">
        <v>-9999.9999</v>
      </c>
      <c r="AO45" s="145" t="n">
        <v>-9999.9999</v>
      </c>
      <c r="AP45" s="145" t="n">
        <v>0.0669</v>
      </c>
      <c r="AQ45" s="145"/>
      <c r="AR45" s="145" t="n">
        <v>0.0045</v>
      </c>
      <c r="AS45" s="145" t="n">
        <v>0.0079</v>
      </c>
      <c r="AT45" s="145"/>
      <c r="AU45" s="145" t="n">
        <v>-9999.9999</v>
      </c>
      <c r="AV45" s="145" t="n">
        <v>0.0256</v>
      </c>
      <c r="AW45" s="145"/>
      <c r="AX45" s="145" t="n">
        <v>0.0478</v>
      </c>
      <c r="AY45" s="145" t="n">
        <v>0.2292</v>
      </c>
      <c r="AZ45" s="145"/>
      <c r="BA45" s="145" t="n">
        <v>0.0037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Q28" colorId="64" zoomScale="100" zoomScaleNormal="100" zoomScalePageLayoutView="100" workbookViewId="0">
      <selection pane="topLeft" activeCell="AD40" activeCellId="0" sqref="AD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41711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4.9865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0.06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-6°0.06</v>
      </c>
      <c r="P9" s="29" t="s">
        <v>16</v>
      </c>
      <c r="Q9" s="33" t="n">
        <f aca="false">IF(ISBLANK(I9),"",IF(ISBLANK(J9),"",IF(J9&gt;60,"ERREUR !!",O11*(I9+(J9/60)))))</f>
        <v>-6.001</v>
      </c>
      <c r="R9" s="33"/>
      <c r="V9" s="0" t="n">
        <v>4.9884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7</v>
      </c>
      <c r="J10" s="29" t="n">
        <v>59.76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7°59.76</v>
      </c>
      <c r="P10" s="29" t="s">
        <v>14</v>
      </c>
      <c r="Q10" s="33" t="n">
        <f aca="false">IF(ISBLANK(I10),"",IF(ISBLANK(J10),"",IF(J10&gt;60,"ERREUR !!",O12*(I10+(J10/60)))))</f>
        <v>7.996</v>
      </c>
      <c r="R10" s="33"/>
      <c r="S10" s="35"/>
      <c r="T10" s="35"/>
      <c r="V10" s="0" t="n">
        <v>4.9851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41711</v>
      </c>
      <c r="K11" s="38"/>
      <c r="L11" s="38"/>
      <c r="M11" s="38"/>
      <c r="N11" s="39" t="str">
        <f aca="false">I9&amp;"°"&amp;J9</f>
        <v>6°0.06</v>
      </c>
      <c r="O11" s="40" t="n">
        <f aca="false">IF(P9=M10,-1,1)</f>
        <v>-1</v>
      </c>
      <c r="P11" s="41" t="str">
        <f aca="false">TEXT(J11,"aaaa-mm-jj")&amp;"T"&amp;TEXT(J12,"hh:mm:ss")&amp;"z"</f>
        <v>2018-03-14T04:40:27z</v>
      </c>
      <c r="Q11" s="41"/>
      <c r="R11" s="41"/>
      <c r="T11" s="42"/>
      <c r="U11" s="42"/>
      <c r="V11" s="5" t="n">
        <v>4.9849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0.194756944444444</v>
      </c>
      <c r="K12" s="45"/>
      <c r="L12" s="45"/>
      <c r="M12" s="45"/>
      <c r="N12" s="46" t="str">
        <f aca="false">I10&amp;"°"&amp;J10</f>
        <v>7°59.76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37" t="n">
        <f aca="false">AVERAGE(V8:V11)</f>
        <v>4.986225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4.9862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0.996237119054642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0.0199698020042639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5.01492594298248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4.985801104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0.004699624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0.0040019225943318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2032</v>
      </c>
      <c r="E35" s="113" t="n">
        <v>6.6</v>
      </c>
      <c r="F35" s="141" t="n">
        <v>5.2527</v>
      </c>
      <c r="G35" s="115" t="n">
        <v>34.945</v>
      </c>
      <c r="H35" s="113" t="n">
        <v>2000</v>
      </c>
      <c r="I35" s="144" t="n">
        <v>2022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111.3</v>
      </c>
      <c r="K35" s="119" t="n">
        <f aca="false">IF(ISBLANK(E35),"",(0.000824493-(0.0000040899*E35)+(0.000000076438*E35^2)-(0.00000000082467*E35^3)+(0.0000000000053875*E35^4)))</f>
        <v>0.0008006024325927</v>
      </c>
      <c r="L35" s="119" t="n">
        <f aca="false">IF(ISBLANK(E35),"",(-0.00000572466+(0.00000010227*E35)-(0.0000000016546*E35^2)))</f>
        <v>-5.121752376E-006</v>
      </c>
      <c r="M35" s="119" t="n">
        <f aca="false">IF(ISBLANK(E35),"",IF(ISBLANK(G35),(O35+(K35*35)+(L35*35^1.5)+(0.00000048314*35^2)),(O35+(K35*G35)+(L35*G35^1.5)+(0.00000048314*G35^2))))</f>
        <v>1.02743057292689</v>
      </c>
      <c r="N35" s="120" t="n">
        <f aca="false">IF(ISBLANK(D35),"",IF(ISBLANK(G35),J35*(1+0.00001*(35-20)),J35*(1+0.00001*(G35-20))))</f>
        <v>111.316633785</v>
      </c>
      <c r="O35" s="119" t="n">
        <f aca="false">IF(ISBLANK(E35),"",(0.999842594+(0.00006793952*E35)-(0.00000909529*E35^2)+(0.0000001001685*E35^3)-(0.000000001120083*E35^4)+(0.000000000006536332*E35^5)))</f>
        <v>0.999921558571369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5.39283277687376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5.24885371233498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240.843911815182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234.41380679288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2033</v>
      </c>
      <c r="E36" s="113" t="n">
        <v>7.7</v>
      </c>
      <c r="F36" s="141" t="n">
        <v>3.8552</v>
      </c>
      <c r="G36" s="115" t="n">
        <v>34.7592</v>
      </c>
      <c r="H36" s="113" t="n">
        <v>1200</v>
      </c>
      <c r="I36" s="144" t="n">
        <v>1211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110.79</v>
      </c>
      <c r="K36" s="119" t="n">
        <f aca="false">IF(ISBLANK(E36),"",(0.000824493-(0.0000040899*E36)+(0.000000076438*E36^2)-(0.00000000082467*E36^3)+(0.0000000000053875*E36^4)))</f>
        <v>0.000797175228651729</v>
      </c>
      <c r="L36" s="119" t="n">
        <f aca="false">IF(ISBLANK(E36),"",(-0.00000572466+(0.00000010227*E36)-(0.0000000016546*E36^2)))</f>
        <v>-5.035282234E-006</v>
      </c>
      <c r="M36" s="119" t="n">
        <f aca="false">IF(ISBLANK(E36),"",IF(ISBLANK(G36),(O36+(K36*35)+(L36*35^1.5)+(0.00000048314*35^2)),(O36+(K36*G36)+(L36*G36^1.5)+(0.00000048314*G36^2))))</f>
        <v>1.0271294638985</v>
      </c>
      <c r="N36" s="120" t="n">
        <f aca="false">IF(ISBLANK(D36),"",IF(ISBLANK(G36),J36*(1+0.00001*(35-20)),J36*(1+0.00001*(G36-20))))</f>
        <v>110.80635171768</v>
      </c>
      <c r="O36" s="119" t="n">
        <f aca="false">IF(ISBLANK(E36),"",(0.999842594+(0.00006793952*E36)-(0.00000909529*E36^2)+(0.0000001001685*E36^3)-(0.000000001120083*E36^4)+(0.000000000006536332*E36^5)))</f>
        <v>0.999868438277747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3.9724167708546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3.86749373908249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177.408132986367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172.722270387424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2034</v>
      </c>
      <c r="E37" s="113" t="n">
        <v>9.7</v>
      </c>
      <c r="F37" s="141" t="n">
        <v>2.6348</v>
      </c>
      <c r="G37" s="115" t="n">
        <v>34.5166</v>
      </c>
      <c r="H37" s="113" t="n">
        <v>800</v>
      </c>
      <c r="I37" s="144" t="n">
        <v>806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109.25</v>
      </c>
      <c r="K37" s="119" t="n">
        <f aca="false">IF(ISBLANK(E37),"",(0.000824493-(0.0000040899*E37)+(0.000000076438*E37^2)-(0.00000000082467*E37^3)+(0.0000000000053875*E37^4)))</f>
        <v>0.000791308062527229</v>
      </c>
      <c r="L37" s="119" t="n">
        <f aca="false">IF(ISBLANK(E37),"",(-0.00000572466+(0.00000010227*E37)-(0.0000000016546*E37^2)))</f>
        <v>-4.888322314E-006</v>
      </c>
      <c r="M37" s="119" t="n">
        <f aca="false">IF(ISBLANK(E37),"",IF(ISBLANK(G37),(O37+(K37*35)+(L37*35^1.5)+(0.00000048314*35^2)),(O37+(K37*G37)+(L37*G37^1.5)+(0.00000048314*G37^2))))</f>
        <v>1.02662548009041</v>
      </c>
      <c r="N37" s="120" t="n">
        <f aca="false">IF(ISBLANK(D37),"",IF(ISBLANK(G37),J37*(1+0.00001*(35-20)),J37*(1+0.00001*(G37-20))))</f>
        <v>109.2658593855</v>
      </c>
      <c r="O37" s="119" t="n">
        <f aca="false">IF(ISBLANK(E37),"",(0.999842594+(0.00006793952*E37)-(0.00000909529*E37^2)+(0.0000001001685*E37^3)-(0.000000001120083*E37^4)+(0.000000000006536332*E37^5)))</f>
        <v>0.999727897876105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2.74883971210851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2.67754869269992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122.763181542766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119.579324615979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2035</v>
      </c>
      <c r="E38" s="113" t="n">
        <v>9.2</v>
      </c>
      <c r="F38" s="141" t="n">
        <v>2.6403</v>
      </c>
      <c r="G38" s="115" t="n">
        <v>34.5166</v>
      </c>
      <c r="H38" s="113" t="n">
        <v>800</v>
      </c>
      <c r="I38" s="144" t="n">
        <v>806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110.1</v>
      </c>
      <c r="K38" s="119" t="n">
        <f aca="false">IF(ISBLANK(E38),"",(0.000824493-(0.0000040899*E38)+(0.000000076438*E38^2)-(0.00000000082467*E38^3)+(0.0000000000053875*E38^4)))</f>
        <v>0.00079273206735776</v>
      </c>
      <c r="L38" s="119" t="n">
        <f aca="false">IF(ISBLANK(E38),"",(-0.00000572466+(0.00000010227*E38)-(0.0000000016546*E38^2)))</f>
        <v>-4.923821344E-006</v>
      </c>
      <c r="M38" s="119" t="n">
        <f aca="false">IF(ISBLANK(E38),"",IF(ISBLANK(G38),(O38+(K38*35)+(L38*35^1.5)+(0.00000048314*35^2)),(O38+(K38*G38)+(L38*G38^1.5)+(0.00000048314*G38^2))))</f>
        <v>1.02670775409522</v>
      </c>
      <c r="N38" s="120" t="n">
        <f aca="false">IF(ISBLANK(D38),"",IF(ISBLANK(G38),J38*(1+0.00001*(35-20)),J38*(1+0.00001*(G38-20))))</f>
        <v>110.1159827766</v>
      </c>
      <c r="O38" s="119" t="n">
        <f aca="false">IF(ISBLANK(E38),"",(0.999842594+(0.00006793952*E38)-(0.00000909529*E38^2)+(0.0000001001685*E38^3)-(0.000000001120083*E38^4)+(0.000000000006536332*E38^5)))</f>
        <v>0.999768218849135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2.73294781589332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2.66185563028276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122.053449457796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118.878472448428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2036</v>
      </c>
      <c r="E39" s="113" t="n">
        <v>12.8</v>
      </c>
      <c r="F39" s="141" t="n">
        <v>0.7931</v>
      </c>
      <c r="G39" s="115" t="n">
        <v>34.8588</v>
      </c>
      <c r="H39" s="113" t="n">
        <v>400</v>
      </c>
      <c r="I39" s="144" t="n">
        <v>402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109.39</v>
      </c>
      <c r="K39" s="119" t="n">
        <f aca="false">IF(ISBLANK(E39),"",(0.000824493-(0.0000040899*E39)+(0.000000076438*E39^2)-(0.00000000082467*E39^3)+(0.0000000000053875*E39^4)))</f>
        <v>0.00078308104318208</v>
      </c>
      <c r="L39" s="119" t="n">
        <f aca="false">IF(ISBLANK(E39),"",(-0.00000572466+(0.00000010227*E39)-(0.0000000016546*E39^2)))</f>
        <v>-4.686693664E-006</v>
      </c>
      <c r="M39" s="119" t="n">
        <f aca="false">IF(ISBLANK(E39),"",IF(ISBLANK(G39),(O39+(K39*35)+(L39*35^1.5)+(0.00000048314*35^2)),(O39+(K39*G39)+(L39*G39^1.5)+(0.00000048314*G39^2))))</f>
        <v>1.02632406796839</v>
      </c>
      <c r="N39" s="120" t="n">
        <f aca="false">IF(ISBLANK(D39),"",IF(ISBLANK(G39),J39*(1+0.00001*(35-20)),J39*(1+0.00001*(G39-20))))</f>
        <v>109.40625404132</v>
      </c>
      <c r="O39" s="119" t="n">
        <f aca="false">IF(ISBLANK(E39),"",(0.999842594+(0.00006793952*E39)-(0.00000909529*E39^2)+(0.0000001001685*E39^3)-(0.000000001120083*E39^4)+(0.000000000006536332*E39^5)))</f>
        <v>0.99940429498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0.815170083395261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0.794261879689613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36.4054959244323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35.4717355469381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2037</v>
      </c>
      <c r="E40" s="113" t="n">
        <v>18.9</v>
      </c>
      <c r="F40" s="141" t="n">
        <v>2.4699</v>
      </c>
      <c r="G40" s="115" t="n">
        <v>35.8293</v>
      </c>
      <c r="H40" s="113" t="n">
        <v>100</v>
      </c>
      <c r="I40" s="144" t="n">
        <v>101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110.47</v>
      </c>
      <c r="K40" s="119" t="n">
        <f aca="false">IF(ISBLANK(E40),"",(0.000824493-(0.0000040899*E40)+(0.000000076438*E40^2)-(0.00000000082467*E40^3)+(0.0000000000053875*E40^4)))</f>
        <v>0.000769618178500609</v>
      </c>
      <c r="L40" s="119" t="n">
        <f aca="false">IF(ISBLANK(E40),"",(-0.00000572466+(0.00000010227*E40)-(0.0000000016546*E40^2)))</f>
        <v>-4.382796666E-006</v>
      </c>
      <c r="M40" s="119" t="n">
        <f aca="false">IF(ISBLANK(E40),"",IF(ISBLANK(G40),(O40+(K40*35)+(L40*35^1.5)+(0.00000048314*35^2)),(O40+(K40*G40)+(L40*G40^1.5)+(0.00000048314*G40^2))))</f>
        <v>1.02568197593688</v>
      </c>
      <c r="N40" s="120" t="n">
        <f aca="false">IF(ISBLANK(D40),"",IF(ISBLANK(G40),J40*(1+0.00001*(35-20)),J40*(1+0.00001*(G40-20))))</f>
        <v>110.48748662771</v>
      </c>
      <c r="O40" s="119" t="n">
        <f aca="false">IF(ISBLANK(E40),"",(0.999842594+(0.00006793952*E40)-(0.00000909529*E40^2)+(0.0000001001685*E40^3)-(0.000000001120083*E40^4)+(0.000000000006536332*E40^5)))</f>
        <v>0.998426828577223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2.54679079788371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2.48302188946767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113.739677033487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110.891757583626</v>
      </c>
      <c r="T40" s="32" t="n">
        <v>0</v>
      </c>
      <c r="U40" s="32" t="n">
        <v>0</v>
      </c>
      <c r="V40" s="125" t="n">
        <v>17.3</v>
      </c>
      <c r="W40" s="125" t="n">
        <v>16.9</v>
      </c>
      <c r="X40" s="125" t="n">
        <v>17.3</v>
      </c>
      <c r="Y40" s="125" t="n">
        <v>16.9</v>
      </c>
      <c r="Z40" s="34" t="n">
        <v>1.15</v>
      </c>
      <c r="AA40" s="32" t="n">
        <v>1.12</v>
      </c>
      <c r="AB40" s="34" t="n">
        <v>6.4</v>
      </c>
      <c r="AC40" s="32" t="n">
        <v>6.25</v>
      </c>
      <c r="AD40" s="145" t="n">
        <v>0.0151</v>
      </c>
      <c r="AE40" s="145" t="n">
        <v>0.0102</v>
      </c>
      <c r="AF40" s="145" t="n">
        <v>-9999.9999</v>
      </c>
      <c r="AG40" s="145" t="n">
        <v>0.0105</v>
      </c>
      <c r="AH40" s="145" t="n">
        <v>0.0224</v>
      </c>
      <c r="AI40" s="145" t="n">
        <v>-9999.9999</v>
      </c>
      <c r="AJ40" s="145" t="n">
        <v>0.0039</v>
      </c>
      <c r="AK40" s="145" t="n">
        <v>-9999.9999</v>
      </c>
      <c r="AL40" s="145" t="n">
        <v>0.0277</v>
      </c>
      <c r="AM40" s="145" t="n">
        <v>0.002</v>
      </c>
      <c r="AN40" s="145" t="n">
        <v>-9999.9999</v>
      </c>
      <c r="AO40" s="145" t="n">
        <v>-9999.9999</v>
      </c>
      <c r="AP40" s="145" t="n">
        <v>0.0032</v>
      </c>
      <c r="AQ40" s="145"/>
      <c r="AR40" s="145" t="n">
        <v>0.0217</v>
      </c>
      <c r="AS40" s="145" t="n">
        <v>0.0156</v>
      </c>
      <c r="AT40" s="145"/>
      <c r="AU40" s="145" t="n">
        <v>0.0082</v>
      </c>
      <c r="AV40" s="145" t="n">
        <v>-9999.9999</v>
      </c>
      <c r="AW40" s="145"/>
      <c r="AX40" s="145" t="n">
        <v>0.0129</v>
      </c>
      <c r="AY40" s="145" t="n">
        <v>0.0703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2038</v>
      </c>
      <c r="E41" s="113" t="n">
        <v>19.6</v>
      </c>
      <c r="F41" s="141" t="n">
        <v>2.8915</v>
      </c>
      <c r="G41" s="115" t="n">
        <v>35.9528</v>
      </c>
      <c r="H41" s="113" t="n">
        <v>80</v>
      </c>
      <c r="I41" s="144" t="n">
        <v>79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111.51</v>
      </c>
      <c r="K41" s="119" t="n">
        <f aca="false">IF(ISBLANK(E41),"",(0.000824493-(0.0000040899*E41)+(0.000000076438*E41^2)-(0.00000000082467*E41^3)+(0.0000000000053875*E41^4)))</f>
        <v>0.0007682810809808</v>
      </c>
      <c r="L41" s="119" t="n">
        <f aca="false">IF(ISBLANK(E41),"",(-0.00000572466+(0.00000010227*E41)-(0.0000000016546*E41^2)))</f>
        <v>-4.355799136E-006</v>
      </c>
      <c r="M41" s="119" t="n">
        <f aca="false">IF(ISBLANK(E41),"",IF(ISBLANK(G41),(O41+(K41*35)+(L41*35^1.5)+(0.00000048314*35^2)),(O41+(K41*G41)+(L41*G41^1.5)+(0.00000048314*G41^2))))</f>
        <v>1.0255953521188</v>
      </c>
      <c r="N41" s="120" t="n">
        <f aca="false">IF(ISBLANK(D41),"",IF(ISBLANK(G41),J41*(1+0.00001*(35-20)),J41*(1+0.00001*(G41-20))))</f>
        <v>111.52778896728</v>
      </c>
      <c r="O41" s="119" t="n">
        <f aca="false">IF(ISBLANK(E41),"",(0.999842594+(0.00006793952*E41)-(0.00000909529*E41^2)+(0.0000001001685*E41^3)-(0.000000001120083*E41^4)+(0.000000000006536332*E41^5)))</f>
        <v>0.99828799033367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2.95586845985641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2.88210009313109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132.009085417187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128.714590159234</v>
      </c>
      <c r="T41" s="32" t="n">
        <v>0</v>
      </c>
      <c r="U41" s="32" t="n">
        <v>0</v>
      </c>
      <c r="V41" s="125" t="n">
        <v>14.5</v>
      </c>
      <c r="W41" s="125" t="n">
        <v>14.2</v>
      </c>
      <c r="X41" s="125" t="n">
        <v>14.5</v>
      </c>
      <c r="Y41" s="125" t="n">
        <v>14.2</v>
      </c>
      <c r="Z41" s="34" t="n">
        <v>0.95</v>
      </c>
      <c r="AA41" s="32" t="n">
        <v>0.93</v>
      </c>
      <c r="AB41" s="34" t="n">
        <v>5.04</v>
      </c>
      <c r="AC41" s="32" t="n">
        <v>4.93</v>
      </c>
      <c r="AD41" s="145" t="n">
        <v>0.0224</v>
      </c>
      <c r="AE41" s="145" t="n">
        <v>0.0163</v>
      </c>
      <c r="AF41" s="145" t="n">
        <v>-9999.9999</v>
      </c>
      <c r="AG41" s="145" t="n">
        <v>0.0136</v>
      </c>
      <c r="AH41" s="145" t="n">
        <v>0.0393</v>
      </c>
      <c r="AI41" s="145" t="n">
        <v>-9999.9999</v>
      </c>
      <c r="AJ41" s="145" t="n">
        <v>0.005</v>
      </c>
      <c r="AK41" s="145" t="n">
        <v>-9999.9999</v>
      </c>
      <c r="AL41" s="145" t="n">
        <v>0.0296</v>
      </c>
      <c r="AM41" s="145" t="n">
        <v>0.0029</v>
      </c>
      <c r="AN41" s="145" t="n">
        <v>-9999.9999</v>
      </c>
      <c r="AO41" s="145" t="n">
        <v>-9999.9999</v>
      </c>
      <c r="AP41" s="145" t="n">
        <v>0.0084</v>
      </c>
      <c r="AQ41" s="145"/>
      <c r="AR41" s="145" t="n">
        <v>0.0395</v>
      </c>
      <c r="AS41" s="145" t="n">
        <v>0.0358</v>
      </c>
      <c r="AT41" s="145"/>
      <c r="AU41" s="145" t="n">
        <v>0.0142</v>
      </c>
      <c r="AV41" s="145" t="n">
        <v>-9999.9999</v>
      </c>
      <c r="AW41" s="145"/>
      <c r="AX41" s="145" t="n">
        <v>0.03</v>
      </c>
      <c r="AY41" s="145" t="n">
        <v>0.1127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2039</v>
      </c>
      <c r="E42" s="113" t="n">
        <v>20.2</v>
      </c>
      <c r="F42" s="141" t="n">
        <v>2.8591</v>
      </c>
      <c r="G42" s="115" t="n">
        <v>35.9453</v>
      </c>
      <c r="H42" s="113" t="n">
        <v>60</v>
      </c>
      <c r="I42" s="144" t="n">
        <v>60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111.47</v>
      </c>
      <c r="K42" s="119" t="n">
        <f aca="false">IF(ISBLANK(E42),"",(0.000824493-(0.0000040899*E42)+(0.000000076438*E42^2)-(0.00000000082467*E42^3)+(0.0000000000053875*E42^4)))</f>
        <v>0.00076716651557126</v>
      </c>
      <c r="L42" s="119" t="n">
        <f aca="false">IF(ISBLANK(E42),"",(-0.00000572466+(0.00000010227*E42)-(0.0000000016546*E42^2)))</f>
        <v>-4.333948984E-006</v>
      </c>
      <c r="M42" s="119" t="n">
        <f aca="false">IF(ISBLANK(E42),"",IF(ISBLANK(G42),(O42+(K42*35)+(L42*35^1.5)+(0.00000048314*35^2)),(O42+(K42*G42)+(L42*G42^1.5)+(0.00000048314*G42^2))))</f>
        <v>1.02543113141338</v>
      </c>
      <c r="N42" s="120" t="n">
        <f aca="false">IF(ISBLANK(D42),"",IF(ISBLANK(G42),J42*(1+0.00001*(35-20)),J42*(1+0.00001*(G42-20))))</f>
        <v>111.48777422591</v>
      </c>
      <c r="O42" s="119" t="n">
        <f aca="false">IF(ISBLANK(E42),"",(0.999842594+(0.00006793952*E42)-(0.00000909529*E42^2)+(0.0000001001685*E42^3)-(0.000000001120083*E42^4)+(0.000000000006536332*E42^5)))</f>
        <v>0.998164852962328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2.92363981695198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2.85113229683427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130.569754225076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127.331568376618</v>
      </c>
      <c r="T42" s="32" t="n">
        <v>0</v>
      </c>
      <c r="U42" s="32" t="n">
        <v>0</v>
      </c>
      <c r="V42" s="125" t="n">
        <v>14.5</v>
      </c>
      <c r="W42" s="125" t="n">
        <v>14.2</v>
      </c>
      <c r="X42" s="125" t="n">
        <v>14.5</v>
      </c>
      <c r="Y42" s="125" t="n">
        <v>14.2</v>
      </c>
      <c r="Z42" s="34" t="n">
        <v>0.93</v>
      </c>
      <c r="AA42" s="32" t="n">
        <v>0.91</v>
      </c>
      <c r="AB42" s="34" t="n">
        <v>4.57</v>
      </c>
      <c r="AC42" s="32" t="n">
        <v>4.47</v>
      </c>
      <c r="AD42" s="145" t="n">
        <v>0.0424</v>
      </c>
      <c r="AE42" s="145" t="n">
        <v>0.0309</v>
      </c>
      <c r="AF42" s="145" t="n">
        <v>0.0067</v>
      </c>
      <c r="AG42" s="145" t="n">
        <v>0.0144</v>
      </c>
      <c r="AH42" s="145" t="n">
        <v>0.0641</v>
      </c>
      <c r="AI42" s="145" t="n">
        <v>0.0055</v>
      </c>
      <c r="AJ42" s="145" t="n">
        <v>0.0129</v>
      </c>
      <c r="AK42" s="145" t="n">
        <v>-9999.9999</v>
      </c>
      <c r="AL42" s="145" t="n">
        <v>0.0473</v>
      </c>
      <c r="AM42" s="145" t="n">
        <v>0.0056</v>
      </c>
      <c r="AN42" s="145" t="n">
        <v>0.002</v>
      </c>
      <c r="AO42" s="145" t="n">
        <v>-9999.9999</v>
      </c>
      <c r="AP42" s="145" t="n">
        <v>0.0182</v>
      </c>
      <c r="AQ42" s="145"/>
      <c r="AR42" s="145" t="n">
        <v>0.0444</v>
      </c>
      <c r="AS42" s="145" t="n">
        <v>0.0776</v>
      </c>
      <c r="AT42" s="145"/>
      <c r="AU42" s="145" t="n">
        <v>0.0206</v>
      </c>
      <c r="AV42" s="145" t="n">
        <v>-9999.9999</v>
      </c>
      <c r="AW42" s="145"/>
      <c r="AX42" s="145" t="n">
        <v>0.0441</v>
      </c>
      <c r="AY42" s="145" t="n">
        <v>0.2403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2186</v>
      </c>
      <c r="E43" s="113" t="n">
        <v>21.2</v>
      </c>
      <c r="F43" s="141" t="n">
        <v>2.8772</v>
      </c>
      <c r="G43" s="115" t="n">
        <v>35.904</v>
      </c>
      <c r="H43" s="113" t="n">
        <v>40</v>
      </c>
      <c r="I43" s="144" t="n">
        <v>40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112.01</v>
      </c>
      <c r="K43" s="119" t="n">
        <f aca="false">IF(ISBLANK(E43),"",(0.000824493-(0.0000040899*E43)+(0.000000076438*E43^2)-(0.00000000082467*E43^3)+(0.0000000000053875*E43^4)))</f>
        <v>0.00076537210854176</v>
      </c>
      <c r="L43" s="119" t="n">
        <f aca="false">IF(ISBLANK(E43),"",(-0.00000572466+(0.00000010227*E43)-(0.0000000016546*E43^2)))</f>
        <v>-4.300179424E-006</v>
      </c>
      <c r="M43" s="119" t="n">
        <f aca="false">IF(ISBLANK(E43),"",IF(ISBLANK(G43),(O43+(K43*35)+(L43*35^1.5)+(0.00000048314*35^2)),(O43+(K43*G43)+(L43*G43^1.5)+(0.00000048314*G43^2))))</f>
        <v>1.02512888975183</v>
      </c>
      <c r="N43" s="120" t="n">
        <f aca="false">IF(ISBLANK(D43),"",IF(ISBLANK(G43),J43*(1+0.00001*(35-20)),J43*(1+0.00001*(G43-20))))</f>
        <v>112.0278140704</v>
      </c>
      <c r="O43" s="119" t="n">
        <f aca="false">IF(ISBLANK(E43),"",(0.999842594+(0.00006793952*E43)-(0.00000909529*E43^2)+(0.0000001001685*E43^3)-(0.000000001120083*E43^4)+(0.000000000006536332*E43^5)))</f>
        <v>0.997951281016374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2.92780410600108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2.85603511448191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130.755731374008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127.550528212762</v>
      </c>
      <c r="T43" s="32" t="n">
        <v>0.21</v>
      </c>
      <c r="U43" s="32" t="n">
        <v>0.21</v>
      </c>
      <c r="V43" s="125" t="n">
        <v>13.6</v>
      </c>
      <c r="W43" s="125" t="n">
        <v>13.3</v>
      </c>
      <c r="X43" s="125" t="n">
        <v>13.4</v>
      </c>
      <c r="Y43" s="125" t="n">
        <v>13.1</v>
      </c>
      <c r="Z43" s="34" t="n">
        <v>0.9</v>
      </c>
      <c r="AA43" s="32" t="n">
        <v>0.88</v>
      </c>
      <c r="AB43" s="34" t="n">
        <v>3.9</v>
      </c>
      <c r="AC43" s="32" t="n">
        <v>3.81</v>
      </c>
      <c r="AD43" s="145" t="n">
        <v>0.0224</v>
      </c>
      <c r="AE43" s="145" t="n">
        <v>0.029</v>
      </c>
      <c r="AF43" s="145" t="n">
        <v>0.0141</v>
      </c>
      <c r="AG43" s="145" t="n">
        <v>0.0161</v>
      </c>
      <c r="AH43" s="145" t="n">
        <v>0.021</v>
      </c>
      <c r="AI43" s="145" t="n">
        <v>-9999.9999</v>
      </c>
      <c r="AJ43" s="145" t="n">
        <v>-9999.9999</v>
      </c>
      <c r="AK43" s="145" t="n">
        <v>-9999.9999</v>
      </c>
      <c r="AL43" s="145" t="n">
        <v>0.0645</v>
      </c>
      <c r="AM43" s="145" t="n">
        <v>0.009</v>
      </c>
      <c r="AN43" s="145" t="n">
        <v>-9999.9999</v>
      </c>
      <c r="AO43" s="145" t="n">
        <v>-9999.9999</v>
      </c>
      <c r="AP43" s="145" t="n">
        <v>0.091</v>
      </c>
      <c r="AQ43" s="145"/>
      <c r="AR43" s="145" t="n">
        <v>0.0346</v>
      </c>
      <c r="AS43" s="145" t="n">
        <v>0.0561</v>
      </c>
      <c r="AT43" s="145"/>
      <c r="AU43" s="145" t="n">
        <v>0.0414</v>
      </c>
      <c r="AV43" s="145" t="n">
        <v>-9999.9999</v>
      </c>
      <c r="AW43" s="145"/>
      <c r="AX43" s="145" t="n">
        <v>0.1278</v>
      </c>
      <c r="AY43" s="145" t="n">
        <v>0.2535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2187</v>
      </c>
      <c r="E44" s="113" t="n">
        <v>28.2</v>
      </c>
      <c r="F44" s="141" t="n">
        <v>4.3788</v>
      </c>
      <c r="G44" s="115" t="n">
        <v>33.1493</v>
      </c>
      <c r="H44" s="113" t="n">
        <v>0</v>
      </c>
      <c r="I44" s="144" t="n">
        <v>2.7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111.83</v>
      </c>
      <c r="K44" s="119" t="n">
        <f aca="false">IF(ISBLANK(E44),"",(0.000824493-(0.0000040899*E44)+(0.000000076438*E44^2)-(0.00000000082467*E44^3)+(0.0000000000053875*E44^4)))</f>
        <v>0.00075485760789126</v>
      </c>
      <c r="L44" s="119" t="n">
        <f aca="false">IF(ISBLANK(E44),"",(-0.00000572466+(0.00000010227*E44)-(0.0000000016546*E44^2)))</f>
        <v>-4.156450104E-006</v>
      </c>
      <c r="M44" s="119" t="n">
        <f aca="false">IF(ISBLANK(E44),"",IF(ISBLANK(G44),(O44+(K44*35)+(L44*35^1.5)+(0.00000048314*35^2)),(O44+(K44*G44)+(L44*G44^1.5)+(0.00000048314*G44^2))))</f>
        <v>1.0209407441168</v>
      </c>
      <c r="N44" s="120" t="n">
        <f aca="false">IF(ISBLANK(D44),"",IF(ISBLANK(G44),J44*(1+0.00001*(35-20)),J44*(1+0.00001*(G44-20))))</f>
        <v>111.84470486219</v>
      </c>
      <c r="O44" s="119" t="n">
        <f aca="false">IF(ISBLANK(E44),"",(0.999842594+(0.00006793952*E44)-(0.00000909529*E44^2)+(0.0000001001685*E44^3)-(0.000000001120083*E44^4)+(0.000000000006536332*E44^5)))</f>
        <v>0.996180125720464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4.47140184252452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4.37968791851154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199.692806287145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195.596862440725</v>
      </c>
      <c r="T44" s="32" t="n">
        <v>0</v>
      </c>
      <c r="U44" s="32" t="n">
        <v>0</v>
      </c>
      <c r="V44" s="34" t="n">
        <v>0</v>
      </c>
      <c r="W44" s="32" t="n">
        <v>0</v>
      </c>
      <c r="X44" s="34" t="n">
        <v>0.04</v>
      </c>
      <c r="Y44" s="32" t="n">
        <v>0.04</v>
      </c>
      <c r="Z44" s="34" t="n">
        <v>0.04</v>
      </c>
      <c r="AA44" s="32" t="n">
        <v>0.04</v>
      </c>
      <c r="AB44" s="34" t="n">
        <v>3.83</v>
      </c>
      <c r="AC44" s="32" t="n">
        <v>3.74</v>
      </c>
      <c r="AD44" s="145" t="n">
        <v>0.0056</v>
      </c>
      <c r="AE44" s="145" t="n">
        <v>0.009</v>
      </c>
      <c r="AF44" s="145" t="n">
        <v>0.0044</v>
      </c>
      <c r="AG44" s="145" t="n">
        <v>0.0039</v>
      </c>
      <c r="AH44" s="145" t="n">
        <v>0.0111</v>
      </c>
      <c r="AI44" s="145" t="n">
        <v>-9999.9999</v>
      </c>
      <c r="AJ44" s="145" t="n">
        <v>-9999.9999</v>
      </c>
      <c r="AK44" s="145" t="n">
        <v>-9999.9999</v>
      </c>
      <c r="AL44" s="145" t="n">
        <v>0.0241</v>
      </c>
      <c r="AM44" s="145" t="n">
        <v>0.0051</v>
      </c>
      <c r="AN44" s="145" t="n">
        <v>-9999.9999</v>
      </c>
      <c r="AO44" s="145" t="n">
        <v>-9999.9999</v>
      </c>
      <c r="AP44" s="145" t="n">
        <v>0.0504</v>
      </c>
      <c r="AQ44" s="145"/>
      <c r="AR44" s="145" t="n">
        <v>0.0053</v>
      </c>
      <c r="AS44" s="145" t="n">
        <v>0.011</v>
      </c>
      <c r="AT44" s="145"/>
      <c r="AU44" s="145" t="n">
        <v>-9999.9999</v>
      </c>
      <c r="AV44" s="145" t="n">
        <v>0.0159</v>
      </c>
      <c r="AW44" s="145"/>
      <c r="AX44" s="145" t="n">
        <v>0.0346</v>
      </c>
      <c r="AY44" s="145" t="n">
        <v>0.1269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41"/>
      <c r="G45" s="146"/>
      <c r="H45" s="113"/>
      <c r="I45" s="113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32"/>
      <c r="U45" s="32"/>
      <c r="V45" s="34"/>
      <c r="W45" s="32"/>
      <c r="X45" s="34"/>
      <c r="Y45" s="32"/>
      <c r="Z45" s="34"/>
      <c r="AA45" s="32"/>
      <c r="AB45" s="34"/>
      <c r="AC45" s="32"/>
      <c r="AD45" s="147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5" activeCellId="0" sqref="AD35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0.86"/>
    <col collapsed="false" customWidth="true" hidden="false" outlineLevel="0" max="2" min="2" style="0" width="2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41711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4.9865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-6°4</v>
      </c>
      <c r="P9" s="29" t="s">
        <v>16</v>
      </c>
      <c r="Q9" s="33" t="n">
        <f aca="false">IF(ISBLANK(I9),"",IF(ISBLANK(J9),"",IF(J9&gt;60,"ERREUR !!",O11*(I9+(J9/60)))))</f>
        <v>-6.06666666666667</v>
      </c>
      <c r="R9" s="33"/>
      <c r="V9" s="0" t="n">
        <v>4.9884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7</v>
      </c>
      <c r="J10" s="29" t="n">
        <v>58.26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7°58.26</v>
      </c>
      <c r="P10" s="29" t="s">
        <v>14</v>
      </c>
      <c r="Q10" s="33" t="n">
        <f aca="false">IF(ISBLANK(I10),"",IF(ISBLANK(J10),"",IF(J10&gt;60,"ERREUR !!",O12*(I10+(J10/60)))))</f>
        <v>7.971</v>
      </c>
      <c r="R10" s="33"/>
      <c r="S10" s="35"/>
      <c r="T10" s="35"/>
      <c r="V10" s="0" t="n">
        <v>4.9851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41711</v>
      </c>
      <c r="K11" s="38"/>
      <c r="L11" s="38"/>
      <c r="M11" s="38"/>
      <c r="N11" s="39" t="str">
        <f aca="false">I9&amp;"°"&amp;J9</f>
        <v>6°4</v>
      </c>
      <c r="O11" s="40" t="n">
        <f aca="false">IF(P9=M10,-1,1)</f>
        <v>-1</v>
      </c>
      <c r="P11" s="41" t="str">
        <f aca="false">TEXT(J11,"aaaa-mm-jj")&amp;"T"&amp;TEXT(J12,"hh:mm:ss")&amp;"z"</f>
        <v>2018-03-14T09:40:00z</v>
      </c>
      <c r="Q11" s="41"/>
      <c r="R11" s="41"/>
      <c r="T11" s="42"/>
      <c r="U11" s="42"/>
      <c r="V11" s="5" t="n">
        <v>4.9849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0.402777777777778</v>
      </c>
      <c r="K12" s="45"/>
      <c r="L12" s="45"/>
      <c r="M12" s="45"/>
      <c r="N12" s="46" t="str">
        <f aca="false">I10&amp;"°"&amp;J10</f>
        <v>7°58.26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37" t="n">
        <f aca="false">AVERAGE(V8:V11)</f>
        <v>4.986225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4.9862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0.996237119054642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0.0199698020042639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5.01492594298248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4.985801104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0.004699624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0.0040019225943318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0</v>
      </c>
      <c r="C35" s="112" t="n">
        <v>1</v>
      </c>
      <c r="D35" s="113"/>
      <c r="E35" s="113"/>
      <c r="F35" s="148"/>
      <c r="G35" s="149" t="n">
        <v>35.95365</v>
      </c>
      <c r="H35" s="113" t="n">
        <v>50</v>
      </c>
      <c r="I35" s="144" t="n">
        <v>50.2</v>
      </c>
      <c r="J35" s="118" t="str">
        <f aca="false">IF(ISBLANK(D35),"",IF(VLOOKUP(D35,'Volumes flacons'!$A$5:$C$1023,2)=0,"",IF(D35&gt;'Volumes flacons'!$A$1023,"Mauvais numéro",IF(D35&lt;'Volumes flacons'!$A$5,"Mauvais numéro",(VLOOKUP(D35,'Volumes flacons'!$A$5:$C$1023,3))))))</f>
        <v/>
      </c>
      <c r="K35" s="119" t="str">
        <f aca="false">IF(ISBLANK(E35),"",(0.000824493-(0.0000040899*E35)+(0.000000076438*E35^2)-(0.00000000082467*E35^3)+(0.0000000000053875*E35^4)))</f>
        <v/>
      </c>
      <c r="L35" s="119" t="str">
        <f aca="false">IF(ISBLANK(E35),"",(-0.00000572466+(0.00000010227*E35)-(0.0000000016546*E35^2)))</f>
        <v/>
      </c>
      <c r="M35" s="119" t="str">
        <f aca="false">IF(ISBLANK(E35),"",IF(ISBLANK(G35),(O35+(K35*35)+(L35*35^1.5)+(0.00000048314*35^2)),(O35+(K35*G35)+(L35*G35^1.5)+(0.00000048314*G35^2))))</f>
        <v/>
      </c>
      <c r="N35" s="120" t="str">
        <f aca="false">IF(ISBLANK(D35),"",IF(ISBLANK(G35),J35*(1+0.00001*(35-20)),J35*(1+0.00001*(G35-20))))</f>
        <v/>
      </c>
      <c r="O35" s="119" t="str">
        <f aca="false">IF(ISBLANK(E35),"",(0.999842594+(0.00006793952*E35)-(0.00000909529*E35^2)+(0.0000001001685*E35^3)-(0.000000001120083*E35^4)+(0.000000000006536332*E35^5)))</f>
        <v/>
      </c>
      <c r="P35" s="121" t="str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/>
      </c>
      <c r="Q35" s="122" t="str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/>
      </c>
      <c r="R35" s="123" t="str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/>
      </c>
      <c r="S35" s="123" t="str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/>
      </c>
      <c r="T35" s="32" t="n">
        <v>0.05</v>
      </c>
      <c r="U35" s="32" t="n">
        <v>0.05</v>
      </c>
      <c r="V35" s="125" t="n">
        <v>15.5</v>
      </c>
      <c r="W35" s="125" t="n">
        <v>15.2</v>
      </c>
      <c r="X35" s="125" t="n">
        <v>15.5</v>
      </c>
      <c r="Y35" s="125" t="n">
        <v>15.1</v>
      </c>
      <c r="Z35" s="32" t="n">
        <v>1</v>
      </c>
      <c r="AA35" s="32" t="n">
        <v>0.98</v>
      </c>
      <c r="AB35" s="32" t="n">
        <v>4.68</v>
      </c>
      <c r="AC35" s="32" t="n">
        <v>4.57</v>
      </c>
      <c r="AD35" s="147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IF(ISBLANK(D36),0,IF(ISBLANK(E36),0,IF(ISBLANK(F39),0,1)))</f>
        <v>0</v>
      </c>
      <c r="C36" s="112" t="n">
        <v>2</v>
      </c>
      <c r="D36" s="113"/>
      <c r="E36" s="113"/>
      <c r="F36" s="148"/>
      <c r="G36" s="149"/>
      <c r="H36" s="113" t="n">
        <v>40</v>
      </c>
      <c r="I36" s="144" t="n">
        <v>40</v>
      </c>
      <c r="J36" s="118" t="str">
        <f aca="false">IF(ISBLANK(D36),"",IF(VLOOKUP(D36,'Volumes flacons'!$A$5:$C$1023,2)=0,"",IF(D36&gt;'Volumes flacons'!$A$1023,"Mauvais numéro",IF(D36&lt;'Volumes flacons'!$A$5,"Mauvais numéro",(VLOOKUP(D36,'Volumes flacons'!$A$5:$C$1023,3))))))</f>
        <v/>
      </c>
      <c r="K36" s="119" t="str">
        <f aca="false">IF(ISBLANK(E36),"",(0.000824493-(0.0000040899*E36)+(0.000000076438*E36^2)-(0.00000000082467*E36^3)+(0.0000000000053875*E36^4)))</f>
        <v/>
      </c>
      <c r="L36" s="119" t="str">
        <f aca="false">IF(ISBLANK(E36),"",(-0.00000572466+(0.00000010227*E36)-(0.0000000016546*E36^2)))</f>
        <v/>
      </c>
      <c r="M36" s="119" t="str">
        <f aca="false">IF(ISBLANK(E36),"",IF(ISBLANK(G39),(O36+(K36*35)+(L36*35^1.5)+(0.00000048314*35^2)),(O36+(K36*G39)+(L36*G39^1.5)+(0.00000048314*G39^2))))</f>
        <v/>
      </c>
      <c r="N36" s="120" t="str">
        <f aca="false">IF(ISBLANK(D36),"",IF(ISBLANK(G39),J36*(1+0.00001*(35-20)),J36*(1+0.00001*(G39-20))))</f>
        <v/>
      </c>
      <c r="O36" s="119" t="str">
        <f aca="false">IF(ISBLANK(E36),"",(0.999842594+(0.00006793952*E36)-(0.00000909529*E36^2)+(0.0000001001685*E36^3)-(0.000000001120083*E36^4)+(0.000000000006536332*E36^5)))</f>
        <v/>
      </c>
      <c r="P36" s="121" t="str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N°",IF(AND(D36&gt;499,D36&lt;1141),"Err.N°",(((((F39)+'Correction de volume'!$G$7)*(($P$21)*($P$19)*5598)/(($R$16)-($R$17)))-(($P$27)*1000))/((N36)-($P$26))))))))))))</f>
        <v/>
      </c>
      <c r="Q36" s="122" t="str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/>
      </c>
      <c r="R36" s="123" t="str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/>
      </c>
      <c r="S36" s="123" t="str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/>
      </c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47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IF(ISBLANK(D37),0,IF(ISBLANK(E37),0,IF(ISBLANK(F40),0,1)))</f>
        <v>0</v>
      </c>
      <c r="C37" s="112" t="n">
        <v>3</v>
      </c>
      <c r="D37" s="113"/>
      <c r="E37" s="113"/>
      <c r="F37" s="148"/>
      <c r="G37" s="149"/>
      <c r="H37" s="113" t="n">
        <v>40</v>
      </c>
      <c r="I37" s="144" t="n">
        <v>40</v>
      </c>
      <c r="J37" s="118" t="str">
        <f aca="false">IF(ISBLANK(D37),"",IF(VLOOKUP(D37,'Volumes flacons'!$A$5:$C$1023,2)=0,"",IF(D37&gt;'Volumes flacons'!$A$1023,"Mauvais numéro",IF(D37&lt;'Volumes flacons'!$A$5,"Mauvais numéro",(VLOOKUP(D37,'Volumes flacons'!$A$5:$C$1023,3))))))</f>
        <v/>
      </c>
      <c r="K37" s="119" t="str">
        <f aca="false">IF(ISBLANK(E37),"",(0.000824493-(0.0000040899*E37)+(0.000000076438*E37^2)-(0.00000000082467*E37^3)+(0.0000000000053875*E37^4)))</f>
        <v/>
      </c>
      <c r="L37" s="119" t="str">
        <f aca="false">IF(ISBLANK(E37),"",(-0.00000572466+(0.00000010227*E37)-(0.0000000016546*E37^2)))</f>
        <v/>
      </c>
      <c r="M37" s="119" t="str">
        <f aca="false">IF(ISBLANK(E37),"",IF(ISBLANK(G40),(O37+(K37*35)+(L37*35^1.5)+(0.00000048314*35^2)),(O37+(K37*G40)+(L37*G40^1.5)+(0.00000048314*G40^2))))</f>
        <v/>
      </c>
      <c r="N37" s="120" t="str">
        <f aca="false">IF(ISBLANK(D37),"",IF(ISBLANK(G40),J37*(1+0.00001*(35-20)),J37*(1+0.00001*(G40-20))))</f>
        <v/>
      </c>
      <c r="O37" s="119" t="str">
        <f aca="false">IF(ISBLANK(E37),"",(0.999842594+(0.00006793952*E37)-(0.00000909529*E37^2)+(0.0000001001685*E37^3)-(0.000000001120083*E37^4)+(0.000000000006536332*E37^5)))</f>
        <v/>
      </c>
      <c r="P37" s="121" t="str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N°",IF(AND(D37&gt;499,D37&lt;1141),"Err.N°",(((((F40)+'Correction de volume'!$G$7)*(($P$21)*($P$19)*5598)/(($R$16)-($R$17)))-(($P$27)*1000))/((N37)-($P$26))))))))))))</f>
        <v/>
      </c>
      <c r="Q37" s="122" t="str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/>
      </c>
      <c r="R37" s="123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/>
      </c>
      <c r="S37" s="123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/>
      </c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47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IF(ISBLANK(D38),0,IF(ISBLANK(E38),0,IF(ISBLANK(F41),0,1)))</f>
        <v>0</v>
      </c>
      <c r="C38" s="112" t="n">
        <v>4</v>
      </c>
      <c r="D38" s="113"/>
      <c r="E38" s="113"/>
      <c r="F38" s="148"/>
      <c r="G38" s="149"/>
      <c r="H38" s="113" t="n">
        <v>40</v>
      </c>
      <c r="I38" s="144" t="n">
        <v>40</v>
      </c>
      <c r="J38" s="118" t="str">
        <f aca="false">IF(ISBLANK(D38),"",IF(VLOOKUP(D38,'Volumes flacons'!$A$5:$C$1023,2)=0,"",IF(D38&gt;'Volumes flacons'!$A$1023,"Mauvais numéro",IF(D38&lt;'Volumes flacons'!$A$5,"Mauvais numéro",(VLOOKUP(D38,'Volumes flacons'!$A$5:$C$1023,3))))))</f>
        <v/>
      </c>
      <c r="K38" s="119" t="str">
        <f aca="false">IF(ISBLANK(E38),"",(0.000824493-(0.0000040899*E38)+(0.000000076438*E38^2)-(0.00000000082467*E38^3)+(0.0000000000053875*E38^4)))</f>
        <v/>
      </c>
      <c r="L38" s="119" t="str">
        <f aca="false">IF(ISBLANK(E38),"",(-0.00000572466+(0.00000010227*E38)-(0.0000000016546*E38^2)))</f>
        <v/>
      </c>
      <c r="M38" s="119" t="str">
        <f aca="false">IF(ISBLANK(E38),"",IF(ISBLANK(G41),(O38+(K38*35)+(L38*35^1.5)+(0.00000048314*35^2)),(O38+(K38*G41)+(L38*G41^1.5)+(0.00000048314*G41^2))))</f>
        <v/>
      </c>
      <c r="N38" s="120" t="str">
        <f aca="false">IF(ISBLANK(D38),"",IF(ISBLANK(G41),J38*(1+0.00001*(35-20)),J38*(1+0.00001*(G41-20))))</f>
        <v/>
      </c>
      <c r="O38" s="119" t="str">
        <f aca="false">IF(ISBLANK(E38),"",(0.999842594+(0.00006793952*E38)-(0.00000909529*E38^2)+(0.0000001001685*E38^3)-(0.000000001120083*E38^4)+(0.000000000006536332*E38^5)))</f>
        <v/>
      </c>
      <c r="P38" s="121" t="str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N°",IF(AND(D38&gt;499,D38&lt;1141),"Err.N°",(((((F41)+'Correction de volume'!$G$7)*(($P$21)*($P$19)*5598)/(($R$16)-($R$17)))-(($P$27)*1000))/((N38)-($P$26))))))))))))</f>
        <v/>
      </c>
      <c r="Q38" s="122" t="str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/>
      </c>
      <c r="R38" s="123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/>
      </c>
      <c r="S38" s="123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/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45" t="n">
        <v>0.0411</v>
      </c>
      <c r="AE38" s="145" t="n">
        <v>0.033</v>
      </c>
      <c r="AF38" s="145" t="n">
        <v>0.0105</v>
      </c>
      <c r="AG38" s="145" t="n">
        <v>0.0214</v>
      </c>
      <c r="AH38" s="145" t="n">
        <v>0.0738</v>
      </c>
      <c r="AI38" s="145" t="s">
        <v>152</v>
      </c>
      <c r="AJ38" s="145" t="n">
        <v>0.0076</v>
      </c>
      <c r="AK38" s="145" t="s">
        <v>152</v>
      </c>
      <c r="AL38" s="145" t="n">
        <v>0.0488</v>
      </c>
      <c r="AM38" s="145" t="n">
        <v>0.0053</v>
      </c>
      <c r="AN38" s="145" t="n">
        <v>0.0024</v>
      </c>
      <c r="AO38" s="145" t="s">
        <v>152</v>
      </c>
      <c r="AP38" s="145" t="n">
        <v>0.0166</v>
      </c>
      <c r="AQ38" s="145"/>
      <c r="AR38" s="145" t="n">
        <v>0.0631</v>
      </c>
      <c r="AS38" s="145" t="n">
        <v>0.0599</v>
      </c>
      <c r="AT38" s="145"/>
      <c r="AU38" s="145" t="n">
        <v>0.0258</v>
      </c>
      <c r="AV38" s="145"/>
      <c r="AW38" s="145"/>
      <c r="AX38" s="145" t="n">
        <v>0.0432</v>
      </c>
      <c r="AY38" s="145" t="n">
        <v>0.2334</v>
      </c>
      <c r="AZ38" s="145"/>
      <c r="BA38" s="145" t="s">
        <v>152</v>
      </c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IF(ISBLANK(D39),0,IF(ISBLANK(E39),0,IF(ISBLANK(F42),0,1)))</f>
        <v>0</v>
      </c>
      <c r="C39" s="112" t="n">
        <v>5</v>
      </c>
      <c r="D39" s="113"/>
      <c r="E39" s="113"/>
      <c r="F39" s="148"/>
      <c r="G39" s="149" t="n">
        <v>35.90625</v>
      </c>
      <c r="H39" s="113" t="n">
        <v>30</v>
      </c>
      <c r="I39" s="144" t="n">
        <v>30.6</v>
      </c>
      <c r="J39" s="118" t="str">
        <f aca="false">IF(ISBLANK(D39),"",IF(VLOOKUP(D39,'Volumes flacons'!$A$5:$C$1023,2)=0,"",IF(D39&gt;'Volumes flacons'!$A$1023,"Mauvais numéro",IF(D39&lt;'Volumes flacons'!$A$5,"Mauvais numéro",(VLOOKUP(D39,'Volumes flacons'!$A$5:$C$1023,3))))))</f>
        <v/>
      </c>
      <c r="K39" s="119" t="str">
        <f aca="false">IF(ISBLANK(E39),"",(0.000824493-(0.0000040899*E39)+(0.000000076438*E39^2)-(0.00000000082467*E39^3)+(0.0000000000053875*E39^4)))</f>
        <v/>
      </c>
      <c r="L39" s="119" t="str">
        <f aca="false">IF(ISBLANK(E39),"",(-0.00000572466+(0.00000010227*E39)-(0.0000000016546*E39^2)))</f>
        <v/>
      </c>
      <c r="M39" s="119" t="str">
        <f aca="false">IF(ISBLANK(E39),"",IF(ISBLANK(G42),(O39+(K39*35)+(L39*35^1.5)+(0.00000048314*35^2)),(O39+(K39*G42)+(L39*G42^1.5)+(0.00000048314*G42^2))))</f>
        <v/>
      </c>
      <c r="N39" s="120" t="str">
        <f aca="false">IF(ISBLANK(D39),"",IF(ISBLANK(G42),J39*(1+0.00001*(35-20)),J39*(1+0.00001*(G42-20))))</f>
        <v/>
      </c>
      <c r="O39" s="119" t="str">
        <f aca="false">IF(ISBLANK(E39),"",(0.999842594+(0.00006793952*E39)-(0.00000909529*E39^2)+(0.0000001001685*E39^3)-(0.000000001120083*E39^4)+(0.000000000006536332*E39^5)))</f>
        <v/>
      </c>
      <c r="P39" s="121" t="str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N°",IF(AND(D39&gt;499,D39&lt;1141),"Err.N°",(((((F42)+'Correction de volume'!$G$7)*(($P$21)*($P$19)*5598)/(($R$16)-($R$17)))-(($P$27)*1000))/((N39)-($P$26))))))))))))</f>
        <v/>
      </c>
      <c r="Q39" s="122" t="str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/>
      </c>
      <c r="R39" s="123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/>
      </c>
      <c r="S39" s="123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/>
      </c>
      <c r="T39" s="32" t="n">
        <v>0.72</v>
      </c>
      <c r="U39" s="32" t="n">
        <v>0.7</v>
      </c>
      <c r="V39" s="125" t="n">
        <v>10.8</v>
      </c>
      <c r="W39" s="125" t="n">
        <v>10.5</v>
      </c>
      <c r="X39" s="125" t="n">
        <v>10</v>
      </c>
      <c r="Y39" s="125" t="n">
        <v>9.8</v>
      </c>
      <c r="Z39" s="32" t="n">
        <v>0.76</v>
      </c>
      <c r="AA39" s="32" t="n">
        <v>0.74</v>
      </c>
      <c r="AB39" s="32" t="n">
        <v>3.46</v>
      </c>
      <c r="AC39" s="32" t="n">
        <v>3.38</v>
      </c>
      <c r="AD39" s="147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IF(ISBLANK(D40),0,IF(ISBLANK(E40),0,IF(ISBLANK(#REF!),0,1)))</f>
        <v>0</v>
      </c>
      <c r="C40" s="112" t="n">
        <v>6</v>
      </c>
      <c r="D40" s="113"/>
      <c r="E40" s="113"/>
      <c r="F40" s="148"/>
      <c r="G40" s="149" t="n">
        <v>35.94275</v>
      </c>
      <c r="H40" s="113" t="n">
        <v>20</v>
      </c>
      <c r="I40" s="144" t="n">
        <v>19.2</v>
      </c>
      <c r="J40" s="118" t="str">
        <f aca="false">IF(ISBLANK(D40),"",IF(VLOOKUP(D40,'Volumes flacons'!$A$5:$C$1023,2)=0,"",IF(D40&gt;'Volumes flacons'!$A$1023,"Mauvais numéro",IF(D40&lt;'Volumes flacons'!$A$5,"Mauvais numéro",(VLOOKUP(D40,'Volumes flacons'!$A$5:$C$1023,3))))))</f>
        <v/>
      </c>
      <c r="K40" s="119" t="str">
        <f aca="false">IF(ISBLANK(E40),"",(0.000824493-(0.0000040899*E40)+(0.000000076438*E40^2)-(0.00000000082467*E40^3)+(0.0000000000053875*E40^4)))</f>
        <v/>
      </c>
      <c r="L40" s="119" t="str">
        <f aca="false">IF(ISBLANK(E40),"",(-0.00000572466+(0.00000010227*E40)-(0.0000000016546*E40^2)))</f>
        <v/>
      </c>
      <c r="M40" s="119" t="str">
        <f aca="false">IF(ISBLANK(E40),"",IF(ISBLANK(#REF!),(O40+(K40*35)+(L40*35^1.5)+(0.00000048314*35^2)),(O40+(K40*#REF!)+(L40*#REF!^1.5)+(0.00000048314*#REF!^2))))</f>
        <v/>
      </c>
      <c r="N40" s="120" t="str">
        <f aca="false">IF(ISBLANK(D40),"",IF(ISBLANK(#REF!),J40*(1+0.00001*(35-20)),J40*(1+0.00001*(#REF!-20))))</f>
        <v/>
      </c>
      <c r="O40" s="119" t="str">
        <f aca="false">IF(ISBLANK(E40),"",(0.999842594+(0.00006793952*E40)-(0.00000909529*E40^2)+(0.0000001001685*E40^3)-(0.000000001120083*E40^4)+(0.000000000006536332*E40^5)))</f>
        <v/>
      </c>
      <c r="P40" s="121" t="str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N°",IF(AND(D40&gt;499,D40&lt;1141),"Err.N°",(((((#REF!)+'Correction de volume'!$G$7)*(($P$21)*($P$19)*5598)/(($R$16)-($R$17)))-(($P$27)*1000))/((N40)-($P$26))))))))))))</f>
        <v/>
      </c>
      <c r="Q40" s="122" t="str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/>
      </c>
      <c r="R40" s="123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/>
      </c>
      <c r="S40" s="123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/>
      </c>
      <c r="T40" s="32" t="n">
        <v>0.01</v>
      </c>
      <c r="U40" s="32" t="n">
        <v>0.01</v>
      </c>
      <c r="V40" s="32" t="n">
        <v>0.24</v>
      </c>
      <c r="W40" s="32" t="n">
        <v>0.23</v>
      </c>
      <c r="X40" s="32" t="n">
        <v>0.23</v>
      </c>
      <c r="Y40" s="32" t="n">
        <v>0.22</v>
      </c>
      <c r="Z40" s="32" t="n">
        <v>0.23</v>
      </c>
      <c r="AA40" s="32" t="n">
        <v>0.22</v>
      </c>
      <c r="AB40" s="32" t="n">
        <v>2.2</v>
      </c>
      <c r="AC40" s="32" t="n">
        <v>2.15</v>
      </c>
      <c r="AD40" s="145" t="n">
        <v>0.0013</v>
      </c>
      <c r="AE40" s="145" t="n">
        <v>-9999.9999</v>
      </c>
      <c r="AF40" s="145" t="n">
        <v>-9999.9999</v>
      </c>
      <c r="AG40" s="145" t="n">
        <v>0.0019</v>
      </c>
      <c r="AH40" s="145" t="n">
        <v>0.0034</v>
      </c>
      <c r="AI40" s="145" t="n">
        <v>-9999.9999</v>
      </c>
      <c r="AJ40" s="145" t="n">
        <v>-9999.9999</v>
      </c>
      <c r="AK40" s="145" t="n">
        <v>-9999.9999</v>
      </c>
      <c r="AL40" s="145" t="n">
        <v>-9999.9999</v>
      </c>
      <c r="AM40" s="145" t="n">
        <v>-9999.9999</v>
      </c>
      <c r="AN40" s="145" t="n">
        <v>-9999.9999</v>
      </c>
      <c r="AO40" s="145" t="n">
        <v>-9999.9999</v>
      </c>
      <c r="AP40" s="145" t="n">
        <v>-9999.9999</v>
      </c>
      <c r="AQ40" s="145"/>
      <c r="AR40" s="145" t="n">
        <v>-9999.9999</v>
      </c>
      <c r="AS40" s="145" t="n">
        <v>0</v>
      </c>
      <c r="AT40" s="145"/>
      <c r="AU40" s="145" t="n">
        <v>-9999.9999</v>
      </c>
      <c r="AV40" s="145" t="n">
        <v>-9999.9999</v>
      </c>
      <c r="AW40" s="145"/>
      <c r="AX40" s="145" t="n">
        <v>-9999.9999</v>
      </c>
      <c r="AY40" s="145" t="n">
        <v>0.017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IF(ISBLANK(D41),0,IF(ISBLANK(E41),0,IF(ISBLANK(#REF!),0,1)))</f>
        <v>0</v>
      </c>
      <c r="C41" s="112" t="n">
        <v>7</v>
      </c>
      <c r="D41" s="113"/>
      <c r="E41" s="113"/>
      <c r="F41" s="148"/>
      <c r="G41" s="149" t="n">
        <v>33.4702</v>
      </c>
      <c r="H41" s="113" t="n">
        <v>10</v>
      </c>
      <c r="I41" s="144" t="n">
        <v>9.6</v>
      </c>
      <c r="J41" s="118" t="str">
        <f aca="false">IF(ISBLANK(D41),"",IF(VLOOKUP(D41,'Volumes flacons'!$A$5:$C$1023,2)=0,"",IF(D41&gt;'Volumes flacons'!$A$1023,"Mauvais numéro",IF(D41&lt;'Volumes flacons'!$A$5,"Mauvais numéro",(VLOOKUP(D41,'Volumes flacons'!$A$5:$C$1023,3))))))</f>
        <v/>
      </c>
      <c r="K41" s="119" t="str">
        <f aca="false">IF(ISBLANK(E41),"",(0.000824493-(0.0000040899*E41)+(0.000000076438*E41^2)-(0.00000000082467*E41^3)+(0.0000000000053875*E41^4)))</f>
        <v/>
      </c>
      <c r="L41" s="119" t="str">
        <f aca="false">IF(ISBLANK(E41),"",(-0.00000572466+(0.00000010227*E41)-(0.0000000016546*E41^2)))</f>
        <v/>
      </c>
      <c r="M41" s="119" t="str">
        <f aca="false">IF(ISBLANK(E41),"",IF(ISBLANK(#REF!),(O41+(K41*35)+(L41*35^1.5)+(0.00000048314*35^2)),(O41+(K41*#REF!)+(L41*#REF!^1.5)+(0.00000048314*#REF!^2))))</f>
        <v/>
      </c>
      <c r="N41" s="120" t="str">
        <f aca="false">IF(ISBLANK(D41),"",IF(ISBLANK(#REF!),J41*(1+0.00001*(35-20)),J41*(1+0.00001*(#REF!-20))))</f>
        <v/>
      </c>
      <c r="O41" s="119" t="str">
        <f aca="false">IF(ISBLANK(E41),"",(0.999842594+(0.00006793952*E41)-(0.00000909529*E41^2)+(0.0000001001685*E41^3)-(0.000000001120083*E41^4)+(0.000000000006536332*E41^5)))</f>
        <v/>
      </c>
      <c r="P41" s="121" t="str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N°",IF(AND(D41&gt;499,D41&lt;1141),"Err.N°",(((((#REF!)+'Correction de volume'!$G$7)*(($P$21)*($P$19)*5598)/(($R$16)-($R$17)))-(($P$27)*1000))/((N41)-($P$26))))))))))))</f>
        <v/>
      </c>
      <c r="Q41" s="122" t="str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/>
      </c>
      <c r="R41" s="123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/>
      </c>
      <c r="S41" s="123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/>
      </c>
      <c r="T41" s="32" t="n">
        <v>0.01</v>
      </c>
      <c r="U41" s="32" t="n">
        <v>0.01</v>
      </c>
      <c r="V41" s="32" t="n">
        <v>0</v>
      </c>
      <c r="W41" s="32" t="n">
        <v>0</v>
      </c>
      <c r="X41" s="32" t="n">
        <v>0</v>
      </c>
      <c r="Y41" s="32" t="n">
        <v>0</v>
      </c>
      <c r="Z41" s="32" t="n">
        <v>0.03</v>
      </c>
      <c r="AA41" s="32" t="n">
        <v>0.03</v>
      </c>
      <c r="AB41" s="32" t="n">
        <v>3.66</v>
      </c>
      <c r="AC41" s="32" t="n">
        <v>3.58</v>
      </c>
      <c r="AD41" s="147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IF(ISBLANK(D42),0,IF(ISBLANK(E42),0,IF(ISBLANK(#REF!),0,1)))</f>
        <v>0</v>
      </c>
      <c r="C42" s="112" t="n">
        <v>8</v>
      </c>
      <c r="D42" s="113"/>
      <c r="E42" s="113"/>
      <c r="F42" s="148"/>
      <c r="G42" s="149" t="n">
        <v>33.15805</v>
      </c>
      <c r="H42" s="113" t="n">
        <v>0</v>
      </c>
      <c r="I42" s="144" t="n">
        <v>1.5</v>
      </c>
      <c r="J42" s="118" t="str">
        <f aca="false">IF(ISBLANK(D42),"",IF(VLOOKUP(D42,'Volumes flacons'!$A$5:$C$1023,2)=0,"",IF(D42&gt;'Volumes flacons'!$A$1023,"Mauvais numéro",IF(D42&lt;'Volumes flacons'!$A$5,"Mauvais numéro",(VLOOKUP(D42,'Volumes flacons'!$A$5:$C$1023,3))))))</f>
        <v/>
      </c>
      <c r="K42" s="119" t="str">
        <f aca="false">IF(ISBLANK(E42),"",(0.000824493-(0.0000040899*E42)+(0.000000076438*E42^2)-(0.00000000082467*E42^3)+(0.0000000000053875*E42^4)))</f>
        <v/>
      </c>
      <c r="L42" s="119" t="str">
        <f aca="false">IF(ISBLANK(E42),"",(-0.00000572466+(0.00000010227*E42)-(0.0000000016546*E42^2)))</f>
        <v/>
      </c>
      <c r="M42" s="119" t="str">
        <f aca="false">IF(ISBLANK(E42),"",IF(ISBLANK(#REF!),(O42+(K42*35)+(L42*35^1.5)+(0.00000048314*35^2)),(O42+(K42*#REF!)+(L42*#REF!^1.5)+(0.00000048314*#REF!^2))))</f>
        <v/>
      </c>
      <c r="N42" s="120" t="str">
        <f aca="false">IF(ISBLANK(D42),"",IF(ISBLANK(#REF!),J42*(1+0.00001*(35-20)),J42*(1+0.00001*(#REF!-20))))</f>
        <v/>
      </c>
      <c r="O42" s="119" t="str">
        <f aca="false">IF(ISBLANK(E42),"",(0.999842594+(0.00006793952*E42)-(0.00000909529*E42^2)+(0.0000001001685*E42^3)-(0.000000001120083*E42^4)+(0.000000000006536332*E42^5)))</f>
        <v/>
      </c>
      <c r="P42" s="121" t="str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N°",IF(AND(D42&gt;499,D42&lt;1141),"Err.N°",(((((#REF!)+'Correction de volume'!$G$7)*(($P$21)*($P$19)*5598)/(($R$16)-($R$17)))-(($P$27)*1000))/((N42)-($P$26))))))))))))</f>
        <v/>
      </c>
      <c r="Q42" s="122" t="str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/>
      </c>
      <c r="R42" s="123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/>
      </c>
      <c r="S42" s="123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/>
      </c>
      <c r="T42" s="32" t="n">
        <v>0.02</v>
      </c>
      <c r="U42" s="32" t="n">
        <v>0.02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0.03</v>
      </c>
      <c r="AA42" s="32" t="n">
        <v>0.03</v>
      </c>
      <c r="AB42" s="32" t="n">
        <v>3.86</v>
      </c>
      <c r="AC42" s="32" t="n">
        <v>3.77</v>
      </c>
      <c r="AD42" s="147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0</v>
      </c>
      <c r="C43" s="112" t="n">
        <v>9</v>
      </c>
      <c r="D43" s="113"/>
      <c r="E43" s="113"/>
      <c r="F43" s="141"/>
      <c r="G43" s="146"/>
      <c r="H43" s="113"/>
      <c r="I43" s="113"/>
      <c r="J43" s="118" t="str">
        <f aca="false">IF(ISBLANK(D43),"",IF(VLOOKUP(D43,'Volumes flacons'!$A$5:$C$1023,2)=0,"",IF(D43&gt;'Volumes flacons'!$A$1023,"Mauvais numéro",IF(D43&lt;'Volumes flacons'!$A$5,"Mauvais numéro",(VLOOKUP(D43,'Volumes flacons'!$A$5:$C$1023,3))))))</f>
        <v/>
      </c>
      <c r="K43" s="119" t="str">
        <f aca="false">IF(ISBLANK(E43),"",(0.000824493-(0.0000040899*E43)+(0.000000076438*E43^2)-(0.00000000082467*E43^3)+(0.0000000000053875*E43^4)))</f>
        <v/>
      </c>
      <c r="L43" s="119" t="str">
        <f aca="false">IF(ISBLANK(E43),"",(-0.00000572466+(0.00000010227*E43)-(0.0000000016546*E43^2)))</f>
        <v/>
      </c>
      <c r="M43" s="119" t="str">
        <f aca="false">IF(ISBLANK(E43),"",IF(ISBLANK(G43),(O43+(K43*35)+(L43*35^1.5)+(0.00000048314*35^2)),(O43+(K43*G43)+(L43*G43^1.5)+(0.00000048314*G43^2))))</f>
        <v/>
      </c>
      <c r="N43" s="120" t="str">
        <f aca="false">IF(ISBLANK(D43),"",IF(ISBLANK(G43),J43*(1+0.00001*(35-20)),J43*(1+0.00001*(G43-20))))</f>
        <v/>
      </c>
      <c r="O43" s="119" t="str">
        <f aca="false">IF(ISBLANK(E43),"",(0.999842594+(0.00006793952*E43)-(0.00000909529*E43^2)+(0.0000001001685*E43^3)-(0.000000001120083*E43^4)+(0.000000000006536332*E43^5)))</f>
        <v/>
      </c>
      <c r="P43" s="121" t="str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/>
      </c>
      <c r="Q43" s="122" t="str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/>
      </c>
      <c r="R43" s="123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/>
      </c>
      <c r="S43" s="123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/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13"/>
      <c r="F44" s="141"/>
      <c r="G44" s="146"/>
      <c r="H44" s="113"/>
      <c r="I44" s="113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41"/>
      <c r="G45" s="146"/>
      <c r="H45" s="113"/>
      <c r="I45" s="113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7" activeCellId="0" sqref="AD37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41712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4.9859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57.02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-4°57.02</v>
      </c>
      <c r="P9" s="29" t="s">
        <v>16</v>
      </c>
      <c r="Q9" s="33" t="n">
        <f aca="false">IF(ISBLANK(I9),"",IF(ISBLANK(J9),"",IF(J9&gt;60,"ERREUR !!",O11*(I9+(J9/60)))))</f>
        <v>-4.95033333333333</v>
      </c>
      <c r="R9" s="33"/>
      <c r="V9" s="0" t="n">
        <v>4.9914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11</v>
      </c>
      <c r="J10" s="29" t="n">
        <v>14.84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11°14.84</v>
      </c>
      <c r="P10" s="29" t="s">
        <v>14</v>
      </c>
      <c r="Q10" s="33" t="n">
        <f aca="false">IF(ISBLANK(I10),"",IF(ISBLANK(J10),"",IF(J10&gt;60,"ERREUR !!",O12*(I10+(J10/60)))))</f>
        <v>11.2473333333333</v>
      </c>
      <c r="R10" s="33"/>
      <c r="S10" s="35"/>
      <c r="T10" s="35"/>
      <c r="V10" s="0" t="n">
        <v>4.9909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41712</v>
      </c>
      <c r="K11" s="38"/>
      <c r="L11" s="38"/>
      <c r="M11" s="38"/>
      <c r="N11" s="39" t="str">
        <f aca="false">I9&amp;"°"&amp;J9</f>
        <v>4°57.02</v>
      </c>
      <c r="O11" s="40" t="n">
        <f aca="false">IF(P9=M10,-1,1)</f>
        <v>-1</v>
      </c>
      <c r="P11" s="41" t="str">
        <f aca="false">TEXT(J11,"aaaa-mm-jj")&amp;"T"&amp;TEXT(J12,"hh:mm:ss")&amp;"z"</f>
        <v>2018-03-15T08:53:20z</v>
      </c>
      <c r="Q11" s="41"/>
      <c r="R11" s="41"/>
      <c r="T11" s="42"/>
      <c r="U11" s="42"/>
      <c r="V11" s="5" t="n">
        <v>4.9896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0.37037037037037</v>
      </c>
      <c r="K12" s="45"/>
      <c r="L12" s="45"/>
      <c r="M12" s="45"/>
      <c r="N12" s="46" t="str">
        <f aca="false">I10&amp;"°"&amp;J10</f>
        <v>11°14.84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4.9839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37" t="n">
        <f aca="false">AVERAGE(V8:V12)</f>
        <v>4.98834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4.9883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0.996237119054642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0.0199698020042639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5.01492594298248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4.987900936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0.004699624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0.00400023625565131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2051</v>
      </c>
      <c r="E35" s="113" t="n">
        <v>8.1</v>
      </c>
      <c r="F35" s="141" t="n">
        <v>2.7146</v>
      </c>
      <c r="G35" s="116" t="n">
        <v>34.5387</v>
      </c>
      <c r="H35" s="113" t="n">
        <v>700</v>
      </c>
      <c r="I35" s="144" t="n">
        <v>704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111.8382733</v>
      </c>
      <c r="K35" s="119" t="n">
        <f aca="false">IF(ISBLANK(E35),"",(0.000824493-(0.0000040899*E35)+(0.000000076438*E35^2)-(0.00000000082467*E35^3)+(0.0000000000053875*E35^4)))</f>
        <v>0.000795964835151469</v>
      </c>
      <c r="L35" s="119" t="n">
        <f aca="false">IF(ISBLANK(E35),"",(-0.00000572466+(0.00000010227*E35)-(0.0000000016546*E35^2)))</f>
        <v>-5.004831306E-006</v>
      </c>
      <c r="M35" s="119" t="n">
        <f aca="false">IF(ISBLANK(E35),"",IF(ISBLANK(G35),(O35+(K35*35)+(L35*35^1.5)+(0.00000048314*35^2)),(O35+(K35*G35)+(L35*G35^1.5)+(0.00000048314*G35^2))))</f>
        <v>1.02689684692194</v>
      </c>
      <c r="N35" s="120" t="n">
        <f aca="false">IF(ISBLANK(D35),"",IF(ISBLANK(G35),J35*(1+0.00001*(35-20)),J35*(1+0.00001*(G35-20))))</f>
        <v>111.85453313104</v>
      </c>
      <c r="O35" s="119" t="n">
        <f aca="false">IF(ISBLANK(E35),"",(0.999842594+(0.00006793952*E35)-(0.00000909529*E35^2)+(0.0000001001685*E35^3)-(0.000000001120083*E35^4)+(0.000000000006536332*E35^5)))</f>
        <v>0.999844802100673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2.76464689605612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2.69223428267695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123.469130377866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120.235183064353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2052</v>
      </c>
      <c r="E36" s="113" t="n">
        <v>10.9</v>
      </c>
      <c r="F36" s="141" t="n">
        <v>1.0855</v>
      </c>
      <c r="G36" s="116" t="n">
        <v>34.7986</v>
      </c>
      <c r="H36" s="113" t="n">
        <v>400</v>
      </c>
      <c r="I36" s="144" t="n">
        <v>402.3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117.8815891</v>
      </c>
      <c r="K36" s="119" t="n">
        <f aca="false">IF(ISBLANK(E36),"",(0.000824493-(0.0000040899*E36)+(0.000000076438*E36^2)-(0.00000000082467*E36^3)+(0.0000000000053875*E36^4)))</f>
        <v>0.000788002766173809</v>
      </c>
      <c r="L36" s="119" t="n">
        <f aca="false">IF(ISBLANK(E36),"",(-0.00000572466+(0.00000010227*E36)-(0.0000000016546*E36^2)))</f>
        <v>-4.806500026E-006</v>
      </c>
      <c r="M36" s="119" t="n">
        <f aca="false">IF(ISBLANK(E36),"",IF(ISBLANK(G36),(O36+(K36*35)+(L36*35^1.5)+(0.00000048314*35^2)),(O36+(K36*G36)+(L36*G36^1.5)+(0.00000048314*G36^2))))</f>
        <v>1.02663721785315</v>
      </c>
      <c r="N36" s="120" t="n">
        <f aca="false">IF(ISBLANK(D36),"",IF(ISBLANK(G36),J36*(1+0.00001*(35-20)),J36*(1+0.00001*(G36-20))))</f>
        <v>117.899033924845</v>
      </c>
      <c r="O36" s="119" t="n">
        <f aca="false">IF(ISBLANK(E36),"",(0.999842594+(0.00006793952*E36)-(0.00000909529*E36^2)+(0.0000001001685*E36^3)-(0.000000001120083*E36^4)+(0.000000000006536332*E36^5)))</f>
        <v>0.999617439285541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1.03895603353889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1.01199919063085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46.3997764578469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45.1958838535738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0</v>
      </c>
      <c r="C37" s="112" t="n">
        <v>3</v>
      </c>
      <c r="D37" s="113"/>
      <c r="E37" s="113"/>
      <c r="F37" s="141"/>
      <c r="G37" s="116"/>
      <c r="H37" s="113" t="n">
        <v>100</v>
      </c>
      <c r="I37" s="144" t="n">
        <v>100.3</v>
      </c>
      <c r="J37" s="118" t="str">
        <f aca="false">IF(ISBLANK(D37),"",IF(VLOOKUP(D37,'Volumes flacons'!$A$5:$C$1023,2)=0,"",IF(D37&gt;'Volumes flacons'!$A$1023,"Mauvais numéro",IF(D37&lt;'Volumes flacons'!$A$5,"Mauvais numéro",(VLOOKUP(D37,'Volumes flacons'!$A$5:$C$1023,3))))))</f>
        <v/>
      </c>
      <c r="K37" s="119" t="str">
        <f aca="false">IF(ISBLANK(E37),"",(0.000824493-(0.0000040899*E37)+(0.000000076438*E37^2)-(0.00000000082467*E37^3)+(0.0000000000053875*E37^4)))</f>
        <v/>
      </c>
      <c r="L37" s="119" t="str">
        <f aca="false">IF(ISBLANK(E37),"",(-0.00000572466+(0.00000010227*E37)-(0.0000000016546*E37^2)))</f>
        <v/>
      </c>
      <c r="M37" s="119" t="str">
        <f aca="false">IF(ISBLANK(E37),"",IF(ISBLANK(G37),(O37+(K37*35)+(L37*35^1.5)+(0.00000048314*35^2)),(O37+(K37*G37)+(L37*G37^1.5)+(0.00000048314*G37^2))))</f>
        <v/>
      </c>
      <c r="N37" s="120" t="str">
        <f aca="false">IF(ISBLANK(D37),"",IF(ISBLANK(G37),J37*(1+0.00001*(35-20)),J37*(1+0.00001*(G37-20))))</f>
        <v/>
      </c>
      <c r="O37" s="119" t="str">
        <f aca="false">IF(ISBLANK(E37),"",(0.999842594+(0.00006793952*E37)-(0.00000909529*E37^2)+(0.0000001001685*E37^3)-(0.000000001120083*E37^4)+(0.000000000006536332*E37^5)))</f>
        <v/>
      </c>
      <c r="P37" s="121" t="str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/>
      </c>
      <c r="Q37" s="122" t="str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/>
      </c>
      <c r="R37" s="123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/>
      </c>
      <c r="S37" s="123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/>
      </c>
      <c r="T37" s="32" t="n">
        <v>0.02</v>
      </c>
      <c r="U37" s="32" t="n">
        <v>0.02</v>
      </c>
      <c r="V37" s="125" t="n">
        <v>13.1</v>
      </c>
      <c r="W37" s="125" t="n">
        <v>12.8</v>
      </c>
      <c r="X37" s="125" t="n">
        <v>13.1</v>
      </c>
      <c r="Y37" s="125" t="n">
        <v>12.8</v>
      </c>
      <c r="Z37" s="32" t="n">
        <v>0.92</v>
      </c>
      <c r="AA37" s="32" t="n">
        <v>0.9</v>
      </c>
      <c r="AB37" s="32" t="n">
        <v>3.67</v>
      </c>
      <c r="AC37" s="32" t="n">
        <v>3.59</v>
      </c>
      <c r="AD37" s="145" t="n">
        <v>0.0033</v>
      </c>
      <c r="AE37" s="145" t="n">
        <v>0.0017</v>
      </c>
      <c r="AF37" s="145" t="n">
        <v>-9999.9999</v>
      </c>
      <c r="AG37" s="145" t="n">
        <v>0.0015</v>
      </c>
      <c r="AH37" s="145" t="n">
        <v>0.0106</v>
      </c>
      <c r="AI37" s="145" t="n">
        <v>-9999.9999</v>
      </c>
      <c r="AJ37" s="145" t="n">
        <v>-9999.9999</v>
      </c>
      <c r="AK37" s="145" t="n">
        <v>-9999.9999</v>
      </c>
      <c r="AL37" s="145" t="n">
        <v>0.0021</v>
      </c>
      <c r="AM37" s="145" t="n">
        <v>0.0007</v>
      </c>
      <c r="AN37" s="145" t="n">
        <v>-9999.9999</v>
      </c>
      <c r="AO37" s="145" t="n">
        <v>-9999.9999</v>
      </c>
      <c r="AP37" s="145" t="n">
        <v>0.0022</v>
      </c>
      <c r="AQ37" s="145"/>
      <c r="AR37" s="145" t="n">
        <v>-9999.9999</v>
      </c>
      <c r="AS37" s="145" t="n">
        <v>0</v>
      </c>
      <c r="AT37" s="145"/>
      <c r="AU37" s="145" t="n">
        <v>-9999.9999</v>
      </c>
      <c r="AV37" s="145" t="n">
        <v>0.0018</v>
      </c>
      <c r="AW37" s="145"/>
      <c r="AX37" s="145" t="n">
        <v>-9999.9999</v>
      </c>
      <c r="AY37" s="145" t="n">
        <v>0.0254</v>
      </c>
      <c r="AZ37" s="145"/>
      <c r="BA37" s="145" t="n">
        <v>-9999.9999</v>
      </c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0</v>
      </c>
      <c r="C38" s="112" t="n">
        <v>4</v>
      </c>
      <c r="D38" s="113"/>
      <c r="E38" s="113"/>
      <c r="F38" s="141"/>
      <c r="G38" s="116"/>
      <c r="H38" s="113" t="n">
        <v>80</v>
      </c>
      <c r="I38" s="144" t="n">
        <v>79</v>
      </c>
      <c r="J38" s="118" t="str">
        <f aca="false">IF(ISBLANK(D38),"",IF(VLOOKUP(D38,'Volumes flacons'!$A$5:$C$1023,2)=0,"",IF(D38&gt;'Volumes flacons'!$A$1023,"Mauvais numéro",IF(D38&lt;'Volumes flacons'!$A$5,"Mauvais numéro",(VLOOKUP(D38,'Volumes flacons'!$A$5:$C$1023,3))))))</f>
        <v/>
      </c>
      <c r="K38" s="119" t="str">
        <f aca="false">IF(ISBLANK(E38),"",(0.000824493-(0.0000040899*E38)+(0.000000076438*E38^2)-(0.00000000082467*E38^3)+(0.0000000000053875*E38^4)))</f>
        <v/>
      </c>
      <c r="L38" s="119" t="str">
        <f aca="false">IF(ISBLANK(E38),"",(-0.00000572466+(0.00000010227*E38)-(0.0000000016546*E38^2)))</f>
        <v/>
      </c>
      <c r="M38" s="119" t="str">
        <f aca="false">IF(ISBLANK(E38),"",IF(ISBLANK(G38),(O38+(K38*35)+(L38*35^1.5)+(0.00000048314*35^2)),(O38+(K38*G38)+(L38*G38^1.5)+(0.00000048314*G38^2))))</f>
        <v/>
      </c>
      <c r="N38" s="120" t="str">
        <f aca="false">IF(ISBLANK(D38),"",IF(ISBLANK(G38),J38*(1+0.00001*(35-20)),J38*(1+0.00001*(G38-20))))</f>
        <v/>
      </c>
      <c r="O38" s="119" t="str">
        <f aca="false">IF(ISBLANK(E38),"",(0.999842594+(0.00006793952*E38)-(0.00000909529*E38^2)+(0.0000001001685*E38^3)-(0.000000001120083*E38^4)+(0.000000000006536332*E38^5)))</f>
        <v/>
      </c>
      <c r="P38" s="121" t="str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/>
      </c>
      <c r="Q38" s="122" t="str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/>
      </c>
      <c r="R38" s="123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/>
      </c>
      <c r="S38" s="123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/>
      </c>
      <c r="T38" s="32" t="n">
        <v>0.03</v>
      </c>
      <c r="U38" s="32" t="n">
        <v>0.03</v>
      </c>
      <c r="V38" s="125" t="n">
        <v>10.6</v>
      </c>
      <c r="W38" s="125" t="n">
        <v>10.4</v>
      </c>
      <c r="X38" s="125" t="n">
        <v>10.6</v>
      </c>
      <c r="Y38" s="125" t="n">
        <v>10.4</v>
      </c>
      <c r="Z38" s="32" t="n">
        <v>0.74</v>
      </c>
      <c r="AA38" s="32" t="n">
        <v>0.72</v>
      </c>
      <c r="AB38" s="32" t="n">
        <v>3.37</v>
      </c>
      <c r="AC38" s="32" t="n">
        <v>3.29</v>
      </c>
      <c r="AD38" s="145" t="n">
        <v>0.0066</v>
      </c>
      <c r="AE38" s="145" t="n">
        <v>0.0027</v>
      </c>
      <c r="AF38" s="145" t="n">
        <v>-9999.9999</v>
      </c>
      <c r="AG38" s="145" t="n">
        <v>0.0028</v>
      </c>
      <c r="AH38" s="145" t="n">
        <v>0.0123</v>
      </c>
      <c r="AI38" s="145" t="n">
        <v>-9999.9999</v>
      </c>
      <c r="AJ38" s="145" t="n">
        <v>0.0009</v>
      </c>
      <c r="AK38" s="145" t="n">
        <v>-9999.9999</v>
      </c>
      <c r="AL38" s="145" t="n">
        <v>0.0042</v>
      </c>
      <c r="AM38" s="145" t="n">
        <v>0.0009</v>
      </c>
      <c r="AN38" s="145" t="n">
        <v>-9999.9999</v>
      </c>
      <c r="AO38" s="145" t="n">
        <v>-9999.9999</v>
      </c>
      <c r="AP38" s="145" t="n">
        <v>0.0021</v>
      </c>
      <c r="AQ38" s="145"/>
      <c r="AR38" s="145" t="n">
        <v>0.0031</v>
      </c>
      <c r="AS38" s="145" t="n">
        <v>0.0054</v>
      </c>
      <c r="AT38" s="145"/>
      <c r="AU38" s="145" t="n">
        <v>0.0029</v>
      </c>
      <c r="AV38" s="145" t="n">
        <v>-9999.9999</v>
      </c>
      <c r="AW38" s="145"/>
      <c r="AX38" s="145" t="n">
        <v>-9999.9999</v>
      </c>
      <c r="AY38" s="145" t="n">
        <v>0.0359</v>
      </c>
      <c r="AZ38" s="145"/>
      <c r="BA38" s="145" t="n">
        <v>-9999.9999</v>
      </c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0</v>
      </c>
      <c r="C39" s="112" t="n">
        <v>5</v>
      </c>
      <c r="D39" s="113"/>
      <c r="E39" s="113"/>
      <c r="F39" s="141"/>
      <c r="G39" s="116"/>
      <c r="H39" s="113" t="n">
        <v>60</v>
      </c>
      <c r="I39" s="144" t="n">
        <v>60.2</v>
      </c>
      <c r="J39" s="118" t="str">
        <f aca="false">IF(ISBLANK(D39),"",IF(VLOOKUP(D39,'Volumes flacons'!$A$5:$C$1023,2)=0,"",IF(D39&gt;'Volumes flacons'!$A$1023,"Mauvais numéro",IF(D39&lt;'Volumes flacons'!$A$5,"Mauvais numéro",(VLOOKUP(D39,'Volumes flacons'!$A$5:$C$1023,3))))))</f>
        <v/>
      </c>
      <c r="K39" s="119" t="str">
        <f aca="false">IF(ISBLANK(E39),"",(0.000824493-(0.0000040899*E39)+(0.000000076438*E39^2)-(0.00000000082467*E39^3)+(0.0000000000053875*E39^4)))</f>
        <v/>
      </c>
      <c r="L39" s="119" t="str">
        <f aca="false">IF(ISBLANK(E39),"",(-0.00000572466+(0.00000010227*E39)-(0.0000000016546*E39^2)))</f>
        <v/>
      </c>
      <c r="M39" s="119" t="str">
        <f aca="false">IF(ISBLANK(E39),"",IF(ISBLANK(G39),(O39+(K39*35)+(L39*35^1.5)+(0.00000048314*35^2)),(O39+(K39*G39)+(L39*G39^1.5)+(0.00000048314*G39^2))))</f>
        <v/>
      </c>
      <c r="N39" s="120" t="str">
        <f aca="false">IF(ISBLANK(D39),"",IF(ISBLANK(G39),J39*(1+0.00001*(35-20)),J39*(1+0.00001*(G39-20))))</f>
        <v/>
      </c>
      <c r="O39" s="119" t="str">
        <f aca="false">IF(ISBLANK(E39),"",(0.999842594+(0.00006793952*E39)-(0.00000909529*E39^2)+(0.0000001001685*E39^3)-(0.000000001120083*E39^4)+(0.000000000006536332*E39^5)))</f>
        <v/>
      </c>
      <c r="P39" s="121" t="str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/>
      </c>
      <c r="Q39" s="122" t="str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/>
      </c>
      <c r="R39" s="123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/>
      </c>
      <c r="S39" s="123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/>
      </c>
      <c r="T39" s="32" t="n">
        <v>0.05</v>
      </c>
      <c r="U39" s="32" t="n">
        <v>0.05</v>
      </c>
      <c r="V39" s="32" t="n">
        <v>7.76</v>
      </c>
      <c r="W39" s="32" t="n">
        <v>7.58</v>
      </c>
      <c r="X39" s="32" t="n">
        <v>7.71</v>
      </c>
      <c r="Y39" s="32" t="n">
        <v>7.53</v>
      </c>
      <c r="Z39" s="32" t="n">
        <v>0.63</v>
      </c>
      <c r="AA39" s="32" t="n">
        <v>0.62</v>
      </c>
      <c r="AB39" s="32" t="n">
        <v>3.49</v>
      </c>
      <c r="AC39" s="32" t="n">
        <v>3.41</v>
      </c>
      <c r="AD39" s="145" t="n">
        <v>0.0223</v>
      </c>
      <c r="AE39" s="145" t="n">
        <v>0.017</v>
      </c>
      <c r="AF39" s="145" t="n">
        <v>0.0044</v>
      </c>
      <c r="AG39" s="145" t="n">
        <v>0.0095</v>
      </c>
      <c r="AH39" s="145" t="n">
        <v>0.0536</v>
      </c>
      <c r="AI39" s="145" t="n">
        <v>-9999.9999</v>
      </c>
      <c r="AJ39" s="145" t="n">
        <v>0.0036</v>
      </c>
      <c r="AK39" s="145" t="n">
        <v>-9999.9999</v>
      </c>
      <c r="AL39" s="145" t="n">
        <v>0.0171</v>
      </c>
      <c r="AM39" s="145" t="n">
        <v>0.0035</v>
      </c>
      <c r="AN39" s="145" t="n">
        <v>-9999.9999</v>
      </c>
      <c r="AO39" s="145" t="n">
        <v>-9999.9999</v>
      </c>
      <c r="AP39" s="145" t="n">
        <v>0.0027</v>
      </c>
      <c r="AQ39" s="145"/>
      <c r="AR39" s="145" t="n">
        <v>-9999.9999</v>
      </c>
      <c r="AS39" s="145" t="n">
        <v>0.0257</v>
      </c>
      <c r="AT39" s="145"/>
      <c r="AU39" s="145" t="n">
        <v>-9999.9999</v>
      </c>
      <c r="AV39" s="145" t="n">
        <v>0.0049</v>
      </c>
      <c r="AW39" s="145"/>
      <c r="AX39" s="145" t="n">
        <v>-9999.9999</v>
      </c>
      <c r="AY39" s="145" t="n">
        <v>0.1243</v>
      </c>
      <c r="AZ39" s="145"/>
      <c r="BA39" s="145" t="n">
        <v>-9999.9999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0</v>
      </c>
      <c r="C40" s="112" t="n">
        <v>6</v>
      </c>
      <c r="D40" s="113"/>
      <c r="E40" s="113"/>
      <c r="F40" s="141"/>
      <c r="G40" s="116"/>
      <c r="H40" s="113" t="n">
        <v>40</v>
      </c>
      <c r="I40" s="144" t="n">
        <v>40</v>
      </c>
      <c r="J40" s="118" t="str">
        <f aca="false">IF(ISBLANK(D40),"",IF(VLOOKUP(D40,'Volumes flacons'!$A$5:$C$1023,2)=0,"",IF(D40&gt;'Volumes flacons'!$A$1023,"Mauvais numéro",IF(D40&lt;'Volumes flacons'!$A$5,"Mauvais numéro",(VLOOKUP(D40,'Volumes flacons'!$A$5:$C$1023,3))))))</f>
        <v/>
      </c>
      <c r="K40" s="119" t="str">
        <f aca="false">IF(ISBLANK(E40),"",(0.000824493-(0.0000040899*E40)+(0.000000076438*E40^2)-(0.00000000082467*E40^3)+(0.0000000000053875*E40^4)))</f>
        <v/>
      </c>
      <c r="L40" s="119" t="str">
        <f aca="false">IF(ISBLANK(E40),"",(-0.00000572466+(0.00000010227*E40)-(0.0000000016546*E40^2)))</f>
        <v/>
      </c>
      <c r="M40" s="119" t="str">
        <f aca="false">IF(ISBLANK(E40),"",IF(ISBLANK(G40),(O40+(K40*35)+(L40*35^1.5)+(0.00000048314*35^2)),(O40+(K40*G40)+(L40*G40^1.5)+(0.00000048314*G40^2))))</f>
        <v/>
      </c>
      <c r="N40" s="120" t="str">
        <f aca="false">IF(ISBLANK(D40),"",IF(ISBLANK(G40),J40*(1+0.00001*(35-20)),J40*(1+0.00001*(G40-20))))</f>
        <v/>
      </c>
      <c r="O40" s="119" t="str">
        <f aca="false">IF(ISBLANK(E40),"",(0.999842594+(0.00006793952*E40)-(0.00000909529*E40^2)+(0.0000001001685*E40^3)-(0.000000001120083*E40^4)+(0.000000000006536332*E40^5)))</f>
        <v/>
      </c>
      <c r="P40" s="121" t="str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/>
      </c>
      <c r="Q40" s="122" t="str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/>
      </c>
      <c r="R40" s="123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/>
      </c>
      <c r="S40" s="123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/>
      </c>
      <c r="T40" s="32" t="n">
        <v>0.15</v>
      </c>
      <c r="U40" s="32" t="n">
        <v>0.15</v>
      </c>
      <c r="V40" s="32" t="n">
        <v>1.28</v>
      </c>
      <c r="W40" s="32" t="n">
        <v>1.25</v>
      </c>
      <c r="X40" s="32" t="n">
        <v>1.13</v>
      </c>
      <c r="Y40" s="32" t="n">
        <v>1.1</v>
      </c>
      <c r="Z40" s="32" t="n">
        <v>0.27</v>
      </c>
      <c r="AA40" s="32" t="n">
        <v>0.26</v>
      </c>
      <c r="AB40" s="32" t="n">
        <v>1.89</v>
      </c>
      <c r="AC40" s="32" t="n">
        <v>1.85</v>
      </c>
      <c r="AD40" s="145" t="n">
        <v>0.0333</v>
      </c>
      <c r="AE40" s="145" t="n">
        <v>0.0276</v>
      </c>
      <c r="AF40" s="145" t="n">
        <v>0.0055</v>
      </c>
      <c r="AG40" s="145" t="n">
        <v>0.0084</v>
      </c>
      <c r="AH40" s="145" t="n">
        <v>0.0847</v>
      </c>
      <c r="AI40" s="145" t="n">
        <v>-9999.9999</v>
      </c>
      <c r="AJ40" s="145" t="n">
        <v>0.0075</v>
      </c>
      <c r="AK40" s="145" t="n">
        <v>-9999.9999</v>
      </c>
      <c r="AL40" s="145" t="n">
        <v>0.0212</v>
      </c>
      <c r="AM40" s="145" t="n">
        <v>0.0043</v>
      </c>
      <c r="AN40" s="145" t="n">
        <v>0.0026</v>
      </c>
      <c r="AO40" s="145" t="n">
        <v>-9999.9999</v>
      </c>
      <c r="AP40" s="145" t="n">
        <v>0.011</v>
      </c>
      <c r="AQ40" s="145"/>
      <c r="AR40" s="145" t="n">
        <v>-9999.9999</v>
      </c>
      <c r="AS40" s="145" t="n">
        <v>0.0367</v>
      </c>
      <c r="AT40" s="145"/>
      <c r="AU40" s="145" t="n">
        <v>-9999.9999</v>
      </c>
      <c r="AV40" s="145" t="n">
        <v>0.0137</v>
      </c>
      <c r="AW40" s="145"/>
      <c r="AX40" s="145" t="n">
        <v>0.0066</v>
      </c>
      <c r="AY40" s="145" t="n">
        <v>0.2342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0</v>
      </c>
      <c r="C41" s="112" t="n">
        <v>7</v>
      </c>
      <c r="D41" s="113"/>
      <c r="E41" s="113"/>
      <c r="F41" s="141"/>
      <c r="G41" s="116" t="n">
        <v>35.1073</v>
      </c>
      <c r="H41" s="113" t="n">
        <v>20</v>
      </c>
      <c r="I41" s="144" t="n">
        <v>19.7</v>
      </c>
      <c r="J41" s="118" t="str">
        <f aca="false">IF(ISBLANK(D41),"",IF(VLOOKUP(D41,'Volumes flacons'!$A$5:$C$1023,2)=0,"",IF(D41&gt;'Volumes flacons'!$A$1023,"Mauvais numéro",IF(D41&lt;'Volumes flacons'!$A$5,"Mauvais numéro",(VLOOKUP(D41,'Volumes flacons'!$A$5:$C$1023,3))))))</f>
        <v/>
      </c>
      <c r="K41" s="119" t="str">
        <f aca="false">IF(ISBLANK(E41),"",(0.000824493-(0.0000040899*E41)+(0.000000076438*E41^2)-(0.00000000082467*E41^3)+(0.0000000000053875*E41^4)))</f>
        <v/>
      </c>
      <c r="L41" s="119" t="str">
        <f aca="false">IF(ISBLANK(E41),"",(-0.00000572466+(0.00000010227*E41)-(0.0000000016546*E41^2)))</f>
        <v/>
      </c>
      <c r="M41" s="119" t="str">
        <f aca="false">IF(ISBLANK(E41),"",IF(ISBLANK(G41),(O41+(K41*35)+(L41*35^1.5)+(0.00000048314*35^2)),(O41+(K41*G41)+(L41*G41^1.5)+(0.00000048314*G41^2))))</f>
        <v/>
      </c>
      <c r="N41" s="120" t="str">
        <f aca="false">IF(ISBLANK(D41),"",IF(ISBLANK(G41),J41*(1+0.00001*(35-20)),J41*(1+0.00001*(G41-20))))</f>
        <v/>
      </c>
      <c r="O41" s="119" t="str">
        <f aca="false">IF(ISBLANK(E41),"",(0.999842594+(0.00006793952*E41)-(0.00000909529*E41^2)+(0.0000001001685*E41^3)-(0.000000001120083*E41^4)+(0.000000000006536332*E41^5)))</f>
        <v/>
      </c>
      <c r="P41" s="121" t="str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/>
      </c>
      <c r="Q41" s="122" t="str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/>
      </c>
      <c r="R41" s="123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/>
      </c>
      <c r="S41" s="123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/>
      </c>
      <c r="T41" s="32" t="n">
        <v>0.06</v>
      </c>
      <c r="U41" s="32" t="n">
        <v>0.06</v>
      </c>
      <c r="V41" s="32" t="n">
        <v>0.1</v>
      </c>
      <c r="W41" s="32" t="n">
        <v>0.1</v>
      </c>
      <c r="X41" s="32" t="n">
        <v>0.04</v>
      </c>
      <c r="Y41" s="32" t="n">
        <v>0.04</v>
      </c>
      <c r="Z41" s="32" t="n">
        <v>0.09</v>
      </c>
      <c r="AA41" s="32" t="n">
        <v>0.09</v>
      </c>
      <c r="AB41" s="32" t="n">
        <v>1.89</v>
      </c>
      <c r="AC41" s="32" t="n">
        <v>1.85</v>
      </c>
      <c r="AD41" s="145" t="n">
        <v>0.0419</v>
      </c>
      <c r="AE41" s="145" t="n">
        <v>0.0399</v>
      </c>
      <c r="AF41" s="145" t="n">
        <v>0.0157</v>
      </c>
      <c r="AG41" s="145" t="n">
        <v>0.0099</v>
      </c>
      <c r="AH41" s="145" t="n">
        <v>0.1006</v>
      </c>
      <c r="AI41" s="145" t="n">
        <v>-9999.9999</v>
      </c>
      <c r="AJ41" s="145" t="n">
        <v>0.0072</v>
      </c>
      <c r="AK41" s="145" t="n">
        <v>-9999.9999</v>
      </c>
      <c r="AL41" s="145" t="n">
        <v>0.0432</v>
      </c>
      <c r="AM41" s="145" t="n">
        <v>0.0068</v>
      </c>
      <c r="AN41" s="145" t="n">
        <v>0.0031</v>
      </c>
      <c r="AO41" s="145" t="n">
        <v>-9999.9999</v>
      </c>
      <c r="AP41" s="145" t="n">
        <v>0.0479</v>
      </c>
      <c r="AQ41" s="145"/>
      <c r="AR41" s="145" t="n">
        <v>-9999.9999</v>
      </c>
      <c r="AS41" s="145" t="n">
        <v>0.0386</v>
      </c>
      <c r="AT41" s="145"/>
      <c r="AU41" s="145" t="n">
        <v>-9999.9999</v>
      </c>
      <c r="AV41" s="145" t="n">
        <v>0.0303</v>
      </c>
      <c r="AW41" s="145"/>
      <c r="AX41" s="145" t="n">
        <v>0.006</v>
      </c>
      <c r="AY41" s="145" t="n">
        <v>0.4276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0</v>
      </c>
      <c r="C42" s="112" t="n">
        <v>8</v>
      </c>
      <c r="D42" s="113"/>
      <c r="E42" s="113"/>
      <c r="F42" s="141"/>
      <c r="G42" s="150"/>
      <c r="H42" s="113" t="n">
        <v>10</v>
      </c>
      <c r="I42" s="144" t="n">
        <v>9.9</v>
      </c>
      <c r="J42" s="118" t="str">
        <f aca="false">IF(ISBLANK(D42),"",IF(VLOOKUP(D42,'Volumes flacons'!$A$5:$C$1023,2)=0,"",IF(D42&gt;'Volumes flacons'!$A$1023,"Mauvais numéro",IF(D42&lt;'Volumes flacons'!$A$5,"Mauvais numéro",(VLOOKUP(D42,'Volumes flacons'!$A$5:$C$1023,3))))))</f>
        <v/>
      </c>
      <c r="K42" s="119" t="str">
        <f aca="false">IF(ISBLANK(E42),"",(0.000824493-(0.0000040899*E42)+(0.000000076438*E42^2)-(0.00000000082467*E42^3)+(0.0000000000053875*E42^4)))</f>
        <v/>
      </c>
      <c r="L42" s="119" t="str">
        <f aca="false">IF(ISBLANK(E42),"",(-0.00000572466+(0.00000010227*E42)-(0.0000000016546*E42^2)))</f>
        <v/>
      </c>
      <c r="M42" s="119" t="str">
        <f aca="false">IF(ISBLANK(E42),"",IF(ISBLANK(G43),(O42+(K42*35)+(L42*35^1.5)+(0.00000048314*35^2)),(O42+(K42*G43)+(L42*G43^1.5)+(0.00000048314*G43^2))))</f>
        <v/>
      </c>
      <c r="N42" s="120" t="str">
        <f aca="false">IF(ISBLANK(D42),"",IF(ISBLANK(G43),J42*(1+0.00001*(35-20)),J42*(1+0.00001*(G43-20))))</f>
        <v/>
      </c>
      <c r="O42" s="119" t="str">
        <f aca="false">IF(ISBLANK(E42),"",(0.999842594+(0.00006793952*E42)-(0.00000909529*E42^2)+(0.0000001001685*E42^3)-(0.000000001120083*E42^4)+(0.000000000006536332*E42^5)))</f>
        <v/>
      </c>
      <c r="P42" s="121" t="str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/>
      </c>
      <c r="Q42" s="122" t="str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/>
      </c>
      <c r="R42" s="123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/>
      </c>
      <c r="S42" s="123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/>
      </c>
      <c r="T42" s="32" t="n">
        <v>0.01</v>
      </c>
      <c r="U42" s="32" t="n">
        <v>0.01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0.07</v>
      </c>
      <c r="AA42" s="32" t="n">
        <v>0.07</v>
      </c>
      <c r="AB42" s="32" t="n">
        <v>4.22</v>
      </c>
      <c r="AC42" s="32" t="n">
        <v>4.12</v>
      </c>
      <c r="AD42" s="145" t="n">
        <v>0.03</v>
      </c>
      <c r="AE42" s="145" t="n">
        <v>0.0396</v>
      </c>
      <c r="AF42" s="145" t="n">
        <v>0.0216</v>
      </c>
      <c r="AG42" s="145" t="n">
        <v>0.0108</v>
      </c>
      <c r="AH42" s="145" t="n">
        <v>0.0915</v>
      </c>
      <c r="AI42" s="145" t="n">
        <v>-9999.9999</v>
      </c>
      <c r="AJ42" s="145" t="n">
        <v>0.0067</v>
      </c>
      <c r="AK42" s="145" t="n">
        <v>-9999.9999</v>
      </c>
      <c r="AL42" s="145" t="n">
        <v>0.0472</v>
      </c>
      <c r="AM42" s="145" t="n">
        <v>0.0099</v>
      </c>
      <c r="AN42" s="145" t="n">
        <v>-9999.9999</v>
      </c>
      <c r="AO42" s="145" t="n">
        <v>-9999.9999</v>
      </c>
      <c r="AP42" s="145" t="n">
        <v>0.0775</v>
      </c>
      <c r="AQ42" s="145"/>
      <c r="AR42" s="145" t="n">
        <v>0.0109</v>
      </c>
      <c r="AS42" s="145" t="n">
        <v>0.0419</v>
      </c>
      <c r="AT42" s="145"/>
      <c r="AU42" s="145" t="n">
        <v>-9999.9999</v>
      </c>
      <c r="AV42" s="145" t="n">
        <v>0.0424</v>
      </c>
      <c r="AW42" s="145"/>
      <c r="AX42" s="145" t="n">
        <v>0.052</v>
      </c>
      <c r="AY42" s="145" t="n">
        <v>0.4566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2053</v>
      </c>
      <c r="E43" s="113" t="n">
        <v>29.1</v>
      </c>
      <c r="F43" s="141" t="n">
        <v>4.6354</v>
      </c>
      <c r="G43" s="116" t="n">
        <v>32.01485</v>
      </c>
      <c r="H43" s="113" t="n">
        <v>0</v>
      </c>
      <c r="I43" s="144" t="n">
        <v>2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118.0258199</v>
      </c>
      <c r="K43" s="119" t="n">
        <f aca="false">IF(ISBLANK(E43),"",(0.000824493-(0.0000040899*E43)+(0.000000076438*E43^2)-(0.00000000082467*E43^3)+(0.0000000000053875*E43^4)))</f>
        <v>0.000753747020782669</v>
      </c>
      <c r="L43" s="119" t="n">
        <f aca="false">IF(ISBLANK(E43),"",(-0.00000572466+(0.00000010227*E43)-(0.0000000016546*E43^2)))</f>
        <v>-4.149734826E-006</v>
      </c>
      <c r="M43" s="119" t="n">
        <f aca="false">IF(ISBLANK(E43),"",IF(ISBLANK(G43),(O43+(K43*35)+(L43*35^1.5)+(0.00000048314*35^2)),(O43+(K43*G43)+(L43*G43^1.5)+(0.00000048314*G43^2))))</f>
        <v>1.01979380609972</v>
      </c>
      <c r="N43" s="120" t="n">
        <f aca="false">IF(ISBLANK(D43),"",IF(ISBLANK(G43),J43*(1+0.00001*(35-20)),J43*(1+0.00001*(G43-20))))</f>
        <v>118.040000525222</v>
      </c>
      <c r="O43" s="119" t="n">
        <f aca="false">IF(ISBLANK(E43),"",(0.999842594+(0.00006793952*E43)-(0.00000909529*E43^2)+(0.0000001001685*E43^3)-(0.000000001120083*E43^4)+(0.000000000006536332*E43^5)))</f>
        <v>0.995919218845254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4.47964655727433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4.39269833811511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200.061015247872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196.177907780221</v>
      </c>
      <c r="T43" s="32" t="n">
        <v>0.01</v>
      </c>
      <c r="U43" s="32" t="n">
        <v>0.01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0.05</v>
      </c>
      <c r="AA43" s="32" t="n">
        <v>0.05</v>
      </c>
      <c r="AB43" s="125" t="n">
        <v>10.2</v>
      </c>
      <c r="AC43" s="125" t="n">
        <v>10</v>
      </c>
      <c r="AD43" s="145" t="n">
        <v>0.0203</v>
      </c>
      <c r="AE43" s="145" t="n">
        <v>0.0338</v>
      </c>
      <c r="AF43" s="145" t="n">
        <v>0.0239</v>
      </c>
      <c r="AG43" s="145" t="n">
        <v>0.0079</v>
      </c>
      <c r="AH43" s="145" t="n">
        <v>0.0819</v>
      </c>
      <c r="AI43" s="145" t="n">
        <v>-9999.9999</v>
      </c>
      <c r="AJ43" s="145" t="n">
        <v>0.0049</v>
      </c>
      <c r="AK43" s="145" t="n">
        <v>-9999.9999</v>
      </c>
      <c r="AL43" s="145" t="n">
        <v>0.0344</v>
      </c>
      <c r="AM43" s="145" t="n">
        <v>0.0113</v>
      </c>
      <c r="AN43" s="145" t="n">
        <v>-9999.9999</v>
      </c>
      <c r="AO43" s="145" t="n">
        <v>-9999.9999</v>
      </c>
      <c r="AP43" s="145" t="n">
        <v>0.0511</v>
      </c>
      <c r="AQ43" s="145"/>
      <c r="AR43" s="145" t="n">
        <v>-9999.9999</v>
      </c>
      <c r="AS43" s="145" t="n">
        <v>0.0277</v>
      </c>
      <c r="AT43" s="145"/>
      <c r="AU43" s="145" t="n">
        <v>-9999.9999</v>
      </c>
      <c r="AV43" s="145" t="n">
        <v>0.0275</v>
      </c>
      <c r="AW43" s="145"/>
      <c r="AX43" s="145" t="n">
        <v>0.0159</v>
      </c>
      <c r="AY43" s="145" t="n">
        <v>0.3651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13"/>
      <c r="F44" s="141"/>
      <c r="G44" s="146"/>
      <c r="H44" s="113"/>
      <c r="I44" s="113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41"/>
      <c r="G45" s="146"/>
      <c r="H45" s="113"/>
      <c r="I45" s="113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D42" activeCellId="0" sqref="AD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41712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4.9859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54.97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-4°54.97</v>
      </c>
      <c r="P9" s="29" t="s">
        <v>16</v>
      </c>
      <c r="Q9" s="33" t="n">
        <f aca="false">IF(ISBLANK(I9),"",IF(ISBLANK(J9),"",IF(J9&gt;60,"ERREUR !!",O11*(I9+(J9/60)))))</f>
        <v>-4.91616666666667</v>
      </c>
      <c r="R9" s="33"/>
      <c r="V9" s="0" t="n">
        <v>4.9914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11</v>
      </c>
      <c r="J10" s="29" t="n">
        <v>19.92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11°19.92</v>
      </c>
      <c r="P10" s="29" t="s">
        <v>14</v>
      </c>
      <c r="Q10" s="33" t="n">
        <f aca="false">IF(ISBLANK(I10),"",IF(ISBLANK(J10),"",IF(J10&gt;60,"ERREUR !!",O12*(I10+(J10/60)))))</f>
        <v>11.332</v>
      </c>
      <c r="R10" s="33"/>
      <c r="S10" s="35"/>
      <c r="T10" s="35"/>
      <c r="V10" s="0" t="n">
        <v>4.9909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41712</v>
      </c>
      <c r="K11" s="38"/>
      <c r="L11" s="38"/>
      <c r="M11" s="38"/>
      <c r="N11" s="39" t="str">
        <f aca="false">I9&amp;"°"&amp;J9</f>
        <v>4°54.97</v>
      </c>
      <c r="O11" s="40" t="n">
        <f aca="false">IF(P9=M10,-1,1)</f>
        <v>-1</v>
      </c>
      <c r="P11" s="41" t="str">
        <f aca="false">TEXT(J11,"aaaa-mm-jj")&amp;"T"&amp;TEXT(J12,"hh:mm:ss")&amp;"z"</f>
        <v>2018-03-15T10:35:40z</v>
      </c>
      <c r="Q11" s="41"/>
      <c r="R11" s="41"/>
      <c r="T11" s="42"/>
      <c r="U11" s="42"/>
      <c r="V11" s="5" t="n">
        <v>4.9896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0.441435185185185</v>
      </c>
      <c r="K12" s="45"/>
      <c r="L12" s="45"/>
      <c r="M12" s="45"/>
      <c r="N12" s="46" t="str">
        <f aca="false">I10&amp;"°"&amp;J10</f>
        <v>11°19.92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4.9839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37" t="n">
        <f aca="false">AVERAGE(V8:V12)</f>
        <v>4.98834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4.9883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0.996237119054642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0.0199698020042639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5.01492594298248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4.987900936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0.004699624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0.00400023625565131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2054</v>
      </c>
      <c r="E35" s="113" t="n">
        <v>13.9</v>
      </c>
      <c r="F35" s="141" t="n">
        <v>1.5418</v>
      </c>
      <c r="G35" s="151" t="n">
        <v>30.20655</v>
      </c>
      <c r="H35" s="113" t="n">
        <v>280</v>
      </c>
      <c r="I35" s="144" t="n">
        <v>281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116.885647</v>
      </c>
      <c r="K35" s="119" t="n">
        <f aca="false">IF(ISBLANK(E35),"",(0.000824493-(0.0000040899*E35)+(0.000000076438*E35^2)-(0.00000000082467*E35^3)+(0.0000000000053875*E35^4)))</f>
        <v>0.000780398342495109</v>
      </c>
      <c r="L35" s="119" t="n">
        <f aca="false">IF(ISBLANK(E35),"",(-0.00000572466+(0.00000010227*E35)-(0.0000000016546*E35^2)))</f>
        <v>-4.622792266E-006</v>
      </c>
      <c r="M35" s="119" t="n">
        <f aca="false">IF(ISBLANK(E35),"",IF(ISBLANK(G35),(O35+(K35*35)+(L35*35^1.5)+(0.00000048314*35^2)),(O35+(K35*G35)+(L35*G35^1.5)+(0.00000048314*G35^2))))</f>
        <v>1.02250676074397</v>
      </c>
      <c r="N35" s="120" t="n">
        <f aca="false">IF(ISBLANK(D35),"",IF(ISBLANK(G35),J35*(1+0.00001*(35-20)),J35*(1+0.00001*(G35-20))))</f>
        <v>116.897576992004</v>
      </c>
      <c r="O35" s="119" t="n">
        <f aca="false">IF(ISBLANK(E35),"",(0.999842594+(0.00006793952*E35)-(0.00000909529*E35^2)+(0.0000001001685*E35^3)-(0.000000001120083*E35^4)+(0.000000000006536332*E35^5)))</f>
        <v>0.999260245586071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1.49483742201976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1.46193402274634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66.7594392674024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65.2899734558515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0</v>
      </c>
      <c r="C36" s="112" t="n">
        <v>2</v>
      </c>
      <c r="D36" s="113"/>
      <c r="E36" s="113"/>
      <c r="F36" s="141"/>
      <c r="G36" s="116"/>
      <c r="H36" s="113" t="n">
        <v>100</v>
      </c>
      <c r="I36" s="144" t="n">
        <v>100.8</v>
      </c>
      <c r="J36" s="118" t="str">
        <f aca="false">IF(ISBLANK(D36),"",IF(VLOOKUP(D36,'Volumes flacons'!$A$5:$C$1023,2)=0,"",IF(D36&gt;'Volumes flacons'!$A$1023,"Mauvais numéro",IF(D36&lt;'Volumes flacons'!$A$5,"Mauvais numéro",(VLOOKUP(D36,'Volumes flacons'!$A$5:$C$1023,3))))))</f>
        <v/>
      </c>
      <c r="K36" s="119" t="str">
        <f aca="false">IF(ISBLANK(E36),"",(0.000824493-(0.0000040899*E36)+(0.000000076438*E36^2)-(0.00000000082467*E36^3)+(0.0000000000053875*E36^4)))</f>
        <v/>
      </c>
      <c r="L36" s="119" t="str">
        <f aca="false">IF(ISBLANK(E36),"",(-0.00000572466+(0.00000010227*E36)-(0.0000000016546*E36^2)))</f>
        <v/>
      </c>
      <c r="M36" s="119" t="str">
        <f aca="false">IF(ISBLANK(E36),"",IF(ISBLANK(G36),(O36+(K36*35)+(L36*35^1.5)+(0.00000048314*35^2)),(O36+(K36*G36)+(L36*G36^1.5)+(0.00000048314*G36^2))))</f>
        <v/>
      </c>
      <c r="N36" s="120" t="str">
        <f aca="false">IF(ISBLANK(D36),"",IF(ISBLANK(G36),J36*(1+0.00001*(35-20)),J36*(1+0.00001*(G36-20))))</f>
        <v/>
      </c>
      <c r="O36" s="119" t="str">
        <f aca="false">IF(ISBLANK(E36),"",(0.999842594+(0.00006793952*E36)-(0.00000909529*E36^2)+(0.0000001001685*E36^3)-(0.000000001120083*E36^4)+(0.000000000006536332*E36^5)))</f>
        <v/>
      </c>
      <c r="P36" s="121" t="str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/>
      </c>
      <c r="Q36" s="122" t="str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/>
      </c>
      <c r="R36" s="123" t="str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/>
      </c>
      <c r="S36" s="123" t="str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/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0</v>
      </c>
      <c r="C37" s="112" t="n">
        <v>3</v>
      </c>
      <c r="D37" s="113"/>
      <c r="E37" s="113"/>
      <c r="F37" s="141"/>
      <c r="G37" s="116"/>
      <c r="H37" s="113" t="n">
        <v>80</v>
      </c>
      <c r="I37" s="144" t="n">
        <v>80</v>
      </c>
      <c r="J37" s="118" t="str">
        <f aca="false">IF(ISBLANK(D37),"",IF(VLOOKUP(D37,'Volumes flacons'!$A$5:$C$1023,2)=0,"",IF(D37&gt;'Volumes flacons'!$A$1023,"Mauvais numéro",IF(D37&lt;'Volumes flacons'!$A$5,"Mauvais numéro",(VLOOKUP(D37,'Volumes flacons'!$A$5:$C$1023,3))))))</f>
        <v/>
      </c>
      <c r="K37" s="119" t="str">
        <f aca="false">IF(ISBLANK(E37),"",(0.000824493-(0.0000040899*E37)+(0.000000076438*E37^2)-(0.00000000082467*E37^3)+(0.0000000000053875*E37^4)))</f>
        <v/>
      </c>
      <c r="L37" s="119" t="str">
        <f aca="false">IF(ISBLANK(E37),"",(-0.00000572466+(0.00000010227*E37)-(0.0000000016546*E37^2)))</f>
        <v/>
      </c>
      <c r="M37" s="119" t="str">
        <f aca="false">IF(ISBLANK(E37),"",IF(ISBLANK(G37),(O37+(K37*35)+(L37*35^1.5)+(0.00000048314*35^2)),(O37+(K37*G37)+(L37*G37^1.5)+(0.00000048314*G37^2))))</f>
        <v/>
      </c>
      <c r="N37" s="120" t="str">
        <f aca="false">IF(ISBLANK(D37),"",IF(ISBLANK(G37),J37*(1+0.00001*(35-20)),J37*(1+0.00001*(G37-20))))</f>
        <v/>
      </c>
      <c r="O37" s="119" t="str">
        <f aca="false">IF(ISBLANK(E37),"",(0.999842594+(0.00006793952*E37)-(0.00000909529*E37^2)+(0.0000001001685*E37^3)-(0.000000001120083*E37^4)+(0.000000000006536332*E37^5)))</f>
        <v/>
      </c>
      <c r="P37" s="121" t="str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/>
      </c>
      <c r="Q37" s="122" t="str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/>
      </c>
      <c r="R37" s="123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/>
      </c>
      <c r="S37" s="123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/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0</v>
      </c>
      <c r="C38" s="112" t="n">
        <v>4</v>
      </c>
      <c r="D38" s="113"/>
      <c r="E38" s="113"/>
      <c r="F38" s="141"/>
      <c r="G38" s="116"/>
      <c r="H38" s="113" t="n">
        <v>60</v>
      </c>
      <c r="I38" s="144" t="n">
        <v>60</v>
      </c>
      <c r="J38" s="118"/>
      <c r="K38" s="119"/>
      <c r="L38" s="119"/>
      <c r="M38" s="119"/>
      <c r="N38" s="120"/>
      <c r="O38" s="119"/>
      <c r="P38" s="121"/>
      <c r="Q38" s="122"/>
      <c r="R38" s="123"/>
      <c r="S38" s="123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2055</v>
      </c>
      <c r="E39" s="113" t="n">
        <v>23.4</v>
      </c>
      <c r="F39" s="141" t="n">
        <v>4.1845</v>
      </c>
      <c r="G39" s="150" t="n">
        <v>35.81225</v>
      </c>
      <c r="H39" s="113" t="n">
        <v>40</v>
      </c>
      <c r="I39" s="144" t="n">
        <v>40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116.4768823</v>
      </c>
      <c r="K39" s="119" t="n">
        <f aca="false">IF(ISBLANK(E39),"",(0.000824493-(0.0000040899*E39)+(0.000000076438*E39^2)-(0.00000000082467*E39^3)+(0.0000000000053875*E39^4)))</f>
        <v>0.00076169260451334</v>
      </c>
      <c r="L39" s="119" t="n">
        <f aca="false">IF(ISBLANK(E39),"",(-0.00000572466+(0.00000010227*E39)-(0.0000000016546*E39^2)))</f>
        <v>-4.237534776E-006</v>
      </c>
      <c r="M39" s="119" t="n">
        <f aca="false">IF(ISBLANK(E39),"",IF(ISBLANK(G39),(O39+(K39*35)+(L39*35^1.5)+(0.00000048314*35^2)),(O39+(K39*G39)+(L39*G39^1.5)+(0.00000048314*G39^2))))</f>
        <v>1.02443504837407</v>
      </c>
      <c r="N39" s="120" t="n">
        <f aca="false">IF(ISBLANK(D39),"",IF(ISBLANK(G39),J39*(1+0.00001*(35-20)),J39*(1+0.00001*(G39-20))))</f>
        <v>116.495299915821</v>
      </c>
      <c r="O39" s="119" t="n">
        <f aca="false">IF(ISBLANK(E39),"",(0.999842594+(0.00006793952*E39)-(0.00000909529*E39^2)+(0.0000001001685*E39^3)-(0.000000001120083*E39^4)+(0.000000000006536332*E39^5)))</f>
        <v>0.997445643495083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4.09700484186429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3.99928218813565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182.972236237659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178.607942522138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0</v>
      </c>
      <c r="C40" s="112" t="n">
        <v>6</v>
      </c>
      <c r="D40" s="113"/>
      <c r="E40" s="113"/>
      <c r="F40" s="141"/>
      <c r="G40" s="116"/>
      <c r="H40" s="113" t="n">
        <v>20</v>
      </c>
      <c r="I40" s="144" t="n">
        <v>19.5</v>
      </c>
      <c r="J40" s="118" t="str">
        <f aca="false">IF(ISBLANK(D40),"",IF(VLOOKUP(D40,'Volumes flacons'!$A$5:$C$1023,2)=0,"",IF(D40&gt;'Volumes flacons'!$A$1023,"Mauvais numéro",IF(D40&lt;'Volumes flacons'!$A$5,"Mauvais numéro",(VLOOKUP(D40,'Volumes flacons'!$A$5:$C$1023,3))))))</f>
        <v/>
      </c>
      <c r="K40" s="119" t="str">
        <f aca="false">IF(ISBLANK(E40),"",(0.000824493-(0.0000040899*E40)+(0.000000076438*E40^2)-(0.00000000082467*E40^3)+(0.0000000000053875*E40^4)))</f>
        <v/>
      </c>
      <c r="L40" s="119" t="str">
        <f aca="false">IF(ISBLANK(E40),"",(-0.00000572466+(0.00000010227*E40)-(0.0000000016546*E40^2)))</f>
        <v/>
      </c>
      <c r="M40" s="119" t="str">
        <f aca="false">IF(ISBLANK(E40),"",IF(ISBLANK(G40),(O40+(K40*35)+(L40*35^1.5)+(0.00000048314*35^2)),(O40+(K40*G40)+(L40*G40^1.5)+(0.00000048314*G40^2))))</f>
        <v/>
      </c>
      <c r="N40" s="120" t="str">
        <f aca="false">IF(ISBLANK(D40),"",IF(ISBLANK(G40),J40*(1+0.00001*(35-20)),J40*(1+0.00001*(G40-20))))</f>
        <v/>
      </c>
      <c r="O40" s="119" t="str">
        <f aca="false">IF(ISBLANK(E40),"",(0.999842594+(0.00006793952*E40)-(0.00000909529*E40^2)+(0.0000001001685*E40^3)-(0.000000001120083*E40^4)+(0.000000000006536332*E40^5)))</f>
        <v/>
      </c>
      <c r="P40" s="121" t="str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/>
      </c>
      <c r="Q40" s="122" t="str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/>
      </c>
      <c r="R40" s="123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/>
      </c>
      <c r="S40" s="123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/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0</v>
      </c>
      <c r="C41" s="112" t="n">
        <v>7</v>
      </c>
      <c r="D41" s="113"/>
      <c r="E41" s="113"/>
      <c r="F41" s="141"/>
      <c r="G41" s="116"/>
      <c r="H41" s="113" t="n">
        <v>10</v>
      </c>
      <c r="I41" s="144" t="n">
        <v>9.5</v>
      </c>
      <c r="J41" s="118" t="str">
        <f aca="false">IF(ISBLANK(D41),"",IF(VLOOKUP(D41,'Volumes flacons'!$A$5:$C$1023,2)=0,"",IF(D41&gt;'Volumes flacons'!$A$1023,"Mauvais numéro",IF(D41&lt;'Volumes flacons'!$A$5,"Mauvais numéro",(VLOOKUP(D41,'Volumes flacons'!$A$5:$C$1023,3))))))</f>
        <v/>
      </c>
      <c r="K41" s="119" t="str">
        <f aca="false">IF(ISBLANK(E41),"",(0.000824493-(0.0000040899*E41)+(0.000000076438*E41^2)-(0.00000000082467*E41^3)+(0.0000000000053875*E41^4)))</f>
        <v/>
      </c>
      <c r="L41" s="119" t="str">
        <f aca="false">IF(ISBLANK(E41),"",(-0.00000572466+(0.00000010227*E41)-(0.0000000016546*E41^2)))</f>
        <v/>
      </c>
      <c r="M41" s="119" t="str">
        <f aca="false">IF(ISBLANK(E41),"",IF(ISBLANK(G41),(O41+(K41*35)+(L41*35^1.5)+(0.00000048314*35^2)),(O41+(K41*G41)+(L41*G41^1.5)+(0.00000048314*G41^2))))</f>
        <v/>
      </c>
      <c r="N41" s="120" t="str">
        <f aca="false">IF(ISBLANK(D41),"",IF(ISBLANK(G41),J41*(1+0.00001*(35-20)),J41*(1+0.00001*(G41-20))))</f>
        <v/>
      </c>
      <c r="O41" s="119" t="str">
        <f aca="false">IF(ISBLANK(E41),"",(0.999842594+(0.00006793952*E41)-(0.00000909529*E41^2)+(0.0000001001685*E41^3)-(0.000000001120083*E41^4)+(0.000000000006536332*E41^5)))</f>
        <v/>
      </c>
      <c r="P41" s="121" t="str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/>
      </c>
      <c r="Q41" s="122" t="str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/>
      </c>
      <c r="R41" s="123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/>
      </c>
      <c r="S41" s="123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/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11</v>
      </c>
      <c r="D42" s="113" t="n">
        <v>2056</v>
      </c>
      <c r="E42" s="113" t="n">
        <v>29.2</v>
      </c>
      <c r="F42" s="141" t="n">
        <v>4.6078</v>
      </c>
      <c r="G42" s="150" t="n">
        <v>32.33865</v>
      </c>
      <c r="H42" s="113" t="n">
        <v>0</v>
      </c>
      <c r="I42" s="144" t="n">
        <v>1.3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117.3289249</v>
      </c>
      <c r="K42" s="119" t="n">
        <f aca="false">IF(ISBLANK(E42),"",(0.000824493-(0.0000040899*E42)+(0.000000076438*E42^2)-(0.00000000082467*E42^3)+(0.0000000000053875*E42^4)))</f>
        <v>0.00075362682015776</v>
      </c>
      <c r="L42" s="119" t="n">
        <f aca="false">IF(ISBLANK(E42),"",(-0.00000572466+(0.00000010227*E42)-(0.0000000016546*E42^2)))</f>
        <v>-4.149154144E-006</v>
      </c>
      <c r="M42" s="119" t="n">
        <f aca="false">IF(ISBLANK(E42),"",IF(ISBLANK(G42),(O42+(K42*35)+(L42*35^1.5)+(0.00000048314*35^2)),(O42+(K42*G42)+(L42*G42^1.5)+(0.00000048314*G42^2))))</f>
        <v>1.02000328882111</v>
      </c>
      <c r="N42" s="120" t="n">
        <f aca="false">IF(ISBLANK(D42),"",IF(ISBLANK(G42),J42*(1+0.00001*(35-20)),J42*(1+0.00001*(G42-20))))</f>
        <v>117.343401705392</v>
      </c>
      <c r="O42" s="119" t="n">
        <f aca="false">IF(ISBLANK(E42),"",(0.999842594+(0.00006793952*E42)-(0.00000909529*E42^2)+(0.0000001001685*E42^3)-(0.000000001120083*E42^4)+(0.000000000006536332*E42^5)))</f>
        <v>0.995889784081316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4.47978262327238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4.39192958725649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200.067091955344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196.143575366875</v>
      </c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45" t="n">
        <v>0.0125</v>
      </c>
      <c r="AE42" s="145" t="n">
        <v>0.0259</v>
      </c>
      <c r="AF42" s="145" t="n">
        <v>0.0245</v>
      </c>
      <c r="AG42" s="145" t="n">
        <v>0.004</v>
      </c>
      <c r="AH42" s="145" t="n">
        <v>0.0344</v>
      </c>
      <c r="AI42" s="145" t="n">
        <v>0.0013</v>
      </c>
      <c r="AJ42" s="145" t="n">
        <v>0.0035</v>
      </c>
      <c r="AK42" s="145" t="n">
        <v>0.0016</v>
      </c>
      <c r="AL42" s="145" t="n">
        <v>0.0359</v>
      </c>
      <c r="AM42" s="145" t="n">
        <v>0.0134</v>
      </c>
      <c r="AN42" s="145" t="n">
        <v>0.0013</v>
      </c>
      <c r="AO42" s="145" t="n">
        <v>0.0011</v>
      </c>
      <c r="AP42" s="145" t="n">
        <v>0.0428</v>
      </c>
      <c r="AQ42" s="145"/>
      <c r="AR42" s="145" t="n">
        <v>-9999.9999</v>
      </c>
      <c r="AS42" s="145" t="n">
        <v>0.0155</v>
      </c>
      <c r="AT42" s="145"/>
      <c r="AU42" s="145" t="n">
        <v>-9999.9999</v>
      </c>
      <c r="AV42" s="145" t="n">
        <v>0.0194</v>
      </c>
      <c r="AW42" s="145"/>
      <c r="AX42" s="145" t="n">
        <v>0.0097</v>
      </c>
      <c r="AY42" s="145" t="n">
        <v>0.2613</v>
      </c>
      <c r="AZ42" s="145"/>
      <c r="BA42" s="145" t="n">
        <v>0.0036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0</v>
      </c>
      <c r="C43" s="112" t="n">
        <v>12</v>
      </c>
      <c r="D43" s="127"/>
      <c r="E43" s="127"/>
      <c r="F43" s="128"/>
      <c r="G43" s="129"/>
      <c r="H43" s="127"/>
      <c r="I43" s="130"/>
      <c r="J43" s="118" t="str">
        <f aca="false">IF(ISBLANK(D43),"",IF(VLOOKUP(D43,'Volumes flacons'!$A$5:$C$1023,2)=0,"",IF(D43&gt;'Volumes flacons'!$A$1023,"Mauvais numéro",IF(D43&lt;'Volumes flacons'!$A$5,"Mauvais numéro",(VLOOKUP(D43,'Volumes flacons'!$A$5:$C$1023,3))))))</f>
        <v/>
      </c>
      <c r="K43" s="131" t="str">
        <f aca="false">IF(ISBLANK(E43),"",(0.000824493-(0.0000040899*E43)+(0.000000076438*E43^2)-(0.00000000082467*E43^3)+(0.0000000000053875*E43^4)))</f>
        <v/>
      </c>
      <c r="L43" s="131" t="str">
        <f aca="false">IF(ISBLANK(E43),"",(-0.00000572466+(0.00000010227*E43)-(0.0000000016546*E43^2)))</f>
        <v/>
      </c>
      <c r="M43" s="131" t="str">
        <f aca="false">IF(ISBLANK(E43),"",IF(ISBLANK(G43),(O43+(K43*35)+(L43*35^1.5)+(0.00000048314*35^2)),(O43+(K43*G43)+(L43*G43^1.5)+(0.00000048314*G43^2))))</f>
        <v/>
      </c>
      <c r="N43" s="132" t="str">
        <f aca="false">IF(ISBLANK(D43),"",IF(ISBLANK(G43),J43*(1+0.00001*(35-20)),J43*(1+0.00001*(G43-20))))</f>
        <v/>
      </c>
      <c r="O43" s="131" t="str">
        <f aca="false">IF(ISBLANK(E43),"",(0.999842594+(0.00006793952*E43)-(0.00000909529*E43^2)+(0.0000001001685*E43^3)-(0.000000001120083*E43^4)+(0.000000000006536332*E43^5)))</f>
        <v/>
      </c>
      <c r="P43" s="133" t="str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/>
      </c>
      <c r="Q43" s="122" t="str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/>
      </c>
      <c r="R43" s="134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/>
      </c>
      <c r="S43" s="134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/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13</v>
      </c>
      <c r="D44" s="113"/>
      <c r="E44" s="113"/>
      <c r="F44" s="115"/>
      <c r="G44" s="116"/>
      <c r="H44" s="113"/>
      <c r="I44" s="113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14</v>
      </c>
      <c r="D45" s="113"/>
      <c r="E45" s="113"/>
      <c r="F45" s="115"/>
      <c r="G45" s="116"/>
      <c r="H45" s="113"/>
      <c r="I45" s="113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15</v>
      </c>
      <c r="D46" s="113"/>
      <c r="E46" s="113"/>
      <c r="F46" s="115"/>
      <c r="G46" s="116"/>
      <c r="H46" s="113"/>
      <c r="I46" s="113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5"/>
      <c r="W46" s="125"/>
      <c r="X46" s="125"/>
      <c r="Y46" s="125"/>
      <c r="Z46" s="32"/>
      <c r="AA46" s="32"/>
      <c r="AB46" s="125"/>
      <c r="AC46" s="125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16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17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5"/>
      <c r="W48" s="125"/>
      <c r="X48" s="125"/>
      <c r="Y48" s="125"/>
      <c r="Z48" s="32"/>
      <c r="AA48" s="32"/>
      <c r="AB48" s="125"/>
      <c r="AC48" s="125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18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19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20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21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22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5"/>
      <c r="W53" s="125"/>
      <c r="X53" s="125"/>
      <c r="Y53" s="125"/>
      <c r="Z53" s="32"/>
      <c r="AA53" s="32"/>
      <c r="AB53" s="125"/>
      <c r="AC53" s="125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23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24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7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D39" activeCellId="0" sqref="AD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4.9668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59.95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-4°59.95</v>
      </c>
      <c r="P9" s="29" t="s">
        <v>16</v>
      </c>
      <c r="Q9" s="33" t="n">
        <f aca="false">IF(ISBLANK(I9),"",IF(ISBLANK(J9),"",IF(J9&gt;60,"ERREUR !!",O11*(I9+(J9/60)))))</f>
        <v>-4.99916666666667</v>
      </c>
      <c r="R9" s="33"/>
      <c r="V9" s="0" t="n">
        <v>4.9666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11</v>
      </c>
      <c r="J10" s="29" t="n">
        <v>0.03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11°0.03</v>
      </c>
      <c r="P10" s="29" t="s">
        <v>14</v>
      </c>
      <c r="Q10" s="33" t="n">
        <f aca="false">IF(ISBLANK(I10),"",IF(ISBLANK(J10),"",IF(J10&gt;60,"ERREUR !!",O12*(I10+(J10/60)))))</f>
        <v>11.0005</v>
      </c>
      <c r="R10" s="33"/>
      <c r="S10" s="35"/>
      <c r="T10" s="35"/>
      <c r="V10" s="0" t="n">
        <v>4.9716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41712</v>
      </c>
      <c r="K11" s="38"/>
      <c r="L11" s="38"/>
      <c r="M11" s="38"/>
      <c r="N11" s="39" t="str">
        <f aca="false">I9&amp;"°"&amp;J9</f>
        <v>4°59.95</v>
      </c>
      <c r="O11" s="40" t="n">
        <f aca="false">IF(P9=M10,-1,1)</f>
        <v>-1</v>
      </c>
      <c r="P11" s="41" t="str">
        <f aca="false">TEXT(J11,"aaaa-mm-jj")&amp;"T"&amp;TEXT(J12,"hh:mm:ss")&amp;"z"</f>
        <v>2018-03-15T23:01:02z</v>
      </c>
      <c r="Q11" s="41"/>
      <c r="R11" s="41"/>
      <c r="T11" s="42"/>
      <c r="U11" s="42"/>
      <c r="V11" s="5" t="n">
        <v>4.9722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0.959050925925926</v>
      </c>
      <c r="K12" s="45"/>
      <c r="L12" s="45"/>
      <c r="M12" s="45"/>
      <c r="N12" s="46" t="str">
        <f aca="false">I10&amp;"°"&amp;J10</f>
        <v>11°0.03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4.9717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37" t="n">
        <f aca="false">AVERAGE(V8:V12)</f>
        <v>4.96978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30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30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4.9698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0.9956511337376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0.0199580557939141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5.0150262334781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4.96930302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0.00469953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0.00401285972912039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2050</v>
      </c>
      <c r="E35" s="144" t="n">
        <v>8.2</v>
      </c>
      <c r="F35" s="141" t="n">
        <v>4.9849</v>
      </c>
      <c r="G35" s="152" t="n">
        <v>34.94865</v>
      </c>
      <c r="H35" s="113" t="n">
        <v>1600</v>
      </c>
      <c r="I35" s="144" t="n">
        <v>1614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111.03</v>
      </c>
      <c r="K35" s="119" t="n">
        <f aca="false">IF(ISBLANK(E35),"",(0.000824493-(0.0000040899*E35)+(0.000000076438*E35^2)-(0.00000000082467*E35^3)+(0.0000000000053875*E35^4)))</f>
        <v>0.00079566517253126</v>
      </c>
      <c r="L35" s="119" t="n">
        <f aca="false">IF(ISBLANK(E35),"",(-0.00000572466+(0.00000010227*E35)-(0.0000000016546*E35^2)))</f>
        <v>-4.997301304E-006</v>
      </c>
      <c r="M35" s="119" t="n">
        <f aca="false">IF(ISBLANK(E35),"",IF(ISBLANK(G35),(O35+(K35*35)+(L35*35^1.5)+(0.00000048314*35^2)),(O35+(K35*G35)+(L35*G35^1.5)+(0.00000048314*G35^2))))</f>
        <v>1.02720359462052</v>
      </c>
      <c r="N35" s="120" t="n">
        <f aca="false">IF(ISBLANK(D35),"",IF(ISBLANK(G35),J35*(1+0.00001*(35-20)),J35*(1+0.00001*(G35-20))))</f>
        <v>111.046597486095</v>
      </c>
      <c r="O35" s="119" t="n">
        <f aca="false">IF(ISBLANK(E35),"",(0.999842594+(0.00006793952*E35)-(0.00000909529*E35^2)+(0.0000001001685*E35^3)-(0.000000001120083*E35^4)+(0.000000000006536332*E35^5)))</f>
        <v>0.999838538658805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5.1438233362058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5.00759865244249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229.723150194951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223.639355818082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2049</v>
      </c>
      <c r="E36" s="144" t="n">
        <v>8.3</v>
      </c>
      <c r="F36" s="141" t="n">
        <v>3.6268</v>
      </c>
      <c r="G36" s="152" t="n">
        <v>34.76885</v>
      </c>
      <c r="H36" s="113" t="n">
        <v>1200</v>
      </c>
      <c r="I36" s="144" t="n">
        <v>1210.9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106.87</v>
      </c>
      <c r="K36" s="119" t="n">
        <f aca="false">IF(ISBLANK(E36),"",(0.000824493-(0.0000040899*E36)+(0.000000076438*E36^2)-(0.00000000082467*E36^3)+(0.0000000000053875*E36^4)))</f>
        <v>0.000795366676405149</v>
      </c>
      <c r="L36" s="119" t="n">
        <f aca="false">IF(ISBLANK(E36),"",(-0.00000572466+(0.00000010227*E36)-(0.0000000016546*E36^2)))</f>
        <v>-4.989804394E-006</v>
      </c>
      <c r="M36" s="119" t="n">
        <f aca="false">IF(ISBLANK(E36),"",IF(ISBLANK(G36),(O36+(K36*35)+(L36*35^1.5)+(0.00000048314*35^2)),(O36+(K36*G36)+(L36*G36^1.5)+(0.00000048314*G36^2))))</f>
        <v>1.02704718941213</v>
      </c>
      <c r="N36" s="120" t="n">
        <f aca="false">IF(ISBLANK(D36),"",IF(ISBLANK(G36),J36*(1+0.00001*(35-20)),J36*(1+0.00001*(G36-20))))</f>
        <v>106.885783469995</v>
      </c>
      <c r="O36" s="119" t="n">
        <f aca="false">IF(ISBLANK(E36),"",(0.999842594+(0.00006793952*E36)-(0.00000909529*E36^2)+(0.0000001001685*E36^3)-(0.000000001120083*E36^4)+(0.000000000006536332*E36^5)))</f>
        <v>0.999832134276928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3.88645306234534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3.78410369300549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173.568993764343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168.998070929625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2048</v>
      </c>
      <c r="E37" s="144" t="n">
        <v>8.6</v>
      </c>
      <c r="F37" s="141" t="n">
        <v>3.6593</v>
      </c>
      <c r="G37" s="152" t="n">
        <v>34.76805</v>
      </c>
      <c r="H37" s="113" t="n">
        <v>1200</v>
      </c>
      <c r="I37" s="144" t="n">
        <v>1211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107.72</v>
      </c>
      <c r="K37" s="119" t="n">
        <f aca="false">IF(ISBLANK(E37),"",(0.000824493-(0.0000040899*E37)+(0.000000076438*E37^2)-(0.00000000082467*E37^3)+(0.0000000000053875*E37^4)))</f>
        <v>0.0007944781482431</v>
      </c>
      <c r="L37" s="119" t="n">
        <f aca="false">IF(ISBLANK(E37),"",(-0.00000572466+(0.00000010227*E37)-(0.0000000016546*E37^2)))</f>
        <v>-4.967512216E-006</v>
      </c>
      <c r="M37" s="119" t="n">
        <f aca="false">IF(ISBLANK(E37),"",IF(ISBLANK(G37),(O37+(K37*35)+(L37*35^1.5)+(0.00000048314*35^2)),(O37+(K37*G37)+(L37*G37^1.5)+(0.00000048314*G37^2))))</f>
        <v>1.0270001844921</v>
      </c>
      <c r="N37" s="120" t="n">
        <f aca="false">IF(ISBLANK(D37),"",IF(ISBLANK(G37),J37*(1+0.00001*(35-20)),J37*(1+0.00001*(G37-20))))</f>
        <v>107.73590814346</v>
      </c>
      <c r="O37" s="119" t="n">
        <f aca="false">IF(ISBLANK(E37),"",(0.999842594+(0.00006793952*E37)-(0.00000909529*E37^2)+(0.0000001001685*E37^3)-(0.000000001120083*E37^4)+(0.000000000006536332*E37^5)))</f>
        <v>0.999812079540344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3.88989251999009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3.78762592132721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173.722599942758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169.155373646473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2047</v>
      </c>
      <c r="E38" s="144" t="n">
        <v>12</v>
      </c>
      <c r="F38" s="141" t="n">
        <v>1.0721</v>
      </c>
      <c r="G38" s="152" t="n">
        <v>34.79035</v>
      </c>
      <c r="H38" s="113" t="n">
        <v>400</v>
      </c>
      <c r="I38" s="144" t="n">
        <v>402.9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107.76</v>
      </c>
      <c r="K38" s="119" t="n">
        <f aca="false">IF(ISBLANK(E38),"",(0.000824493-(0.0000040899*E38)+(0.000000076438*E38^2)-(0.00000000082467*E38^3)+(0.0000000000053875*E38^4)))</f>
        <v>0.00078510795744</v>
      </c>
      <c r="L38" s="119" t="n">
        <f aca="false">IF(ISBLANK(E38),"",(-0.00000572466+(0.00000010227*E38)-(0.0000000016546*E38^2)))</f>
        <v>-4.7356824E-006</v>
      </c>
      <c r="M38" s="119" t="n">
        <f aca="false">IF(ISBLANK(E38),"",IF(ISBLANK(G38),(O38+(K38*35)+(L38*35^1.5)+(0.00000048314*35^2)),(O38+(K38*G38)+(L38*G38^1.5)+(0.00000048314*G38^2))))</f>
        <v>1.02642680981219</v>
      </c>
      <c r="N38" s="120" t="n">
        <f aca="false">IF(ISBLANK(D38),"",IF(ISBLANK(G38),J38*(1+0.00001*(35-20)),J38*(1+0.00001*(G38-20))))</f>
        <v>107.77593808116</v>
      </c>
      <c r="O38" s="119" t="n">
        <f aca="false">IF(ISBLANK(E38),"",(0.999842594+(0.00006793952*E38)-(0.00000909529*E38^2)+(0.0000001001685*E38^3)-(0.000000001120083*E38^4)+(0.000000000006536332*E38^5)))</f>
        <v>0.999499638055476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1.12774936292305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1.09871386068861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50.3652865481433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49.0685610183535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2046</v>
      </c>
      <c r="E39" s="144" t="n">
        <v>19.9</v>
      </c>
      <c r="F39" s="141" t="n">
        <v>2.8098</v>
      </c>
      <c r="G39" s="152" t="n">
        <v>35.9721</v>
      </c>
      <c r="H39" s="113" t="n">
        <v>100</v>
      </c>
      <c r="I39" s="144" t="n">
        <v>101.6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108.28</v>
      </c>
      <c r="K39" s="119" t="n">
        <f aca="false">IF(ISBLANK(E39),"",(0.000824493-(0.0000040899*E39)+(0.000000076438*E39^2)-(0.00000000082467*E39^3)+(0.0000000000053875*E39^4)))</f>
        <v>0.000767720197672209</v>
      </c>
      <c r="L39" s="119" t="n">
        <f aca="false">IF(ISBLANK(E39),"",(-0.00000572466+(0.00000010227*E39)-(0.0000000016546*E39^2)))</f>
        <v>-4.344725146E-006</v>
      </c>
      <c r="M39" s="119" t="n">
        <f aca="false">IF(ISBLANK(E39),"",IF(ISBLANK(G39),(O39+(K39*35)+(L39*35^1.5)+(0.00000048314*35^2)),(O39+(K39*G39)+(L39*G39^1.5)+(0.00000048314*G39^2))))</f>
        <v>1.02553121231264</v>
      </c>
      <c r="N39" s="120" t="n">
        <f aca="false">IF(ISBLANK(D39),"",IF(ISBLANK(G39),J39*(1+0.00001*(35-20)),J39*(1+0.00001*(G39-20))))</f>
        <v>108.29729458988</v>
      </c>
      <c r="O39" s="119" t="n">
        <f aca="false">IF(ISBLANK(E39),"",(0.999842594+(0.00006793952*E39)-(0.00000909529*E39^2)+(0.0000001001685*E39^3)-(0.000000001120083*E39^4)+(0.000000000006536332*E39^5)))</f>
        <v>0.99822689518796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2.9673333578664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2.89345982086188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132.521107762313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129.221915599691</v>
      </c>
      <c r="T39" s="32" t="n">
        <v>0.04</v>
      </c>
      <c r="U39" s="32" t="n">
        <v>0.04</v>
      </c>
      <c r="V39" s="125" t="n">
        <v>13.8</v>
      </c>
      <c r="W39" s="125" t="n">
        <v>13.4</v>
      </c>
      <c r="X39" s="125" t="n">
        <v>13.7</v>
      </c>
      <c r="Y39" s="125" t="n">
        <v>13.4</v>
      </c>
      <c r="Z39" s="32" t="n">
        <v>0.92</v>
      </c>
      <c r="AA39" s="32" t="n">
        <v>0.9</v>
      </c>
      <c r="AB39" s="32" t="n">
        <v>4.38</v>
      </c>
      <c r="AC39" s="32" t="n">
        <v>4.28</v>
      </c>
      <c r="AD39" s="145" t="n">
        <v>0.0114</v>
      </c>
      <c r="AE39" s="145" t="n">
        <v>0.0084</v>
      </c>
      <c r="AF39" s="145" t="n">
        <v>0.004</v>
      </c>
      <c r="AG39" s="145" t="n">
        <v>0.0056</v>
      </c>
      <c r="AH39" s="145" t="n">
        <v>0.0239</v>
      </c>
      <c r="AI39" s="145" t="n">
        <v>-9999.9999</v>
      </c>
      <c r="AJ39" s="145" t="n">
        <v>0.0012</v>
      </c>
      <c r="AK39" s="145" t="n">
        <v>-9999.9999</v>
      </c>
      <c r="AL39" s="145" t="n">
        <v>0.0124</v>
      </c>
      <c r="AM39" s="145" t="n">
        <v>0.002</v>
      </c>
      <c r="AN39" s="145" t="n">
        <v>-9999.9999</v>
      </c>
      <c r="AO39" s="145" t="n">
        <v>-9999.9999</v>
      </c>
      <c r="AP39" s="145" t="n">
        <v>0.004</v>
      </c>
      <c r="AQ39" s="145"/>
      <c r="AR39" s="145" t="n">
        <v>0.0106</v>
      </c>
      <c r="AS39" s="145" t="n">
        <v>0.0087</v>
      </c>
      <c r="AT39" s="145"/>
      <c r="AU39" s="145" t="n">
        <v>0.0048</v>
      </c>
      <c r="AV39" s="145" t="n">
        <v>-9999.9999</v>
      </c>
      <c r="AW39" s="145"/>
      <c r="AX39" s="145" t="n">
        <v>0.0054</v>
      </c>
      <c r="AY39" s="145" t="n">
        <v>0.0586</v>
      </c>
      <c r="AZ39" s="145"/>
      <c r="BA39" s="145" t="n">
        <v>-9999.9999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2045</v>
      </c>
      <c r="E40" s="144" t="n">
        <v>20.6</v>
      </c>
      <c r="F40" s="141" t="n">
        <v>2.8715</v>
      </c>
      <c r="G40" s="152" t="n">
        <v>35.92465</v>
      </c>
      <c r="H40" s="113" t="n">
        <v>80</v>
      </c>
      <c r="I40" s="144" t="n">
        <v>80.9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110.08</v>
      </c>
      <c r="K40" s="119" t="n">
        <f aca="false">IF(ISBLANK(E40),"",(0.000824493-(0.0000040899*E40)+(0.000000076438*E40^2)-(0.00000000082467*E40^3)+(0.0000000000053875*E40^4)))</f>
        <v>0.0007664393648735</v>
      </c>
      <c r="L40" s="119" t="n">
        <f aca="false">IF(ISBLANK(E40),"",(-0.00000572466+(0.00000010227*E40)-(0.0000000016546*E40^2)))</f>
        <v>-4.320044056E-006</v>
      </c>
      <c r="M40" s="119" t="n">
        <f aca="false">IF(ISBLANK(E40),"",IF(ISBLANK(G40),(O40+(K40*35)+(L40*35^1.5)+(0.00000048314*35^2)),(O40+(K40*G40)+(L40*G40^1.5)+(0.00000048314*G40^2))))</f>
        <v>1.02530806256835</v>
      </c>
      <c r="N40" s="120" t="n">
        <f aca="false">IF(ISBLANK(D40),"",IF(ISBLANK(G40),J40*(1+0.00001*(35-20)),J40*(1+0.00001*(G40-20))))</f>
        <v>110.09752985472</v>
      </c>
      <c r="O40" s="119" t="n">
        <f aca="false">IF(ISBLANK(E40),"",(0.999842594+(0.00006793952*E40)-(0.00000909529*E40^2)+(0.0000001001685*E40^3)-(0.000000001120083*E40^4)+(0.000000000006536332*E40^5)))</f>
        <v>0.998080666998819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2.98233034792745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2.9087163719915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133.19087333844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129.903273173141</v>
      </c>
      <c r="T40" s="32" t="n">
        <v>0.08</v>
      </c>
      <c r="U40" s="32" t="n">
        <v>0.08</v>
      </c>
      <c r="V40" s="125" t="n">
        <v>13.1</v>
      </c>
      <c r="W40" s="125" t="n">
        <v>12.8</v>
      </c>
      <c r="X40" s="125" t="n">
        <v>13</v>
      </c>
      <c r="Y40" s="125" t="n">
        <v>12.7</v>
      </c>
      <c r="Z40" s="32" t="n">
        <v>0.88</v>
      </c>
      <c r="AA40" s="32" t="n">
        <v>0.86</v>
      </c>
      <c r="AB40" s="32" t="n">
        <v>4.07</v>
      </c>
      <c r="AC40" s="32" t="n">
        <v>3.98</v>
      </c>
      <c r="AD40" s="145" t="n">
        <v>0.0153</v>
      </c>
      <c r="AE40" s="145" t="n">
        <v>0.0118</v>
      </c>
      <c r="AF40" s="145" t="n">
        <v>0.0051</v>
      </c>
      <c r="AG40" s="145" t="n">
        <v>0.0079</v>
      </c>
      <c r="AH40" s="145" t="n">
        <v>0.0285</v>
      </c>
      <c r="AI40" s="145" t="n">
        <v>0.0019</v>
      </c>
      <c r="AJ40" s="145" t="n">
        <v>0.0058</v>
      </c>
      <c r="AK40" s="145" t="n">
        <v>-9999.9999</v>
      </c>
      <c r="AL40" s="145" t="n">
        <v>0.0239</v>
      </c>
      <c r="AM40" s="145" t="n">
        <v>0.0028</v>
      </c>
      <c r="AN40" s="145" t="n">
        <v>-9999.9999</v>
      </c>
      <c r="AO40" s="145" t="n">
        <v>-9999.9999</v>
      </c>
      <c r="AP40" s="145" t="n">
        <v>0.0066</v>
      </c>
      <c r="AQ40" s="145"/>
      <c r="AR40" s="145" t="n">
        <v>0.0269</v>
      </c>
      <c r="AS40" s="145" t="n">
        <v>0.021</v>
      </c>
      <c r="AT40" s="145"/>
      <c r="AU40" s="145" t="n">
        <v>0.0101</v>
      </c>
      <c r="AV40" s="145" t="n">
        <v>-9999.9999</v>
      </c>
      <c r="AW40" s="145"/>
      <c r="AX40" s="145" t="n">
        <v>0.0151</v>
      </c>
      <c r="AY40" s="145" t="n">
        <v>0.0846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2044</v>
      </c>
      <c r="E41" s="144" t="n">
        <v>21.7</v>
      </c>
      <c r="F41" s="141" t="n">
        <v>3.0842</v>
      </c>
      <c r="G41" s="152" t="n">
        <v>35.92265</v>
      </c>
      <c r="H41" s="113" t="n">
        <v>60</v>
      </c>
      <c r="I41" s="144" t="n">
        <v>60.5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109.47</v>
      </c>
      <c r="K41" s="119" t="n">
        <f aca="false">IF(ISBLANK(E41),"",(0.000824493-(0.0000040899*E41)+(0.000000076438*E41^2)-(0.00000000082467*E41^3)+(0.0000000000053875*E41^4)))</f>
        <v>0.000764503933838229</v>
      </c>
      <c r="L41" s="119" t="n">
        <f aca="false">IF(ISBLANK(E41),"",(-0.00000572466+(0.00000010227*E41)-(0.0000000016546*E41^2)))</f>
        <v>-4.284535594E-006</v>
      </c>
      <c r="M41" s="119" t="n">
        <f aca="false">IF(ISBLANK(E41),"",IF(ISBLANK(G41),(O41+(K41*35)+(L41*35^1.5)+(0.00000048314*35^2)),(O41+(K41*G41)+(L41*G41^1.5)+(0.00000048314*G41^2))))</f>
        <v>1.02500463041084</v>
      </c>
      <c r="N41" s="120" t="n">
        <f aca="false">IF(ISBLANK(D41),"",IF(ISBLANK(G41),J41*(1+0.00001*(35-20)),J41*(1+0.00001*(G41-20))))</f>
        <v>109.487430524955</v>
      </c>
      <c r="O41" s="119" t="n">
        <f aca="false">IF(ISBLANK(E41),"",(0.999842594+(0.00006793952*E41)-(0.00000909529*E41^2)+(0.0000001001685*E41^3)-(0.000000001120083*E41^4)+(0.000000000006536332*E41^5)))</f>
        <v>0.997840640156176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3.22260795424006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3.14399355732508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143.921671236361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140.410752270138</v>
      </c>
      <c r="T41" s="32" t="n">
        <v>0.12</v>
      </c>
      <c r="U41" s="32" t="n">
        <v>0.12</v>
      </c>
      <c r="V41" s="125" t="n">
        <v>10.2</v>
      </c>
      <c r="W41" s="125" t="n">
        <v>10</v>
      </c>
      <c r="X41" s="125" t="n">
        <v>10.1</v>
      </c>
      <c r="Y41" s="32" t="n">
        <v>9.85</v>
      </c>
      <c r="Z41" s="32" t="n">
        <v>0.73</v>
      </c>
      <c r="AA41" s="32" t="n">
        <v>0.71</v>
      </c>
      <c r="AB41" s="32" t="n">
        <v>3.33</v>
      </c>
      <c r="AC41" s="32" t="n">
        <v>3.25</v>
      </c>
      <c r="AD41" s="145" t="n">
        <v>0.0242</v>
      </c>
      <c r="AE41" s="145" t="n">
        <v>0.0178</v>
      </c>
      <c r="AF41" s="145" t="n">
        <v>0.0073</v>
      </c>
      <c r="AG41" s="145" t="n">
        <v>0.0106</v>
      </c>
      <c r="AH41" s="145" t="n">
        <v>0.0524</v>
      </c>
      <c r="AI41" s="145" t="n">
        <v>0.0022</v>
      </c>
      <c r="AJ41" s="145" t="n">
        <v>0.0073</v>
      </c>
      <c r="AK41" s="145" t="n">
        <v>-9999.9999</v>
      </c>
      <c r="AL41" s="145" t="n">
        <v>0.0275</v>
      </c>
      <c r="AM41" s="145" t="n">
        <v>0.0047</v>
      </c>
      <c r="AN41" s="145" t="n">
        <v>0.0014</v>
      </c>
      <c r="AO41" s="145" t="n">
        <v>-9999.9999</v>
      </c>
      <c r="AP41" s="145" t="n">
        <v>0.0068</v>
      </c>
      <c r="AQ41" s="145"/>
      <c r="AR41" s="145" t="n">
        <v>0.0095</v>
      </c>
      <c r="AS41" s="145" t="n">
        <v>0.0279</v>
      </c>
      <c r="AT41" s="145"/>
      <c r="AU41" s="145" t="n">
        <v>0.0088</v>
      </c>
      <c r="AV41" s="145" t="n">
        <v>-9999.9999</v>
      </c>
      <c r="AW41" s="145"/>
      <c r="AX41" s="145" t="n">
        <v>0.0085</v>
      </c>
      <c r="AY41" s="145" t="n">
        <v>0.1413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2043</v>
      </c>
      <c r="E42" s="144" t="n">
        <v>24</v>
      </c>
      <c r="F42" s="141" t="n">
        <v>3.9678</v>
      </c>
      <c r="G42" s="152" t="n">
        <v>35.7276</v>
      </c>
      <c r="H42" s="113" t="n">
        <v>40</v>
      </c>
      <c r="I42" s="144" t="n">
        <v>40.2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109.68</v>
      </c>
      <c r="K42" s="119" t="n">
        <f aca="false">IF(ISBLANK(E42),"",(0.000824493-(0.0000040899*E42)+(0.000000076438*E42^2)-(0.00000000082467*E42^3)+(0.0000000000053875*E42^4)))</f>
        <v>0.00076075089312</v>
      </c>
      <c r="L42" s="119" t="n">
        <f aca="false">IF(ISBLANK(E42),"",(-0.00000572466+(0.00000010227*E42)-(0.0000000016546*E42^2)))</f>
        <v>-4.2232296E-006</v>
      </c>
      <c r="M42" s="119" t="n">
        <f aca="false">IF(ISBLANK(E42),"",IF(ISBLANK(G42),(O42+(K42*35)+(L42*35^1.5)+(0.00000048314*35^2)),(O42+(K42*G42)+(L42*G42^1.5)+(0.00000048314*G42^2))))</f>
        <v>1.02419404411695</v>
      </c>
      <c r="N42" s="120" t="n">
        <f aca="false">IF(ISBLANK(D42),"",IF(ISBLANK(G42),J42*(1+0.00001*(35-20)),J42*(1+0.00001*(G42-20))))</f>
        <v>109.69725003168</v>
      </c>
      <c r="O42" s="119" t="n">
        <f aca="false">IF(ISBLANK(E42),"",(0.999842594+(0.00006793952*E42)-(0.00000909529*E42^2)+(0.0000001001685*E42^3)-(0.000000001120083*E42^4)+(0.000000000006536332*E42^5)))</f>
        <v>0.997299414480647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4.14235039119394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4.04449763693502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184.997368470721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180.627264465518</v>
      </c>
      <c r="T42" s="32" t="n">
        <v>0.39</v>
      </c>
      <c r="U42" s="32" t="n">
        <v>0.38</v>
      </c>
      <c r="V42" s="32" t="n">
        <v>1.26</v>
      </c>
      <c r="W42" s="32" t="n">
        <v>1.23</v>
      </c>
      <c r="X42" s="32" t="n">
        <v>0.87</v>
      </c>
      <c r="Y42" s="32" t="n">
        <v>0.85</v>
      </c>
      <c r="Z42" s="32" t="n">
        <v>0.29</v>
      </c>
      <c r="AA42" s="32" t="n">
        <v>0.28</v>
      </c>
      <c r="AB42" s="32" t="n">
        <v>1.91</v>
      </c>
      <c r="AC42" s="32" t="n">
        <v>1.87</v>
      </c>
      <c r="AD42" s="145" t="n">
        <v>0.0266</v>
      </c>
      <c r="AE42" s="145" t="n">
        <v>0.0242</v>
      </c>
      <c r="AF42" s="145" t="n">
        <v>0.0113</v>
      </c>
      <c r="AG42" s="145" t="n">
        <v>0.0071</v>
      </c>
      <c r="AH42" s="145" t="n">
        <v>0.0589</v>
      </c>
      <c r="AI42" s="145" t="n">
        <v>0.0026</v>
      </c>
      <c r="AJ42" s="145" t="n">
        <v>0.0098</v>
      </c>
      <c r="AK42" s="145" t="n">
        <v>-9999.9999</v>
      </c>
      <c r="AL42" s="145" t="n">
        <v>0.0266</v>
      </c>
      <c r="AM42" s="145" t="n">
        <v>0.0054</v>
      </c>
      <c r="AN42" s="145" t="n">
        <v>0.0039</v>
      </c>
      <c r="AO42" s="145" t="n">
        <v>-9999.9999</v>
      </c>
      <c r="AP42" s="145" t="n">
        <v>0.013</v>
      </c>
      <c r="AQ42" s="145"/>
      <c r="AR42" s="145" t="n">
        <v>0.0076</v>
      </c>
      <c r="AS42" s="145" t="n">
        <v>0.0379</v>
      </c>
      <c r="AT42" s="145"/>
      <c r="AU42" s="145" t="n">
        <v>-9999.9999</v>
      </c>
      <c r="AV42" s="145" t="n">
        <v>0.0136</v>
      </c>
      <c r="AW42" s="145"/>
      <c r="AX42" s="145" t="n">
        <v>0.0088</v>
      </c>
      <c r="AY42" s="145" t="n">
        <v>0.2098</v>
      </c>
      <c r="AZ42" s="145"/>
      <c r="BA42" s="145" t="n">
        <v>0.0041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2042</v>
      </c>
      <c r="E43" s="144" t="n">
        <v>27.6</v>
      </c>
      <c r="F43" s="141" t="n">
        <v>4.4216</v>
      </c>
      <c r="G43" s="152" t="n">
        <v>34.76825</v>
      </c>
      <c r="H43" s="113" t="n">
        <v>20</v>
      </c>
      <c r="I43" s="144" t="n">
        <v>20.2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110.84</v>
      </c>
      <c r="K43" s="119" t="n">
        <f aca="false">IF(ISBLANK(E43),"",(0.000824493-(0.0000040899*E43)+(0.000000076438*E43^2)-(0.00000000082467*E43^3)+(0.0000000000053875*E43^4)))</f>
        <v>0.0007556270831184</v>
      </c>
      <c r="L43" s="119" t="n">
        <f aca="false">IF(ISBLANK(E43),"",(-0.00000572466+(0.00000010227*E43)-(0.0000000016546*E43^2)))</f>
        <v>-4.162416096E-006</v>
      </c>
      <c r="M43" s="119" t="n">
        <f aca="false">IF(ISBLANK(E43),"",IF(ISBLANK(G43),(O43+(K43*35)+(L43*35^1.5)+(0.00000048314*35^2)),(O43+(K43*G43)+(L43*G43^1.5)+(0.00000048314*G43^2))))</f>
        <v>1.02235255152115</v>
      </c>
      <c r="N43" s="120" t="n">
        <f aca="false">IF(ISBLANK(D43),"",IF(ISBLANK(G43),J43*(1+0.00001*(35-20)),J43*(1+0.00001*(G43-20))))</f>
        <v>110.8563691283</v>
      </c>
      <c r="O43" s="119" t="n">
        <f aca="false">IF(ISBLANK(E43),"",(0.999842594+(0.00006793952*E43)-(0.00000909529*E43^2)+(0.0000001001685*E43^3)-(0.000000001120083*E43^4)+(0.000000000006536332*E43^5)))</f>
        <v>0.996350020834558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4.56875669704081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4.46886613648392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204.040674089843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199.579561655372</v>
      </c>
      <c r="T43" s="32" t="n">
        <v>0.03</v>
      </c>
      <c r="U43" s="32" t="n">
        <v>0.03</v>
      </c>
      <c r="V43" s="32" t="n">
        <v>0.02</v>
      </c>
      <c r="W43" s="32" t="n">
        <v>0.02</v>
      </c>
      <c r="X43" s="32" t="n">
        <v>0</v>
      </c>
      <c r="Y43" s="32" t="n">
        <v>0</v>
      </c>
      <c r="Z43" s="32" t="n">
        <v>0.08</v>
      </c>
      <c r="AA43" s="32" t="n">
        <v>0.08</v>
      </c>
      <c r="AB43" s="32" t="n">
        <v>1.83</v>
      </c>
      <c r="AC43" s="32" t="n">
        <v>1.79</v>
      </c>
      <c r="AD43" s="145" t="n">
        <v>0.0367</v>
      </c>
      <c r="AE43" s="145" t="n">
        <v>0.0376</v>
      </c>
      <c r="AF43" s="145" t="n">
        <v>0.0149</v>
      </c>
      <c r="AG43" s="145" t="n">
        <v>0.0103</v>
      </c>
      <c r="AH43" s="145" t="n">
        <v>0.0708</v>
      </c>
      <c r="AI43" s="145" t="n">
        <v>0.0024</v>
      </c>
      <c r="AJ43" s="145" t="n">
        <v>0.0109</v>
      </c>
      <c r="AK43" s="145" t="n">
        <v>-9999.9999</v>
      </c>
      <c r="AL43" s="145" t="n">
        <v>0.0652</v>
      </c>
      <c r="AM43" s="145" t="n">
        <v>0.0095</v>
      </c>
      <c r="AN43" s="145" t="n">
        <v>0.0053</v>
      </c>
      <c r="AO43" s="145" t="n">
        <v>-9999.9999</v>
      </c>
      <c r="AP43" s="145" t="n">
        <v>0.0445</v>
      </c>
      <c r="AQ43" s="145"/>
      <c r="AR43" s="145" t="n">
        <v>0.0102</v>
      </c>
      <c r="AS43" s="145" t="n">
        <v>0.034</v>
      </c>
      <c r="AT43" s="145"/>
      <c r="AU43" s="145" t="n">
        <v>-9999.9999</v>
      </c>
      <c r="AV43" s="145" t="n">
        <v>0.0298</v>
      </c>
      <c r="AW43" s="145"/>
      <c r="AX43" s="145" t="n">
        <v>0.0479</v>
      </c>
      <c r="AY43" s="145" t="n">
        <v>0.3562</v>
      </c>
      <c r="AZ43" s="145"/>
      <c r="BA43" s="145" t="n">
        <v>0.0049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2041</v>
      </c>
      <c r="E44" s="144" t="n">
        <v>28.6</v>
      </c>
      <c r="F44" s="141" t="n">
        <v>4.4095</v>
      </c>
      <c r="G44" s="152" t="n">
        <v>34.16305</v>
      </c>
      <c r="H44" s="113" t="n">
        <v>10</v>
      </c>
      <c r="I44" s="144" t="n">
        <v>9.8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111.07</v>
      </c>
      <c r="K44" s="119" t="n">
        <f aca="false">IF(ISBLANK(E44),"",(0.000824493-(0.0000040899*E44)+(0.000000076438*E44^2)-(0.00000000082467*E44^3)+(0.0000000000053875*E44^4)))</f>
        <v>0.0007543575931871</v>
      </c>
      <c r="L44" s="119" t="n">
        <f aca="false">IF(ISBLANK(E44),"",(-0.00000572466+(0.00000010227*E44)-(0.0000000016546*E44^2)))</f>
        <v>-4.153134616E-006</v>
      </c>
      <c r="M44" s="119" t="n">
        <f aca="false">IF(ISBLANK(E44),"",IF(ISBLANK(G44),(O44+(K44*35)+(L44*35^1.5)+(0.00000048314*35^2)),(O44+(K44*G44)+(L44*G44^1.5)+(0.00000048314*G44^2))))</f>
        <v>1.02157079734186</v>
      </c>
      <c r="N44" s="120" t="n">
        <f aca="false">IF(ISBLANK(D44),"",IF(ISBLANK(G44),J44*(1+0.00001*(35-20)),J44*(1+0.00001*(G44-20))))</f>
        <v>111.085730899635</v>
      </c>
      <c r="O44" s="119" t="n">
        <f aca="false">IF(ISBLANK(E44),"",(0.999842594+(0.00006793952*E44)-(0.00000909529*E44^2)+(0.0000001001685*E44^3)-(0.000000001120083*E44^4)+(0.000000000006536332*E44^5)))</f>
        <v>0.996065060375924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4.54662940549946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4.4506258570917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203.052469249606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198.764950777715</v>
      </c>
      <c r="T44" s="32" t="n">
        <v>0.02</v>
      </c>
      <c r="U44" s="32" t="n">
        <v>0.02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0.06</v>
      </c>
      <c r="AA44" s="32" t="n">
        <v>0.06</v>
      </c>
      <c r="AB44" s="32" t="n">
        <v>3.06</v>
      </c>
      <c r="AC44" s="32" t="n">
        <v>2.99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2040</v>
      </c>
      <c r="E45" s="144" t="n">
        <v>29.2</v>
      </c>
      <c r="F45" s="141" t="n">
        <v>4.3624</v>
      </c>
      <c r="G45" s="152" t="n">
        <v>28.76885</v>
      </c>
      <c r="H45" s="113" t="n">
        <v>0</v>
      </c>
      <c r="I45" s="144" t="n">
        <v>1.9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110.01</v>
      </c>
      <c r="K45" s="119" t="n">
        <f aca="false">IF(ISBLANK(E45),"",(0.000824493-(0.0000040899*E45)+(0.000000076438*E45^2)-(0.00000000082467*E45^3)+(0.0000000000053875*E45^4)))</f>
        <v>0.00075362682015776</v>
      </c>
      <c r="L45" s="119" t="n">
        <f aca="false">IF(ISBLANK(E45),"",(-0.00000572466+(0.00000010227*E45)-(0.0000000016546*E45^2)))</f>
        <v>-4.149154144E-006</v>
      </c>
      <c r="M45" s="119" t="n">
        <f aca="false">IF(ISBLANK(E45),"",IF(ISBLANK(G45),(O45+(K45*35)+(L45*35^1.5)+(0.00000048314*35^2)),(O45+(K45*G45)+(L45*G45^1.5)+(0.00000048314*G45^2))))</f>
        <v>1.01733038950354</v>
      </c>
      <c r="N45" s="120" t="n">
        <f aca="false">IF(ISBLANK(D45),"",IF(ISBLANK(G45),J45*(1+0.00001*(35-20)),J45*(1+0.00001*(G45-20))))</f>
        <v>110.019646611885</v>
      </c>
      <c r="O45" s="119" t="n">
        <f aca="false">IF(ISBLANK(E45),"",(0.999842594+(0.00006793952*E45)-(0.00000909529*E45^2)+(0.0000001001685*E45^3)-(0.000000001120083*E45^4)+(0.000000000006536332*E45^5)))</f>
        <v>0.995889784081316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4.54229537733089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4.46491663298049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202.858911551598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199.403176828908</v>
      </c>
      <c r="T45" s="32" t="n">
        <v>0.03</v>
      </c>
      <c r="U45" s="32" t="n">
        <v>0.03</v>
      </c>
      <c r="V45" s="32" t="n">
        <v>0.01</v>
      </c>
      <c r="W45" s="32" t="n">
        <v>0.01</v>
      </c>
      <c r="X45" s="32" t="n">
        <v>0</v>
      </c>
      <c r="Y45" s="32" t="n">
        <v>0</v>
      </c>
      <c r="Z45" s="32" t="n">
        <v>0.04</v>
      </c>
      <c r="AA45" s="32" t="n">
        <v>0.04</v>
      </c>
      <c r="AB45" s="125" t="n">
        <v>21.1</v>
      </c>
      <c r="AC45" s="125" t="n">
        <v>20.6</v>
      </c>
      <c r="AD45" s="145" t="n">
        <v>0.0138</v>
      </c>
      <c r="AE45" s="145" t="n">
        <v>0.0236</v>
      </c>
      <c r="AF45" s="145" t="n">
        <v>0.0082</v>
      </c>
      <c r="AG45" s="145" t="n">
        <v>0.0026</v>
      </c>
      <c r="AH45" s="145" t="n">
        <v>0.0791</v>
      </c>
      <c r="AI45" s="145" t="n">
        <v>-9999.9999</v>
      </c>
      <c r="AJ45" s="145" t="n">
        <v>0.0074</v>
      </c>
      <c r="AK45" s="145" t="n">
        <v>-9999.9999</v>
      </c>
      <c r="AL45" s="145" t="n">
        <v>0.0269</v>
      </c>
      <c r="AM45" s="145" t="n">
        <v>0.0122</v>
      </c>
      <c r="AN45" s="145" t="n">
        <v>0.0015</v>
      </c>
      <c r="AO45" s="145" t="n">
        <v>0.0009</v>
      </c>
      <c r="AP45" s="145" t="n">
        <v>0.04</v>
      </c>
      <c r="AQ45" s="145"/>
      <c r="AR45" s="145" t="n">
        <v>-9999.9999</v>
      </c>
      <c r="AS45" s="145" t="n">
        <v>0.0074</v>
      </c>
      <c r="AT45" s="145"/>
      <c r="AU45" s="145" t="n">
        <v>-9999.9999</v>
      </c>
      <c r="AV45" s="145" t="n">
        <v>0.0172</v>
      </c>
      <c r="AW45" s="145"/>
      <c r="AX45" s="145" t="n">
        <v>-9999.9999</v>
      </c>
      <c r="AY45" s="145" t="n">
        <v>0.2653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D38" activeCellId="0" sqref="AD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4.9668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5</v>
      </c>
      <c r="J9" s="29" t="n">
        <v>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-5°9.99</v>
      </c>
      <c r="P9" s="29" t="s">
        <v>16</v>
      </c>
      <c r="Q9" s="33" t="n">
        <f aca="false">IF(ISBLANK(I9),"",IF(ISBLANK(J9),"",IF(J9&gt;60,"ERREUR !!",O11*(I9+(J9/60)))))</f>
        <v>-5.1665</v>
      </c>
      <c r="R9" s="33"/>
      <c r="V9" s="0" t="n">
        <v>4.9666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39.98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10°39.98</v>
      </c>
      <c r="P10" s="29" t="s">
        <v>14</v>
      </c>
      <c r="Q10" s="33" t="n">
        <f aca="false">IF(ISBLANK(I10),"",IF(ISBLANK(J10),"",IF(J10&gt;60,"ERREUR !!",O12*(I10+(J10/60)))))</f>
        <v>10.6663333333333</v>
      </c>
      <c r="R10" s="33"/>
      <c r="S10" s="35"/>
      <c r="T10" s="35"/>
      <c r="V10" s="0" t="n">
        <v>4.9716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41713</v>
      </c>
      <c r="K11" s="38"/>
      <c r="L11" s="38"/>
      <c r="M11" s="38"/>
      <c r="N11" s="39" t="str">
        <f aca="false">I9&amp;"°"&amp;J9</f>
        <v>5°9.99</v>
      </c>
      <c r="O11" s="40" t="n">
        <f aca="false">IF(P9=M10,-1,1)</f>
        <v>-1</v>
      </c>
      <c r="P11" s="41" t="str">
        <f aca="false">TEXT(J11,"aaaa-mm-jj")&amp;"T"&amp;TEXT(J12,"hh:mm:ss")&amp;"z"</f>
        <v>2018-03-16T02:59:50z</v>
      </c>
      <c r="Q11" s="41"/>
      <c r="R11" s="41"/>
      <c r="T11" s="42"/>
      <c r="U11" s="42"/>
      <c r="V11" s="5" t="n">
        <v>4.9722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0.124884259259259</v>
      </c>
      <c r="K12" s="45"/>
      <c r="L12" s="45"/>
      <c r="M12" s="45"/>
      <c r="N12" s="46" t="str">
        <f aca="false">I10&amp;"°"&amp;J10</f>
        <v>10°39.98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4.9717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53" t="n">
        <f aca="false">AVERAGE(V8:V12)</f>
        <v>4.96978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30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30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4.9698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0.9956511337376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0.0199580557939141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5.0150262334781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4.96930302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0.00469953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0.00401285972912039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2039</v>
      </c>
      <c r="E35" s="144" t="n">
        <v>6.4</v>
      </c>
      <c r="F35" s="141" t="n">
        <v>5.3167</v>
      </c>
      <c r="G35" s="152" t="n">
        <v>34.94615</v>
      </c>
      <c r="H35" s="113" t="n">
        <v>2000</v>
      </c>
      <c r="I35" s="144" t="n">
        <v>2022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111.47</v>
      </c>
      <c r="K35" s="119" t="n">
        <f aca="false">IF(ISBLANK(E35),"",(0.000824493-(0.0000040899*E35)+(0.000000076438*E35^2)-(0.00000000082467*E35^3)+(0.0000000000053875*E35^4)))</f>
        <v>0.00080124139691264</v>
      </c>
      <c r="L35" s="119" t="n">
        <f aca="false">IF(ISBLANK(E35),"",(-0.00000572466+(0.00000010227*E35)-(0.0000000016546*E35^2)))</f>
        <v>-5.137904416E-006</v>
      </c>
      <c r="M35" s="119" t="n">
        <f aca="false">IF(ISBLANK(E35),"",IF(ISBLANK(G35),(O35+(K35*35)+(L35*35^1.5)+(0.00000048314*35^2)),(O35+(K35*G35)+(L35*G35^1.5)+(0.00000048314*G35^2))))</f>
        <v>1.02745822764141</v>
      </c>
      <c r="N35" s="120" t="n">
        <f aca="false">IF(ISBLANK(D35),"",IF(ISBLANK(G35),J35*(1+0.00001*(35-20)),J35*(1+0.00001*(G35-20))))</f>
        <v>111.486660473405</v>
      </c>
      <c r="O35" s="119" t="n">
        <f aca="false">IF(ISBLANK(E35),"",(0.999842594+(0.00006793952*E35)-(0.00000909529*E35^2)+(0.0000001001685*E35^3)-(0.000000001120083*E35^4)+(0.000000000006536332*E35^5)))</f>
        <v>0.999929313416752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5.46519085313736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5.31913678445404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244.075423501114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237.552648793717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2038</v>
      </c>
      <c r="E36" s="144" t="n">
        <v>10.9</v>
      </c>
      <c r="F36" s="141" t="n">
        <v>1.131</v>
      </c>
      <c r="G36" s="152" t="n">
        <v>34.7962</v>
      </c>
      <c r="H36" s="113" t="n">
        <v>400</v>
      </c>
      <c r="I36" s="144" t="n">
        <v>402.1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111.51</v>
      </c>
      <c r="K36" s="119" t="n">
        <f aca="false">IF(ISBLANK(E36),"",(0.000824493-(0.0000040899*E36)+(0.000000076438*E36^2)-(0.00000000082467*E36^3)+(0.0000000000053875*E36^4)))</f>
        <v>0.000788002766173809</v>
      </c>
      <c r="L36" s="119" t="n">
        <f aca="false">IF(ISBLANK(E36),"",(-0.00000572466+(0.00000010227*E36)-(0.0000000016546*E36^2)))</f>
        <v>-4.806500026E-006</v>
      </c>
      <c r="M36" s="119" t="n">
        <f aca="false">IF(ISBLANK(E36),"",IF(ISBLANK(G36),(O36+(K36*35)+(L36*35^1.5)+(0.00000048314*35^2)),(O36+(K36*G36)+(L36*G36^1.5)+(0.00000048314*G36^2))))</f>
        <v>1.02663534802041</v>
      </c>
      <c r="N36" s="120" t="n">
        <f aca="false">IF(ISBLANK(D36),"",IF(ISBLANK(G36),J36*(1+0.00001*(35-20)),J36*(1+0.00001*(G36-20))))</f>
        <v>111.52649924262</v>
      </c>
      <c r="O36" s="119" t="n">
        <f aca="false">IF(ISBLANK(E36),"",(0.999842594+(0.00006793952*E36)-(0.00000909529*E36^2)+(0.0000001001685*E36^3)-(0.000000001120083*E36^4)+(0.000000000006536332*E36^5)))</f>
        <v>0.999617439285541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1.14982161136235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1.11999028046275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51.3510331634428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50.0187659254664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2037</v>
      </c>
      <c r="E37" s="144" t="n">
        <v>11.3</v>
      </c>
      <c r="F37" s="141" t="n">
        <v>1.1181</v>
      </c>
      <c r="G37" s="152" t="n">
        <v>34.7957</v>
      </c>
      <c r="H37" s="113" t="n">
        <v>400</v>
      </c>
      <c r="I37" s="144" t="n">
        <v>402.4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110.47</v>
      </c>
      <c r="K37" s="119" t="n">
        <f aca="false">IF(ISBLANK(E37),"",(0.000824493-(0.0000040899*E37)+(0.000000076438*E37^2)-(0.00000000082467*E37^3)+(0.0000000000053875*E37^4)))</f>
        <v>0.000786935426116749</v>
      </c>
      <c r="L37" s="119" t="n">
        <f aca="false">IF(ISBLANK(E37),"",(-0.00000572466+(0.00000010227*E37)-(0.0000000016546*E37^2)))</f>
        <v>-4.780284874E-006</v>
      </c>
      <c r="M37" s="119" t="n">
        <f aca="false">IF(ISBLANK(E37),"",IF(ISBLANK(G37),(O37+(K37*35)+(L37*35^1.5)+(0.00000048314*35^2)),(O37+(K37*G37)+(L37*G37^1.5)+(0.00000048314*G37^2))))</f>
        <v>1.02656216850973</v>
      </c>
      <c r="N37" s="120" t="n">
        <f aca="false">IF(ISBLANK(D37),"",IF(ISBLANK(G37),J37*(1+0.00001*(35-20)),J37*(1+0.00001*(G37-20))))</f>
        <v>110.48634480979</v>
      </c>
      <c r="O37" s="119" t="n">
        <f aca="false">IF(ISBLANK(E37),"",(0.999842594+(0.00006793952*E37)-(0.00000909529*E37^2)+(0.0000001001685*E37^3)-(0.000000001120083*E37^4)+(0.000000000006536332*E37^5)))</f>
        <v>0.999576407443121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1.14742684664113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1.11773731960809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51.2440829709931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49.9181486936975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2036</v>
      </c>
      <c r="E38" s="144" t="n">
        <v>19.1</v>
      </c>
      <c r="F38" s="141" t="n">
        <v>2.6479</v>
      </c>
      <c r="G38" s="152" t="n">
        <v>35.90505</v>
      </c>
      <c r="H38" s="113" t="n">
        <v>100</v>
      </c>
      <c r="I38" s="144" t="n">
        <v>100.6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109.39</v>
      </c>
      <c r="K38" s="119" t="n">
        <f aca="false">IF(ISBLANK(E38),"",(0.000824493-(0.0000040899*E38)+(0.000000076438*E38^2)-(0.00000000082467*E38^3)+(0.0000000000053875*E38^4)))</f>
        <v>0.000769232065238169</v>
      </c>
      <c r="L38" s="119" t="n">
        <f aca="false">IF(ISBLANK(E38),"",(-0.00000572466+(0.00000010227*E38)-(0.0000000016546*E38^2)))</f>
        <v>-4.374917626E-006</v>
      </c>
      <c r="M38" s="119" t="n">
        <f aca="false">IF(ISBLANK(E38),"",IF(ISBLANK(G38),(O38+(K38*35)+(L38*35^1.5)+(0.00000048314*35^2)),(O38+(K38*G38)+(L38*G38^1.5)+(0.00000048314*G38^2))))</f>
        <v>1.02568861508734</v>
      </c>
      <c r="N38" s="120" t="n">
        <f aca="false">IF(ISBLANK(D38),"",IF(ISBLANK(G38),J38*(1+0.00001*(35-20)),J38*(1+0.00001*(G38-20))))</f>
        <v>109.407398534195</v>
      </c>
      <c r="O38" s="119" t="n">
        <f aca="false">IF(ISBLANK(E38),"",(0.999842594+(0.00006793952*E38)-(0.00000909529*E38^2)+(0.0000001001685*E38^3)-(0.000000001120083*E38^4)+(0.000000000006536332*E38^5)))</f>
        <v>0.998387694553484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2.76652857239291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2.69724020691925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123.553166043067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120.458747641014</v>
      </c>
      <c r="T38" s="32" t="n">
        <v>0.08</v>
      </c>
      <c r="U38" s="32" t="n">
        <v>0.08</v>
      </c>
      <c r="V38" s="125" t="n">
        <v>15.1</v>
      </c>
      <c r="W38" s="125" t="n">
        <v>14.8</v>
      </c>
      <c r="X38" s="125" t="n">
        <v>15</v>
      </c>
      <c r="Y38" s="125" t="n">
        <v>14.7</v>
      </c>
      <c r="Z38" s="32" t="n">
        <v>1.01</v>
      </c>
      <c r="AA38" s="32" t="n">
        <v>0.99</v>
      </c>
      <c r="AB38" s="32" t="n">
        <v>5.4</v>
      </c>
      <c r="AC38" s="32" t="n">
        <v>5.28</v>
      </c>
      <c r="AD38" s="145" t="n">
        <v>0.0184</v>
      </c>
      <c r="AE38" s="145" t="n">
        <v>0.0132</v>
      </c>
      <c r="AF38" s="145" t="n">
        <v>-9999.9999</v>
      </c>
      <c r="AG38" s="145" t="n">
        <v>0.0118</v>
      </c>
      <c r="AH38" s="145" t="n">
        <v>0.0283</v>
      </c>
      <c r="AI38" s="145" t="n">
        <v>-9999.9999</v>
      </c>
      <c r="AJ38" s="145" t="n">
        <v>0.003</v>
      </c>
      <c r="AK38" s="145" t="n">
        <v>-9999.9999</v>
      </c>
      <c r="AL38" s="145" t="n">
        <v>0.0298</v>
      </c>
      <c r="AM38" s="145" t="n">
        <v>0.0031</v>
      </c>
      <c r="AN38" s="145" t="n">
        <v>-9999.9999</v>
      </c>
      <c r="AO38" s="145" t="n">
        <v>-9999.9999</v>
      </c>
      <c r="AP38" s="145" t="n">
        <v>0.0069</v>
      </c>
      <c r="AQ38" s="145"/>
      <c r="AR38" s="145" t="n">
        <v>0.0341</v>
      </c>
      <c r="AS38" s="145" t="n">
        <v>0.0193</v>
      </c>
      <c r="AT38" s="145"/>
      <c r="AU38" s="145" t="n">
        <v>0.0124</v>
      </c>
      <c r="AV38" s="145" t="n">
        <v>-9999.9999</v>
      </c>
      <c r="AW38" s="145"/>
      <c r="AX38" s="145" t="n">
        <v>0.0219</v>
      </c>
      <c r="AY38" s="145" t="n">
        <v>0.0974</v>
      </c>
      <c r="AZ38" s="145"/>
      <c r="BA38" s="145" t="n">
        <v>-9999.9999</v>
      </c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2035</v>
      </c>
      <c r="E39" s="144" t="n">
        <v>20.1</v>
      </c>
      <c r="F39" s="141" t="n">
        <v>2.8922</v>
      </c>
      <c r="G39" s="152" t="n">
        <v>35.91285</v>
      </c>
      <c r="H39" s="113" t="n">
        <v>80</v>
      </c>
      <c r="I39" s="144" t="n">
        <v>79.7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110.1</v>
      </c>
      <c r="K39" s="119" t="n">
        <f aca="false">IF(ISBLANK(E39),"",(0.000824493-(0.0000040899*E39)+(0.000000076438*E39^2)-(0.00000000082467*E39^3)+(0.0000000000053875*E39^4)))</f>
        <v>0.000767350280084869</v>
      </c>
      <c r="L39" s="119" t="n">
        <f aca="false">IF(ISBLANK(E39),"",(-0.00000572466+(0.00000010227*E39)-(0.0000000016546*E39^2)))</f>
        <v>-4.337507946E-006</v>
      </c>
      <c r="M39" s="119" t="n">
        <f aca="false">IF(ISBLANK(E39),"",IF(ISBLANK(G39),(O39+(K39*35)+(L39*35^1.5)+(0.00000048314*35^2)),(O39+(K39*G39)+(L39*G39^1.5)+(0.00000048314*G39^2))))</f>
        <v>1.02543299392427</v>
      </c>
      <c r="N39" s="120" t="n">
        <f aca="false">IF(ISBLANK(D39),"",IF(ISBLANK(G39),J39*(1+0.00001*(35-20)),J39*(1+0.00001*(G39-20))))</f>
        <v>110.11752004785</v>
      </c>
      <c r="O39" s="119" t="n">
        <f aca="false">IF(ISBLANK(E39),"",(0.999842594+(0.00006793952*E39)-(0.00000909529*E39^2)+(0.0000001001685*E39^3)-(0.000000001120083*E39^4)+(0.000000000006536332*E39^5)))</f>
        <v>0.998185638567294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3.00338831358664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2.92889767676858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134.13132208478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130.804570244485</v>
      </c>
      <c r="T39" s="32" t="n">
        <v>0.17</v>
      </c>
      <c r="U39" s="32" t="n">
        <v>0.17</v>
      </c>
      <c r="V39" s="125" t="n">
        <v>13.1</v>
      </c>
      <c r="W39" s="125" t="n">
        <v>12.8</v>
      </c>
      <c r="X39" s="125" t="n">
        <v>12.9</v>
      </c>
      <c r="Y39" s="125" t="n">
        <v>12.6</v>
      </c>
      <c r="Z39" s="32" t="n">
        <v>0.91</v>
      </c>
      <c r="AA39" s="32" t="n">
        <v>0.89</v>
      </c>
      <c r="AB39" s="32" t="n">
        <v>4.12</v>
      </c>
      <c r="AC39" s="32" t="n">
        <v>4.03</v>
      </c>
      <c r="AD39" s="145" t="n">
        <v>0.0206</v>
      </c>
      <c r="AE39" s="145" t="n">
        <v>0.0163</v>
      </c>
      <c r="AF39" s="145" t="n">
        <v>-9999.9999</v>
      </c>
      <c r="AG39" s="145" t="n">
        <v>0.0101</v>
      </c>
      <c r="AH39" s="145" t="n">
        <v>0.0359</v>
      </c>
      <c r="AI39" s="145" t="n">
        <v>-9999.9999</v>
      </c>
      <c r="AJ39" s="145" t="n">
        <v>0.004</v>
      </c>
      <c r="AK39" s="145" t="n">
        <v>-9999.9999</v>
      </c>
      <c r="AL39" s="145" t="n">
        <v>0.0252</v>
      </c>
      <c r="AM39" s="145" t="n">
        <v>0.0039</v>
      </c>
      <c r="AN39" s="145" t="n">
        <v>0.0016</v>
      </c>
      <c r="AO39" s="145" t="n">
        <v>-9999.9999</v>
      </c>
      <c r="AP39" s="145" t="n">
        <v>0.0098</v>
      </c>
      <c r="AQ39" s="145"/>
      <c r="AR39" s="145" t="n">
        <v>0.0384</v>
      </c>
      <c r="AS39" s="145" t="n">
        <v>0.0244</v>
      </c>
      <c r="AT39" s="145"/>
      <c r="AU39" s="145" t="n">
        <v>0.0131</v>
      </c>
      <c r="AV39" s="145" t="n">
        <v>-9999.9999</v>
      </c>
      <c r="AW39" s="145"/>
      <c r="AX39" s="145" t="n">
        <v>0.0266</v>
      </c>
      <c r="AY39" s="145" t="n">
        <v>0.1117</v>
      </c>
      <c r="AZ39" s="145"/>
      <c r="BA39" s="145" t="n">
        <v>-9999.9999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2034</v>
      </c>
      <c r="E40" s="144" t="n">
        <v>21.3</v>
      </c>
      <c r="F40" s="141" t="n">
        <v>3.0789</v>
      </c>
      <c r="G40" s="152" t="n">
        <v>35.9449</v>
      </c>
      <c r="H40" s="113" t="n">
        <v>60</v>
      </c>
      <c r="I40" s="144" t="n">
        <v>60.4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109.25</v>
      </c>
      <c r="K40" s="119" t="n">
        <f aca="false">IF(ISBLANK(E40),"",(0.000824493-(0.0000040899*E40)+(0.000000076438*E40^2)-(0.00000000082467*E40^3)+(0.0000000000053875*E40^4)))</f>
        <v>0.000765196941676249</v>
      </c>
      <c r="L40" s="119" t="n">
        <f aca="false">IF(ISBLANK(E40),"",(-0.00000572466+(0.00000010227*E40)-(0.0000000016546*E40^2)))</f>
        <v>-4.296984474E-006</v>
      </c>
      <c r="M40" s="119" t="n">
        <f aca="false">IF(ISBLANK(E40),"",IF(ISBLANK(G40),(O40+(K40*35)+(L40*35^1.5)+(0.00000048314*35^2)),(O40+(K40*G40)+(L40*G40^1.5)+(0.00000048314*G40^2))))</f>
        <v>1.02513250006517</v>
      </c>
      <c r="N40" s="120" t="n">
        <f aca="false">IF(ISBLANK(D40),"",IF(ISBLANK(G40),J40*(1+0.00001*(35-20)),J40*(1+0.00001*(G40-20))))</f>
        <v>109.26741980325</v>
      </c>
      <c r="O40" s="119" t="n">
        <f aca="false">IF(ISBLANK(E40),"",(0.999842594+(0.00006793952*E40)-(0.00000909529*E40^2)+(0.0000001001685*E40^3)-(0.000000001120083*E40^4)+(0.000000000006536332*E40^5)))</f>
        <v>0.997929356909852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3.22364209333878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3.14461017783929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143.96785588851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140.438290542303</v>
      </c>
      <c r="T40" s="32" t="n">
        <v>0.25</v>
      </c>
      <c r="U40" s="32" t="n">
        <v>0.24</v>
      </c>
      <c r="V40" s="125" t="n">
        <v>10.5</v>
      </c>
      <c r="W40" s="125" t="n">
        <v>10.2</v>
      </c>
      <c r="X40" s="125" t="n">
        <v>10.2</v>
      </c>
      <c r="Y40" s="125" t="n">
        <v>10</v>
      </c>
      <c r="Z40" s="32" t="n">
        <v>0.79</v>
      </c>
      <c r="AA40" s="32" t="n">
        <v>0.77</v>
      </c>
      <c r="AB40" s="32" t="n">
        <v>2.97</v>
      </c>
      <c r="AC40" s="32" t="n">
        <v>2.9</v>
      </c>
      <c r="AD40" s="145" t="n">
        <v>0.0162</v>
      </c>
      <c r="AE40" s="145" t="n">
        <v>0.015</v>
      </c>
      <c r="AF40" s="145" t="n">
        <v>0.0061</v>
      </c>
      <c r="AG40" s="145" t="n">
        <v>0.0081</v>
      </c>
      <c r="AH40" s="145" t="n">
        <v>0.0353</v>
      </c>
      <c r="AI40" s="145" t="n">
        <v>0.0021</v>
      </c>
      <c r="AJ40" s="145" t="n">
        <v>0.0093</v>
      </c>
      <c r="AK40" s="145" t="n">
        <v>-9999.9999</v>
      </c>
      <c r="AL40" s="145" t="n">
        <v>0.0185</v>
      </c>
      <c r="AM40" s="145" t="n">
        <v>0.0033</v>
      </c>
      <c r="AN40" s="145" t="n">
        <v>0.0018</v>
      </c>
      <c r="AO40" s="145" t="n">
        <v>-9999.9999</v>
      </c>
      <c r="AP40" s="145" t="n">
        <v>0.0074</v>
      </c>
      <c r="AQ40" s="145"/>
      <c r="AR40" s="145" t="n">
        <v>0.0096</v>
      </c>
      <c r="AS40" s="145" t="n">
        <v>0.0356</v>
      </c>
      <c r="AT40" s="145"/>
      <c r="AU40" s="145" t="n">
        <v>0.0079</v>
      </c>
      <c r="AV40" s="145" t="n">
        <v>-9999.9999</v>
      </c>
      <c r="AW40" s="145"/>
      <c r="AX40" s="145" t="n">
        <v>0.0119</v>
      </c>
      <c r="AY40" s="145" t="n">
        <v>0.1326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2033</v>
      </c>
      <c r="E41" s="144" t="n">
        <v>23</v>
      </c>
      <c r="F41" s="141" t="n">
        <v>3.8685</v>
      </c>
      <c r="G41" s="152" t="n">
        <v>35.91555</v>
      </c>
      <c r="H41" s="113" t="n">
        <v>40</v>
      </c>
      <c r="I41" s="144" t="n">
        <v>40.4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110.79</v>
      </c>
      <c r="K41" s="119" t="n">
        <f aca="false">IF(ISBLANK(E41),"",(0.000824493-(0.0000040899*E41)+(0.000000076438*E41^2)-(0.00000000082467*E41^3)+(0.0000000000053875*E41^4)))</f>
        <v>0.0007623348854975</v>
      </c>
      <c r="L41" s="119" t="n">
        <f aca="false">IF(ISBLANK(E41),"",(-0.00000572466+(0.00000010227*E41)-(0.0000000016546*E41^2)))</f>
        <v>-4.2477334E-006</v>
      </c>
      <c r="M41" s="119" t="n">
        <f aca="false">IF(ISBLANK(E41),"",IF(ISBLANK(G41),(O41+(K41*35)+(L41*35^1.5)+(0.00000048314*35^2)),(O41+(K41*G41)+(L41*G41^1.5)+(0.00000048314*G41^2))))</f>
        <v>1.0246297776967</v>
      </c>
      <c r="N41" s="120" t="n">
        <f aca="false">IF(ISBLANK(D41),"",IF(ISBLANK(G41),J41*(1+0.00001*(35-20)),J41*(1+0.00001*(G41-20))))</f>
        <v>110.807632837845</v>
      </c>
      <c r="O41" s="119" t="n">
        <f aca="false">IF(ISBLANK(E41),"",(0.999842594+(0.00006793952*E41)-(0.00000909529*E41^2)+(0.0000001001685*E41^3)-(0.000000001120083*E41^4)+(0.000000000006536332*E41^5)))</f>
        <v>0.997541169617411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3.99706532207069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3.90098493043588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178.508937283677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174.217986993266</v>
      </c>
      <c r="T41" s="32" t="n">
        <v>0.54</v>
      </c>
      <c r="U41" s="32" t="n">
        <v>0.53</v>
      </c>
      <c r="V41" s="32" t="n">
        <v>1.84</v>
      </c>
      <c r="W41" s="32" t="n">
        <v>1.8</v>
      </c>
      <c r="X41" s="32" t="n">
        <v>1.3</v>
      </c>
      <c r="Y41" s="32" t="n">
        <v>1.27</v>
      </c>
      <c r="Z41" s="32" t="n">
        <v>0.35</v>
      </c>
      <c r="AA41" s="32" t="n">
        <v>0.34</v>
      </c>
      <c r="AB41" s="32" t="n">
        <v>2</v>
      </c>
      <c r="AC41" s="32" t="n">
        <v>1.95</v>
      </c>
      <c r="AD41" s="145" t="n">
        <v>0.0154</v>
      </c>
      <c r="AE41" s="145" t="n">
        <v>0.0163</v>
      </c>
      <c r="AF41" s="145" t="n">
        <v>0.008</v>
      </c>
      <c r="AG41" s="145" t="n">
        <v>0.0058</v>
      </c>
      <c r="AH41" s="145" t="n">
        <v>0.0038</v>
      </c>
      <c r="AI41" s="145" t="n">
        <v>0.0024</v>
      </c>
      <c r="AJ41" s="145" t="n">
        <v>0.0106</v>
      </c>
      <c r="AK41" s="145" t="n">
        <v>-9999.9999</v>
      </c>
      <c r="AL41" s="145" t="n">
        <v>0.019</v>
      </c>
      <c r="AM41" s="145" t="n">
        <v>0.0037</v>
      </c>
      <c r="AN41" s="145" t="n">
        <v>0.003</v>
      </c>
      <c r="AO41" s="145" t="n">
        <v>-9999.9999</v>
      </c>
      <c r="AP41" s="145" t="n">
        <v>0.0089</v>
      </c>
      <c r="AQ41" s="145"/>
      <c r="AR41" s="145" t="n">
        <v>0.0067</v>
      </c>
      <c r="AS41" s="145" t="n">
        <v>0.0382</v>
      </c>
      <c r="AT41" s="145"/>
      <c r="AU41" s="145" t="n">
        <v>-9999.9999</v>
      </c>
      <c r="AV41" s="145" t="n">
        <v>0.0098</v>
      </c>
      <c r="AW41" s="145"/>
      <c r="AX41" s="145" t="n">
        <v>0.0111</v>
      </c>
      <c r="AY41" s="145" t="n">
        <v>0.156</v>
      </c>
      <c r="AZ41" s="145"/>
      <c r="BA41" s="145" t="n">
        <v>0.0034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2032</v>
      </c>
      <c r="E42" s="144" t="n">
        <v>28</v>
      </c>
      <c r="F42" s="141" t="n">
        <v>4.3978</v>
      </c>
      <c r="G42" s="152" t="n">
        <v>34.72835</v>
      </c>
      <c r="H42" s="113" t="n">
        <v>20</v>
      </c>
      <c r="I42" s="144" t="n">
        <v>20.2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111.3</v>
      </c>
      <c r="K42" s="119" t="n">
        <f aca="false">IF(ISBLANK(E42),"",(0.000824493-(0.0000040899*E42)+(0.000000076438*E42^2)-(0.00000000082467*E42^3)+(0.0000000000053875*E42^4)))</f>
        <v>0.00075511149536</v>
      </c>
      <c r="L42" s="119" t="n">
        <f aca="false">IF(ISBLANK(E42),"",(-0.00000572466+(0.00000010227*E42)-(0.0000000016546*E42^2)))</f>
        <v>-4.1583064E-006</v>
      </c>
      <c r="M42" s="119" t="n">
        <f aca="false">IF(ISBLANK(E42),"",IF(ISBLANK(G42),(O42+(K42*35)+(L42*35^1.5)+(0.00000048314*35^2)),(O42+(K42*G42)+(L42*G42^1.5)+(0.00000048314*G42^2))))</f>
        <v>1.02219256458833</v>
      </c>
      <c r="N42" s="120" t="n">
        <f aca="false">IF(ISBLANK(D42),"",IF(ISBLANK(G42),J42*(1+0.00001*(35-20)),J42*(1+0.00001*(G42-20))))</f>
        <v>111.31639265355</v>
      </c>
      <c r="O42" s="119" t="n">
        <f aca="false">IF(ISBLANK(E42),"",(0.999842594+(0.00006793952*E42)-(0.00000909529*E42^2)+(0.0000001001685*E42^3)-(0.000000001120083*E42^4)+(0.000000000006536332*E42^5)))</f>
        <v>0.996237119054642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4.52495416205999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4.42671402514293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202.084452877599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197.697048362883</v>
      </c>
      <c r="T42" s="32" t="n">
        <v>0.02</v>
      </c>
      <c r="U42" s="32" t="n">
        <v>0.02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0.08</v>
      </c>
      <c r="AA42" s="32" t="n">
        <v>0.08</v>
      </c>
      <c r="AB42" s="32" t="n">
        <v>2.05</v>
      </c>
      <c r="AC42" s="32" t="n">
        <v>2</v>
      </c>
      <c r="AD42" s="145" t="n">
        <v>0.0304</v>
      </c>
      <c r="AE42" s="145" t="n">
        <v>0.036</v>
      </c>
      <c r="AF42" s="145" t="n">
        <v>0.0224</v>
      </c>
      <c r="AG42" s="145" t="n">
        <v>0.0085</v>
      </c>
      <c r="AH42" s="145" t="n">
        <v>0.0676</v>
      </c>
      <c r="AI42" s="145" t="n">
        <v>-9999.9999</v>
      </c>
      <c r="AJ42" s="145" t="n">
        <v>0.0126</v>
      </c>
      <c r="AK42" s="145" t="n">
        <v>-9999.9999</v>
      </c>
      <c r="AL42" s="145" t="n">
        <v>0.0546</v>
      </c>
      <c r="AM42" s="145" t="n">
        <v>0.0098</v>
      </c>
      <c r="AN42" s="145" t="n">
        <v>0.0044</v>
      </c>
      <c r="AO42" s="145" t="n">
        <v>-9999.9999</v>
      </c>
      <c r="AP42" s="145" t="n">
        <v>0.0578</v>
      </c>
      <c r="AQ42" s="145"/>
      <c r="AR42" s="145" t="n">
        <v>0.0119</v>
      </c>
      <c r="AS42" s="145" t="n">
        <v>0.0297</v>
      </c>
      <c r="AT42" s="145"/>
      <c r="AU42" s="145" t="n">
        <v>-9999.9999</v>
      </c>
      <c r="AV42" s="145" t="n">
        <v>0.0348</v>
      </c>
      <c r="AW42" s="145"/>
      <c r="AX42" s="145" t="n">
        <v>0.0659</v>
      </c>
      <c r="AY42" s="145" t="n">
        <v>0.3651</v>
      </c>
      <c r="AZ42" s="145"/>
      <c r="BA42" s="145" t="n">
        <v>0.0049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2031</v>
      </c>
      <c r="E43" s="144" t="n">
        <v>28.9</v>
      </c>
      <c r="F43" s="141" t="n">
        <v>4.1796</v>
      </c>
      <c r="G43" s="152" t="n">
        <v>33.14115</v>
      </c>
      <c r="H43" s="113" t="n">
        <v>10</v>
      </c>
      <c r="I43" s="144" t="n">
        <v>9.8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107.83</v>
      </c>
      <c r="K43" s="119" t="n">
        <f aca="false">IF(ISBLANK(E43),"",(0.000824493-(0.0000040899*E43)+(0.000000076438*E43^2)-(0.00000000082467*E43^3)+(0.0000000000053875*E43^4)))</f>
        <v>0.000753989332274109</v>
      </c>
      <c r="L43" s="119" t="n">
        <f aca="false">IF(ISBLANK(E43),"",(-0.00000572466+(0.00000010227*E43)-(0.0000000016546*E43^2)))</f>
        <v>-4.150995466E-006</v>
      </c>
      <c r="M43" s="119" t="n">
        <f aca="false">IF(ISBLANK(E43),"",IF(ISBLANK(G43),(O43+(K43*35)+(L43*35^1.5)+(0.00000048314*35^2)),(O43+(K43*G43)+(L43*G43^1.5)+(0.00000048314*G43^2))))</f>
        <v>1.02070458521738</v>
      </c>
      <c r="N43" s="120" t="n">
        <f aca="false">IF(ISBLANK(D43),"",IF(ISBLANK(G43),J43*(1+0.00001*(35-20)),J43*(1+0.00001*(G43-20))))</f>
        <v>107.844170102045</v>
      </c>
      <c r="O43" s="119" t="n">
        <f aca="false">IF(ISBLANK(E43),"",(0.999842594+(0.00006793952*E43)-(0.00000909529*E43^2)+(0.0000001001685*E43^3)-(0.000000001120083*E43^4)+(0.000000000006536332*E43^5)))</f>
        <v>0.995977822369731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4.44074104597888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4.35066238585883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198.323495113417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194.300582152456</v>
      </c>
      <c r="T43" s="32" t="n">
        <v>0.02</v>
      </c>
      <c r="U43" s="32" t="n">
        <v>0.02</v>
      </c>
      <c r="V43" s="32" t="n">
        <v>0.01</v>
      </c>
      <c r="W43" s="32" t="n">
        <v>0.01</v>
      </c>
      <c r="X43" s="32" t="n">
        <v>0</v>
      </c>
      <c r="Y43" s="32" t="n">
        <v>0</v>
      </c>
      <c r="Z43" s="32" t="n">
        <v>0.04</v>
      </c>
      <c r="AA43" s="32" t="n">
        <v>0.04</v>
      </c>
      <c r="AB43" s="32" t="n">
        <v>5.2</v>
      </c>
      <c r="AC43" s="32" t="n">
        <v>5.08</v>
      </c>
      <c r="AD43" s="145" t="n">
        <v>0.0242</v>
      </c>
      <c r="AE43" s="145" t="n">
        <v>0.035</v>
      </c>
      <c r="AF43" s="145" t="n">
        <v>0.0159</v>
      </c>
      <c r="AG43" s="145" t="n">
        <v>0.0069</v>
      </c>
      <c r="AH43" s="145" t="n">
        <v>0.0878</v>
      </c>
      <c r="AI43" s="145" t="n">
        <v>-9999.9999</v>
      </c>
      <c r="AJ43" s="145" t="n">
        <v>0.0105</v>
      </c>
      <c r="AK43" s="145" t="n">
        <v>-9999.9999</v>
      </c>
      <c r="AL43" s="145" t="n">
        <v>0.0423</v>
      </c>
      <c r="AM43" s="145" t="n">
        <v>0.0122</v>
      </c>
      <c r="AN43" s="145" t="n">
        <v>0.0026</v>
      </c>
      <c r="AO43" s="145" t="n">
        <v>-9999.9999</v>
      </c>
      <c r="AP43" s="145" t="n">
        <v>0.0782</v>
      </c>
      <c r="AQ43" s="145"/>
      <c r="AR43" s="145" t="n">
        <v>0.0119</v>
      </c>
      <c r="AS43" s="145" t="n">
        <v>0.0355</v>
      </c>
      <c r="AT43" s="145"/>
      <c r="AU43" s="145" t="n">
        <v>-9999.9999</v>
      </c>
      <c r="AV43" s="145" t="n">
        <v>0.0411</v>
      </c>
      <c r="AW43" s="145"/>
      <c r="AX43" s="145" t="n">
        <v>0.071</v>
      </c>
      <c r="AY43" s="145" t="n">
        <v>0.4252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2030</v>
      </c>
      <c r="E44" s="144" t="n">
        <v>29.8</v>
      </c>
      <c r="F44" s="141" t="n">
        <v>4.4295</v>
      </c>
      <c r="G44" s="152" t="n">
        <v>27.2964</v>
      </c>
      <c r="H44" s="113" t="n">
        <v>0</v>
      </c>
      <c r="I44" s="144" t="n">
        <v>2.2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110.13</v>
      </c>
      <c r="K44" s="119" t="n">
        <f aca="false">IF(ISBLANK(E44),"",(0.000824493-(0.0000040899*E44)+(0.000000076438*E44^2)-(0.00000000082467*E44^3)+(0.0000000000053875*E44^4)))</f>
        <v>0.00075291891464198</v>
      </c>
      <c r="L44" s="119" t="n">
        <f aca="false">IF(ISBLANK(E44),"",(-0.00000572466+(0.00000010227*E44)-(0.0000000016546*E44^2)))</f>
        <v>-4.146364984E-006</v>
      </c>
      <c r="M44" s="119" t="n">
        <f aca="false">IF(ISBLANK(E44),"",IF(ISBLANK(G44),(O44+(K44*35)+(L44*35^1.5)+(0.00000048314*35^2)),(O44+(K44*G44)+(L44*G44^1.5)+(0.00000048314*G44^2))))</f>
        <v>1.01603195913991</v>
      </c>
      <c r="N44" s="120" t="n">
        <f aca="false">IF(ISBLANK(D44),"",IF(ISBLANK(G44),J44*(1+0.00001*(35-20)),J44*(1+0.00001*(G44-20))))</f>
        <v>110.13803552532</v>
      </c>
      <c r="O44" s="119" t="n">
        <f aca="false">IF(ISBLANK(E44),"",(0.999842594+(0.00006793952*E44)-(0.00000909529*E44^2)+(0.0000001001685*E44^3)-(0.000000001120083*E44^4)+(0.000000000006536332*E44^5)))</f>
        <v>0.995711322940028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4.60735645838128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4.5346570222865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205.764539431308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202.517782615315</v>
      </c>
      <c r="T44" s="32" t="n">
        <v>0.04</v>
      </c>
      <c r="U44" s="32" t="n">
        <v>0.04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0.03</v>
      </c>
      <c r="AA44" s="32" t="n">
        <v>0.03</v>
      </c>
      <c r="AB44" s="125" t="n">
        <v>31.5</v>
      </c>
      <c r="AC44" s="125" t="n">
        <v>30.7</v>
      </c>
      <c r="AD44" s="145" t="n">
        <v>0.0148</v>
      </c>
      <c r="AE44" s="145" t="n">
        <v>0.0374</v>
      </c>
      <c r="AF44" s="145" t="n">
        <v>0.0104</v>
      </c>
      <c r="AG44" s="145" t="n">
        <v>0.0012</v>
      </c>
      <c r="AH44" s="145" t="n">
        <v>0.1302</v>
      </c>
      <c r="AI44" s="145" t="n">
        <v>-9999.9999</v>
      </c>
      <c r="AJ44" s="145" t="n">
        <v>0.0087</v>
      </c>
      <c r="AK44" s="145" t="n">
        <v>-9999.9999</v>
      </c>
      <c r="AL44" s="145" t="n">
        <v>0.0128</v>
      </c>
      <c r="AM44" s="145" t="n">
        <v>0.0154</v>
      </c>
      <c r="AN44" s="145" t="n">
        <v>0.0068</v>
      </c>
      <c r="AO44" s="145" t="n">
        <v>-9999.9999</v>
      </c>
      <c r="AP44" s="145" t="n">
        <v>0.0495</v>
      </c>
      <c r="AQ44" s="145"/>
      <c r="AR44" s="145" t="n">
        <v>-9999.9999</v>
      </c>
      <c r="AS44" s="145" t="n">
        <v>0.0157</v>
      </c>
      <c r="AT44" s="145"/>
      <c r="AU44" s="145" t="n">
        <v>-9999.9999</v>
      </c>
      <c r="AV44" s="145" t="n">
        <v>0.024</v>
      </c>
      <c r="AW44" s="145"/>
      <c r="AX44" s="145" t="n">
        <v>-9999.9999</v>
      </c>
      <c r="AY44" s="145" t="n">
        <v>0.3877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41"/>
      <c r="G45" s="146"/>
      <c r="H45" s="113"/>
      <c r="I45" s="113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4.9912</v>
      </c>
    </row>
    <row r="9" customFormat="false" ht="1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2.08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0°2.08</v>
      </c>
      <c r="P9" s="29" t="s">
        <v>13</v>
      </c>
      <c r="Q9" s="33" t="n">
        <f aca="false">IF(ISBLANK(I9),"",IF(ISBLANK(J9),"",IF(J9&gt;60,"ERREUR !!",O11*(I9+(J9/60)))))</f>
        <v>0.0346666666666667</v>
      </c>
      <c r="R9" s="33"/>
      <c r="V9" s="137" t="n">
        <v>4.974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0.54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0°0.54</v>
      </c>
      <c r="P10" s="29" t="s">
        <v>14</v>
      </c>
      <c r="Q10" s="33" t="n">
        <f aca="false">IF(ISBLANK(I10),"",IF(ISBLANK(J10),"",IF(J10&gt;60,"ERREUR !!",O12*(I10+(J10/60)))))</f>
        <v>0.009</v>
      </c>
      <c r="R10" s="33"/>
      <c r="S10" s="35"/>
      <c r="T10" s="35"/>
      <c r="V10" s="0" t="n">
        <v>4.9863</v>
      </c>
      <c r="Y10" s="0" t="s">
        <v>153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41716</v>
      </c>
      <c r="K11" s="38"/>
      <c r="L11" s="38"/>
      <c r="M11" s="38"/>
      <c r="N11" s="39" t="str">
        <f aca="false">I9&amp;"°"&amp;J9</f>
        <v>0°2.08</v>
      </c>
      <c r="O11" s="40" t="n">
        <f aca="false">IF(P9=M10,-1,1)</f>
        <v>1</v>
      </c>
      <c r="P11" s="41" t="str">
        <f aca="false">TEXT(J11,"aaaa-mm-jj")&amp;"T"&amp;TEXT(J12,"hh:mm:ss")&amp;"z"</f>
        <v>2018-03-19T20:25:18z</v>
      </c>
      <c r="Q11" s="41"/>
      <c r="R11" s="41"/>
      <c r="T11" s="42"/>
      <c r="U11" s="42"/>
      <c r="V11" s="5" t="n">
        <v>4.9824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0.850902777777778</v>
      </c>
      <c r="K12" s="45"/>
      <c r="L12" s="45"/>
      <c r="M12" s="45"/>
      <c r="N12" s="46" t="str">
        <f aca="false">I10&amp;"°"&amp;J10</f>
        <v>0°0.54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4.9926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4.9798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32</v>
      </c>
      <c r="S14" s="55" t="s">
        <v>24</v>
      </c>
      <c r="V14" s="153" t="n">
        <f aca="false">AVERAGE(V8:V13)</f>
        <v>4.98438333333333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4.9844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0.995030233843815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0.0199456097128495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5.01512652397372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4.983801872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0.004699436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0.00399867926302316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44" t="n">
        <v>9.3</v>
      </c>
      <c r="F35" s="141" t="n">
        <v>2.7322</v>
      </c>
      <c r="G35" s="154" t="n">
        <v>34.5794</v>
      </c>
      <c r="H35" s="113" t="n">
        <v>500</v>
      </c>
      <c r="I35" s="144" t="n">
        <v>504.2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9" t="n">
        <f aca="false">IF(ISBLANK(E35),"",(0.000824493-(0.0000040899*E35)+(0.000000076438*E35^2)-(0.00000000082467*E35^3)+(0.0000000000053875*E35^4)))</f>
        <v>0.000792445024834849</v>
      </c>
      <c r="L35" s="119" t="n">
        <f aca="false">IF(ISBLANK(E35),"",(-0.00000572466+(0.00000010227*E35)-(0.0000000016546*E35^2)))</f>
        <v>-4.916655354E-006</v>
      </c>
      <c r="M35" s="119" t="n">
        <f aca="false">IF(ISBLANK(E35),"",IF(ISBLANK(G35),(O35+(K35*35)+(L35*35^1.5)+(0.00000048314*35^2)),(O35+(K35*G35)+(L35*G35^1.5)+(0.00000048314*G35^2))))</f>
        <v>1.02674064747664</v>
      </c>
      <c r="N35" s="120" t="n">
        <f aca="false">IF(ISBLANK(D35),"",IF(ISBLANK(G35),J35*(1+0.00001*(35-20)),J35*(1+0.00001*(G35-20))))</f>
        <v>108.88587259278</v>
      </c>
      <c r="O35" s="119" t="n">
        <f aca="false">IF(ISBLANK(E35),"",(0.999842594+(0.00006793952*E35)-(0.00000909529*E35^2)+(0.0000001001685*E35^3)-(0.000000001120083*E35^4)+(0.000000000006536332*E35^5)))</f>
        <v>0.999760427059674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2.85885284165446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2.78439628223593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127.676367908288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124.351137964657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44" t="n">
        <v>13</v>
      </c>
      <c r="F36" s="141" t="n">
        <v>1.583</v>
      </c>
      <c r="G36" s="154" t="n">
        <v>35.0181</v>
      </c>
      <c r="H36" s="113" t="n">
        <v>300</v>
      </c>
      <c r="I36" s="144" t="n">
        <v>302.7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9" t="n">
        <f aca="false">IF(ISBLANK(E36),"",(0.000824493-(0.0000040899*E36)+(0.000000076438*E36^2)-(0.00000000082467*E36^3)+(0.0000000000053875*E36^4)))</f>
        <v>0.0007825843943975</v>
      </c>
      <c r="L36" s="119" t="n">
        <f aca="false">IF(ISBLANK(E36),"",(-0.00000572466+(0.00000010227*E36)-(0.0000000016546*E36^2)))</f>
        <v>-4.6747774E-006</v>
      </c>
      <c r="M36" s="119" t="n">
        <f aca="false">IF(ISBLANK(E36),"",IF(ISBLANK(G36),(O36+(K36*35)+(L36*35^1.5)+(0.00000048314*35^2)),(O36+(K36*G36)+(L36*G36^1.5)+(0.00000048314*G36^2))))</f>
        <v>1.0264075640969</v>
      </c>
      <c r="N36" s="120" t="n">
        <f aca="false">IF(ISBLANK(D36),"",IF(ISBLANK(G36),J36*(1+0.00001*(35-20)),J36*(1+0.00001*(G36-20))))</f>
        <v>110.14653943353</v>
      </c>
      <c r="O36" s="119" t="n">
        <f aca="false">IF(ISBLANK(E36),"",(0.999842594+(0.00006793952*E36)-(0.00000909529*E36^2)+(0.0000001001685*E36^3)-(0.000000001120083*E36^4)+(0.000000000006536332*E36^5)))</f>
        <v>0.999379210148254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1.63039068525197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1.58844375497807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72.8132480033529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70.9398980973205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2031</v>
      </c>
      <c r="E37" s="144" t="n">
        <v>17.8</v>
      </c>
      <c r="F37" s="141" t="n">
        <v>3.4743</v>
      </c>
      <c r="G37" s="154" t="n">
        <v>35.78035</v>
      </c>
      <c r="H37" s="113" t="n">
        <v>100</v>
      </c>
      <c r="I37" s="144" t="n">
        <v>101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107.83</v>
      </c>
      <c r="K37" s="119" t="n">
        <f aca="false">IF(ISBLANK(E37),"",(0.000824493-(0.0000040899*E37)+(0.000000076438*E37^2)-(0.00000000082467*E37^3)+(0.0000000000053875*E37^4)))</f>
        <v>0.00077180129975558</v>
      </c>
      <c r="L37" s="119" t="n">
        <f aca="false">IF(ISBLANK(E37),"",(-0.00000572466+(0.00000010227*E37)-(0.0000000016546*E37^2)))</f>
        <v>-4.428497464E-006</v>
      </c>
      <c r="M37" s="119" t="n">
        <f aca="false">IF(ISBLANK(E37),"",IF(ISBLANK(G37),(O37+(K37*35)+(L37*35^1.5)+(0.00000048314*35^2)),(O37+(K37*G37)+(L37*G37^1.5)+(0.00000048314*G37^2))))</f>
        <v>1.02592036688647</v>
      </c>
      <c r="N37" s="120" t="n">
        <f aca="false">IF(ISBLANK(D37),"",IF(ISBLANK(G37),J37*(1+0.00001*(35-20)),J37*(1+0.00001*(G37-20))))</f>
        <v>107.847015951405</v>
      </c>
      <c r="O37" s="119" t="n">
        <f aca="false">IF(ISBLANK(E37),"",(0.999842594+(0.00006793952*E37)-(0.00000909529*E37^2)+(0.0000001001685*E37^3)-(0.000000001120083*E37^4)+(0.000000000006536332*E37^5)))</f>
        <v>0.998634328607839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3.67544581703806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3.58258392724236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164.14541018892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159.998198190644</v>
      </c>
      <c r="T37" s="32" t="n">
        <v>0.06</v>
      </c>
      <c r="U37" s="32" t="n">
        <v>0.06</v>
      </c>
      <c r="V37" s="125" t="n">
        <v>12.1</v>
      </c>
      <c r="W37" s="125" t="n">
        <v>11.8</v>
      </c>
      <c r="X37" s="125" t="n">
        <v>12</v>
      </c>
      <c r="Y37" s="125" t="n">
        <v>11.7</v>
      </c>
      <c r="Z37" s="32" t="n">
        <v>0.85</v>
      </c>
      <c r="AA37" s="32" t="n">
        <v>0.83</v>
      </c>
      <c r="AB37" s="32" t="n">
        <v>4.68</v>
      </c>
      <c r="AC37" s="32" t="n">
        <v>4.57</v>
      </c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2032</v>
      </c>
      <c r="E38" s="144" t="n">
        <v>20.1</v>
      </c>
      <c r="F38" s="141" t="n">
        <v>3.5768</v>
      </c>
      <c r="G38" s="154" t="n">
        <v>36.07885</v>
      </c>
      <c r="H38" s="113" t="n">
        <v>80</v>
      </c>
      <c r="I38" s="144" t="n">
        <v>81.1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</v>
      </c>
      <c r="K38" s="119" t="n">
        <f aca="false">IF(ISBLANK(E38),"",(0.000824493-(0.0000040899*E38)+(0.000000076438*E38^2)-(0.00000000082467*E38^3)+(0.0000000000053875*E38^4)))</f>
        <v>0.000767350280084869</v>
      </c>
      <c r="L38" s="119" t="n">
        <f aca="false">IF(ISBLANK(E38),"",(-0.00000572466+(0.00000010227*E38)-(0.0000000016546*E38^2)))</f>
        <v>-4.337507946E-006</v>
      </c>
      <c r="M38" s="119" t="n">
        <f aca="false">IF(ISBLANK(E38),"",IF(ISBLANK(G38),(O38+(K38*35)+(L38*35^1.5)+(0.00000048314*35^2)),(O38+(K38*G38)+(L38*G38^1.5)+(0.00000048314*G38^2))))</f>
        <v>1.02555966803246</v>
      </c>
      <c r="N38" s="120" t="n">
        <f aca="false">IF(ISBLANK(D38),"",IF(ISBLANK(G38),J38*(1+0.00001*(35-20)),J38*(1+0.00001*(G38-20))))</f>
        <v>111.31789576005</v>
      </c>
      <c r="O38" s="119" t="n">
        <f aca="false">IF(ISBLANK(E38),"",(0.999842594+(0.00006793952*E38)-(0.00000909529*E38^2)+(0.0000001001685*E38^3)-(0.000000001120083*E38^4)+(0.000000000006536332*E38^5)))</f>
        <v>0.998185638567294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3.66418392785002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3.57286274223299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163.642454217782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159.564050068125</v>
      </c>
      <c r="T38" s="32" t="n">
        <v>0.25</v>
      </c>
      <c r="U38" s="32" t="n">
        <v>0.24</v>
      </c>
      <c r="V38" s="32" t="n">
        <v>9.6</v>
      </c>
      <c r="W38" s="32" t="n">
        <v>9.38</v>
      </c>
      <c r="X38" s="32" t="n">
        <v>9.35</v>
      </c>
      <c r="Y38" s="32" t="n">
        <v>9.14</v>
      </c>
      <c r="Z38" s="32" t="n">
        <v>0.73</v>
      </c>
      <c r="AA38" s="32" t="n">
        <v>0.71</v>
      </c>
      <c r="AB38" s="32" t="n">
        <v>3.5</v>
      </c>
      <c r="AC38" s="32" t="n">
        <v>3.42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2033</v>
      </c>
      <c r="E39" s="144" t="n">
        <v>23.1</v>
      </c>
      <c r="F39" s="141" t="n">
        <v>3.846</v>
      </c>
      <c r="G39" s="154" t="n">
        <v>36.2271</v>
      </c>
      <c r="H39" s="113" t="n">
        <v>60</v>
      </c>
      <c r="I39" s="144" t="n">
        <v>60.7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110.79</v>
      </c>
      <c r="K39" s="119" t="n">
        <f aca="false">IF(ISBLANK(E39),"",(0.000824493-(0.0000040899*E39)+(0.000000076438*E39^2)-(0.00000000082467*E39^3)+(0.0000000000053875*E39^4)))</f>
        <v>0.000762173221081969</v>
      </c>
      <c r="L39" s="119" t="n">
        <f aca="false">IF(ISBLANK(E39),"",(-0.00000572466+(0.00000010227*E39)-(0.0000000016546*E39^2)))</f>
        <v>-4.245134106E-006</v>
      </c>
      <c r="M39" s="119" t="n">
        <f aca="false">IF(ISBLANK(E39),"",IF(ISBLANK(G39),(O39+(K39*35)+(L39*35^1.5)+(0.00000048314*35^2)),(O39+(K39*G39)+(L39*G39^1.5)+(0.00000048314*G39^2))))</f>
        <v>1.02483719642758</v>
      </c>
      <c r="N39" s="120" t="n">
        <f aca="false">IF(ISBLANK(D39),"",IF(ISBLANK(G39),J39*(1+0.00001*(35-20)),J39*(1+0.00001*(G39-20))))</f>
        <v>110.80797800409</v>
      </c>
      <c r="O39" s="119" t="n">
        <f aca="false">IF(ISBLANK(E39),"",(0.999842594+(0.00006793952*E39)-(0.00000909529*E39^2)+(0.0000001001685*E39^3)-(0.000000001120083*E39^4)+(0.000000000006536332*E39^5)))</f>
        <v>0.997517435919605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3.95961579016217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3.86365346999968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176.836441188642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172.550763970186</v>
      </c>
      <c r="T39" s="32" t="n">
        <v>0.54</v>
      </c>
      <c r="U39" s="32" t="n">
        <v>0.53</v>
      </c>
      <c r="V39" s="32" t="n">
        <v>3.89</v>
      </c>
      <c r="W39" s="32" t="n">
        <v>3.8</v>
      </c>
      <c r="X39" s="32" t="n">
        <v>3.35</v>
      </c>
      <c r="Y39" s="32" t="n">
        <v>3.27</v>
      </c>
      <c r="Z39" s="32" t="n">
        <v>0.42</v>
      </c>
      <c r="AA39" s="32" t="n">
        <v>0.41</v>
      </c>
      <c r="AB39" s="32" t="n">
        <v>1.9</v>
      </c>
      <c r="AC39" s="32" t="n">
        <v>1.86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2034</v>
      </c>
      <c r="E40" s="144" t="n">
        <v>26</v>
      </c>
      <c r="F40" s="141" t="n">
        <v>4.4388</v>
      </c>
      <c r="G40" s="154" t="n">
        <v>36.0518</v>
      </c>
      <c r="H40" s="113" t="n">
        <v>40</v>
      </c>
      <c r="I40" s="144" t="n">
        <v>40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109.25</v>
      </c>
      <c r="K40" s="119" t="n">
        <f aca="false">IF(ISBLANK(E40),"",(0.000824493-(0.0000040899*E40)+(0.000000076438*E40^2)-(0.00000000082467*E40^3)+(0.0000000000053875*E40^4)))</f>
        <v>0.00075779524628</v>
      </c>
      <c r="L40" s="119" t="n">
        <f aca="false">IF(ISBLANK(E40),"",(-0.00000572466+(0.00000010227*E40)-(0.0000000016546*E40^2)))</f>
        <v>-4.1841496E-006</v>
      </c>
      <c r="M40" s="119" t="n">
        <f aca="false">IF(ISBLANK(E40),"",IF(ISBLANK(G40),(O40+(K40*35)+(L40*35^1.5)+(0.00000048314*35^2)),(O40+(K40*G40)+(L40*G40^1.5)+(0.00000048314*G40^2))))</f>
        <v>1.02382908425464</v>
      </c>
      <c r="N40" s="120" t="n">
        <f aca="false">IF(ISBLANK(D40),"",IF(ISBLANK(G40),J40*(1+0.00001*(35-20)),J40*(1+0.00001*(G40-20))))</f>
        <v>109.2675365915</v>
      </c>
      <c r="O40" s="119" t="n">
        <f aca="false">IF(ISBLANK(E40),"",(0.999842594+(0.00006793952*E40)-(0.00000909529*E40^2)+(0.0000001001685*E40^3)-(0.000000001120083*E40^4)+(0.000000000006536332*E40^5)))</f>
        <v>0.996786976605145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4.63803403319115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4.53008622681168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207.134599922317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202.313650889409</v>
      </c>
      <c r="T40" s="32" t="n">
        <v>0.02</v>
      </c>
      <c r="U40" s="32" t="n">
        <v>0.02</v>
      </c>
      <c r="V40" s="32" t="n">
        <v>0</v>
      </c>
      <c r="W40" s="32" t="n">
        <v>0</v>
      </c>
      <c r="X40" s="32" t="n">
        <v>0</v>
      </c>
      <c r="Y40" s="32" t="n">
        <v>0</v>
      </c>
      <c r="Z40" s="32" t="n">
        <v>0.14</v>
      </c>
      <c r="AA40" s="32" t="n">
        <v>0.14</v>
      </c>
      <c r="AB40" s="32" t="n">
        <v>0.95</v>
      </c>
      <c r="AC40" s="32" t="n">
        <v>0.93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2035</v>
      </c>
      <c r="E41" s="144" t="n">
        <v>29</v>
      </c>
      <c r="F41" s="141" t="n">
        <v>4.3342</v>
      </c>
      <c r="G41" s="154" t="n">
        <v>34.37465</v>
      </c>
      <c r="H41" s="113" t="n">
        <v>20</v>
      </c>
      <c r="I41" s="144" t="n">
        <v>20.3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110.1</v>
      </c>
      <c r="K41" s="119" t="n">
        <f aca="false">IF(ISBLANK(E41),"",(0.000824493-(0.0000040899*E41)+(0.000000076438*E41^2)-(0.00000000082467*E41^3)+(0.0000000000053875*E41^4)))</f>
        <v>0.0007538678577575</v>
      </c>
      <c r="L41" s="119" t="n">
        <f aca="false">IF(ISBLANK(E41),"",(-0.00000572466+(0.00000010227*E41)-(0.0000000016546*E41^2)))</f>
        <v>-4.1503486E-006</v>
      </c>
      <c r="M41" s="119" t="n">
        <f aca="false">IF(ISBLANK(E41),"",IF(ISBLANK(G41),(O41+(K41*35)+(L41*35^1.5)+(0.00000048314*35^2)),(O41+(K41*G41)+(L41*G41^1.5)+(0.00000048314*G41^2))))</f>
        <v>1.02159694108822</v>
      </c>
      <c r="N41" s="120" t="n">
        <f aca="false">IF(ISBLANK(D41),"",IF(ISBLANK(G41),J41*(1+0.00001*(35-20)),J41*(1+0.00001*(G41-20))))</f>
        <v>110.11582648965</v>
      </c>
      <c r="O41" s="119" t="n">
        <f aca="false">IF(ISBLANK(E41),"",(0.999842594+(0.00006793952*E41)-(0.00000909529*E41^2)+(0.0000001001685*E41^3)-(0.000000001120083*E41^4)+(0.000000000006536332*E41^5)))</f>
        <v>0.995948564991743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4.49282577148435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4.39784575578164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200.649598954491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196.407791453208</v>
      </c>
      <c r="T41" s="32" t="n">
        <v>0.02</v>
      </c>
      <c r="U41" s="32" t="n">
        <v>0.02</v>
      </c>
      <c r="V41" s="32" t="n">
        <v>0.04</v>
      </c>
      <c r="W41" s="32" t="n">
        <v>0.04</v>
      </c>
      <c r="X41" s="32" t="n">
        <v>0.02</v>
      </c>
      <c r="Y41" s="32" t="n">
        <v>0.02</v>
      </c>
      <c r="Z41" s="32" t="n">
        <v>0.06</v>
      </c>
      <c r="AA41" s="32" t="n">
        <v>0.06</v>
      </c>
      <c r="AB41" s="32" t="n">
        <v>0.88</v>
      </c>
      <c r="AC41" s="32" t="n">
        <v>0.86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2036</v>
      </c>
      <c r="E42" s="144" t="n">
        <v>29</v>
      </c>
      <c r="F42" s="141" t="n">
        <v>4.321</v>
      </c>
      <c r="G42" s="154" t="n">
        <v>34.36795</v>
      </c>
      <c r="H42" s="113" t="n">
        <v>10</v>
      </c>
      <c r="I42" s="144" t="n">
        <v>10.3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109.39</v>
      </c>
      <c r="K42" s="119" t="n">
        <f aca="false">IF(ISBLANK(E42),"",(0.000824493-(0.0000040899*E42)+(0.000000076438*E42^2)-(0.00000000082467*E42^3)+(0.0000000000053875*E42^4)))</f>
        <v>0.0007538678577575</v>
      </c>
      <c r="L42" s="119" t="n">
        <f aca="false">IF(ISBLANK(E42),"",(-0.00000572466+(0.00000010227*E42)-(0.0000000016546*E42^2)))</f>
        <v>-4.1503486E-006</v>
      </c>
      <c r="M42" s="119" t="n">
        <f aca="false">IF(ISBLANK(E42),"",IF(ISBLANK(G42),(O42+(K42*35)+(L42*35^1.5)+(0.00000048314*35^2)),(O42+(K42*G42)+(L42*G42^1.5)+(0.00000048314*G42^2))))</f>
        <v>1.02159191219044</v>
      </c>
      <c r="N42" s="120" t="n">
        <f aca="false">IF(ISBLANK(D42),"",IF(ISBLANK(G42),J42*(1+0.00001*(35-20)),J42*(1+0.00001*(G42-20))))</f>
        <v>109.405717100505</v>
      </c>
      <c r="O42" s="119" t="n">
        <f aca="false">IF(ISBLANK(E42),"",(0.999842594+(0.00006793952*E42)-(0.00000909529*E42^2)+(0.0000001001685*E42^3)-(0.000000001120083*E42^4)+(0.000000000006536332*E42^5)))</f>
        <v>0.995948564991743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4.50871273239444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4.41341858582956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201.359110628736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197.103274043148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2037</v>
      </c>
      <c r="E43" s="144" t="n">
        <v>29</v>
      </c>
      <c r="F43" s="141" t="n">
        <v>4.3301</v>
      </c>
      <c r="G43" s="154" t="n">
        <v>34.3684</v>
      </c>
      <c r="H43" s="113" t="n">
        <v>0</v>
      </c>
      <c r="I43" s="144" t="n">
        <v>2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110.47</v>
      </c>
      <c r="K43" s="119" t="n">
        <f aca="false">IF(ISBLANK(E43),"",(0.000824493-(0.0000040899*E43)+(0.000000076438*E43^2)-(0.00000000082467*E43^3)+(0.0000000000053875*E43^4)))</f>
        <v>0.0007538678577575</v>
      </c>
      <c r="L43" s="119" t="n">
        <f aca="false">IF(ISBLANK(E43),"",(-0.00000572466+(0.00000010227*E43)-(0.0000000016546*E43^2)))</f>
        <v>-4.1503486E-006</v>
      </c>
      <c r="M43" s="119" t="n">
        <f aca="false">IF(ISBLANK(E43),"",IF(ISBLANK(G43),(O43+(K43*35)+(L43*35^1.5)+(0.00000048314*35^2)),(O43+(K43*G43)+(L43*G43^1.5)+(0.00000048314*G43^2))))</f>
        <v>1.02159224995162</v>
      </c>
      <c r="N43" s="120" t="n">
        <f aca="false">IF(ISBLANK(D43),"",IF(ISBLANK(G43),J43*(1+0.00001*(35-20)),J43*(1+0.00001*(G43-20))))</f>
        <v>110.48587277148</v>
      </c>
      <c r="O43" s="119" t="n">
        <f aca="false">IF(ISBLANK(E43),"",(0.999842594+(0.00006793952*E43)-(0.00000909529*E43^2)+(0.0000001001685*E43^3)-(0.000000001120083*E43^4)+(0.000000000006536332*E43^5)))</f>
        <v>0.995948564991743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4.47324758805631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4.37870156930827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199.775237282595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195.552812085307</v>
      </c>
      <c r="T43" s="32" t="n">
        <v>0.02</v>
      </c>
      <c r="U43" s="32" t="n">
        <v>0.02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0.04</v>
      </c>
      <c r="AA43" s="32" t="n">
        <v>0.04</v>
      </c>
      <c r="AB43" s="32" t="n">
        <v>0.86</v>
      </c>
      <c r="AC43" s="32" t="n">
        <v>0.84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13"/>
      <c r="F44" s="141"/>
      <c r="G44" s="148"/>
      <c r="H44" s="113"/>
      <c r="I44" s="113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41"/>
      <c r="G45" s="146"/>
      <c r="H45" s="113"/>
      <c r="I45" s="113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B40" activeCellId="0" sqref="BB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4.9859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0.05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1°0.05</v>
      </c>
      <c r="P9" s="29" t="s">
        <v>13</v>
      </c>
      <c r="Q9" s="33" t="n">
        <f aca="false">IF(ISBLANK(I9),"",IF(ISBLANK(J9),"",IF(J9&gt;60,"ERREUR !!",O11*(I9+(J9/60)))))</f>
        <v>1.00083333333333</v>
      </c>
      <c r="R9" s="33"/>
      <c r="V9" s="137" t="n">
        <v>4.9745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-0°0.01</v>
      </c>
      <c r="P10" s="29" t="s">
        <v>17</v>
      </c>
      <c r="Q10" s="33" t="n">
        <f aca="false">IF(ISBLANK(I10),"",IF(ISBLANK(J10),"",IF(J10&gt;60,"ERREUR !!",O12*(I10+(J10/60)))))</f>
        <v>-0.000166666666666667</v>
      </c>
      <c r="R10" s="33"/>
      <c r="S10" s="35"/>
      <c r="T10" s="35"/>
      <c r="V10" s="0" t="n">
        <v>4.9806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41718</v>
      </c>
      <c r="K11" s="38"/>
      <c r="L11" s="38"/>
      <c r="M11" s="38"/>
      <c r="N11" s="39" t="str">
        <f aca="false">I9&amp;"°"&amp;J9</f>
        <v>1°0.05</v>
      </c>
      <c r="O11" s="40" t="n">
        <f aca="false">IF(P9=M10,-1,1)</f>
        <v>1</v>
      </c>
      <c r="P11" s="41" t="str">
        <f aca="false">TEXT(J11,"aaaa-mm-jj")&amp;"T"&amp;TEXT(J12,"hh:mm:ss")&amp;"z"</f>
        <v>2018-03-21T00:56:47z</v>
      </c>
      <c r="Q11" s="41"/>
      <c r="R11" s="41"/>
      <c r="T11" s="42"/>
      <c r="U11" s="42"/>
      <c r="V11" s="5" t="n">
        <v>4.9801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0.0394328703703704</v>
      </c>
      <c r="K12" s="45"/>
      <c r="L12" s="45"/>
      <c r="M12" s="45"/>
      <c r="N12" s="46" t="str">
        <f aca="false">I10&amp;"°"&amp;J10</f>
        <v>0°0.01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4.9778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4.9778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32</v>
      </c>
      <c r="S14" s="55" t="s">
        <v>24</v>
      </c>
      <c r="V14" s="153" t="n">
        <f aca="false">AVERAGE(V8:V13)</f>
        <v>4.97945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4.9795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0.995030233843815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0.0199456097128495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5.01512652397372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4.97890246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0.004699436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0.00400261781902316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2186</v>
      </c>
      <c r="E35" s="144" t="n">
        <v>7.5</v>
      </c>
      <c r="F35" s="141" t="n">
        <v>5.5832</v>
      </c>
      <c r="G35" s="116" t="n">
        <v>34.96115</v>
      </c>
      <c r="H35" s="113" t="n">
        <v>2000</v>
      </c>
      <c r="I35" s="144" t="n">
        <v>2021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112.01</v>
      </c>
      <c r="K35" s="119" t="n">
        <f aca="false">IF(ISBLANK(E35),"",(0.000824493-(0.0000040899*E35)+(0.000000076438*E35^2)-(0.00000000082467*E35^3)+(0.0000000000053875*E35^4)))</f>
        <v>0.000797787526230469</v>
      </c>
      <c r="L35" s="119" t="n">
        <f aca="false">IF(ISBLANK(E35),"",(-0.00000572466+(0.00000010227*E35)-(0.0000000016546*E35^2)))</f>
        <v>-5.05070625E-006</v>
      </c>
      <c r="M35" s="119" t="n">
        <f aca="false">IF(ISBLANK(E35),"",IF(ISBLANK(G35),(O35+(K35*35)+(L35*35^1.5)+(0.00000048314*35^2)),(O35+(K35*G35)+(L35*G35^1.5)+(0.00000048314*G35^2))))</f>
        <v>1.02731743017986</v>
      </c>
      <c r="N35" s="120" t="n">
        <f aca="false">IF(ISBLANK(D35),"",IF(ISBLANK(G35),J35*(1+0.00001*(35-20)),J35*(1+0.00001*(G35-20))))</f>
        <v>112.026757984115</v>
      </c>
      <c r="O35" s="119" t="n">
        <f aca="false">IF(ISBLANK(E35),"",(0.999842594+(0.00006793952*E35)-(0.00000909529*E35^2)+(0.0000001001685*E35^3)-(0.000000001120083*E35^4)+(0.000000000006536332*E35^5)))</f>
        <v>0.999879400021043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5.69712204949915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5.5456296974361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254.433470730632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247.667822287496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2187</v>
      </c>
      <c r="E36" s="144" t="n">
        <v>8.6</v>
      </c>
      <c r="F36" s="141" t="n">
        <v>4.1856</v>
      </c>
      <c r="G36" s="116" t="n">
        <v>34.8499</v>
      </c>
      <c r="H36" s="113" t="n">
        <v>1200</v>
      </c>
      <c r="I36" s="144" t="n">
        <v>1209.4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111.83</v>
      </c>
      <c r="K36" s="119" t="n">
        <f aca="false">IF(ISBLANK(E36),"",(0.000824493-(0.0000040899*E36)+(0.000000076438*E36^2)-(0.00000000082467*E36^3)+(0.0000000000053875*E36^4)))</f>
        <v>0.0007944781482431</v>
      </c>
      <c r="L36" s="119" t="n">
        <f aca="false">IF(ISBLANK(E36),"",(-0.00000572466+(0.00000010227*E36)-(0.0000000016546*E36^2)))</f>
        <v>-4.967512216E-006</v>
      </c>
      <c r="M36" s="119" t="n">
        <f aca="false">IF(ISBLANK(E36),"",IF(ISBLANK(G36),(O36+(K36*35)+(L36*35^1.5)+(0.00000048314*35^2)),(O36+(K36*G36)+(L36*G36^1.5)+(0.00000048314*G36^2))))</f>
        <v>1.02706436729493</v>
      </c>
      <c r="N36" s="120" t="n">
        <f aca="false">IF(ISBLANK(D36),"",IF(ISBLANK(G36),J36*(1+0.00001*(35-20)),J36*(1+0.00001*(G36-20))))</f>
        <v>111.84660664317</v>
      </c>
      <c r="O36" s="119" t="n">
        <f aca="false">IF(ISBLANK(E36),"",(0.999842594+(0.00006793952*E36)-(0.00000909529*E36^2)+(0.0000001001685*E36^3)-(0.000000001120083*E36^4)+(0.000000000006536332*E36^5)))</f>
        <v>0.999812079540344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4.27409738823134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4.16146983999493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190.881189358411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185.851243054174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2188</v>
      </c>
      <c r="E37" s="144" t="n">
        <v>9.4</v>
      </c>
      <c r="F37" s="141" t="n">
        <v>3.2447</v>
      </c>
      <c r="G37" s="116" t="n">
        <v>34.53355</v>
      </c>
      <c r="H37" s="113" t="n">
        <v>800</v>
      </c>
      <c r="I37" s="144" t="n">
        <v>806.2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113.9</v>
      </c>
      <c r="K37" s="119" t="n">
        <f aca="false">IF(ISBLANK(E37),"",(0.000824493-(0.0000040899*E37)+(0.000000076438*E37^2)-(0.00000000082467*E37^3)+(0.0000000000053875*E37^4)))</f>
        <v>0.00079215910682294</v>
      </c>
      <c r="L37" s="119" t="n">
        <f aca="false">IF(ISBLANK(E37),"",(-0.00000572466+(0.00000010227*E37)-(0.0000000016546*E37^2)))</f>
        <v>-4.909522456E-006</v>
      </c>
      <c r="M37" s="119" t="n">
        <f aca="false">IF(ISBLANK(E37),"",IF(ISBLANK(G37),(O37+(K37*35)+(L37*35^1.5)+(0.00000048314*35^2)),(O37+(K37*G37)+(L37*G37^1.5)+(0.00000048314*G37^2))))</f>
        <v>1.02668841604145</v>
      </c>
      <c r="N37" s="120" t="n">
        <f aca="false">IF(ISBLANK(D37),"",IF(ISBLANK(G37),J37*(1+0.00001*(35-20)),J37*(1+0.00001*(G37-20))))</f>
        <v>113.91655371345</v>
      </c>
      <c r="O37" s="119" t="n">
        <f aca="false">IF(ISBLANK(E37),"",(0.999842594+(0.00006793952*E37)-(0.00000909529*E37^2)+(0.0000001001685*E37^3)-(0.000000001120083*E37^4)+(0.000000000006536332*E37^5)))</f>
        <v>0.999752498684665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3.248563508527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3.16411820545549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145.080846290816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141.309519055642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2189</v>
      </c>
      <c r="E38" s="144" t="n">
        <v>12.3</v>
      </c>
      <c r="F38" s="141" t="n">
        <v>2.328</v>
      </c>
      <c r="G38" s="116" t="n">
        <v>34.75545</v>
      </c>
      <c r="H38" s="113" t="n">
        <v>400</v>
      </c>
      <c r="I38" s="144" t="n">
        <v>401.8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113.9</v>
      </c>
      <c r="K38" s="119" t="n">
        <f aca="false">IF(ISBLANK(E38),"",(0.000824493-(0.0000040899*E38)+(0.000000076438*E38^2)-(0.00000000082467*E38^3)+(0.0000000000053875*E38^4)))</f>
        <v>0.000784340246508949</v>
      </c>
      <c r="L38" s="119" t="n">
        <f aca="false">IF(ISBLANK(E38),"",(-0.00000572466+(0.00000010227*E38)-(0.0000000016546*E38^2)))</f>
        <v>-4.717063434E-006</v>
      </c>
      <c r="M38" s="119" t="n">
        <f aca="false">IF(ISBLANK(E38),"",IF(ISBLANK(G38),(O38+(K38*35)+(L38*35^1.5)+(0.00000048314*35^2)),(O38+(K38*G38)+(L38*G38^1.5)+(0.00000048314*G38^2))))</f>
        <v>1.02634202046571</v>
      </c>
      <c r="N38" s="120" t="n">
        <f aca="false">IF(ISBLANK(D38),"",IF(ISBLANK(G38),J38*(1+0.00001*(35-20)),J38*(1+0.00001*(G38-20))))</f>
        <v>113.91680645755</v>
      </c>
      <c r="O38" s="119" t="n">
        <f aca="false">IF(ISBLANK(E38),"",(0.999842594+(0.00006793952*E38)-(0.00000909529*E38^2)+(0.0000001001685*E38^3)-(0.000000001120083*E38^4)+(0.000000000006536332*E38^5)))</f>
        <v>0.999464826901702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2.32643191354287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2.2667218794055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103.898449258824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101.23179913425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2190</v>
      </c>
      <c r="E39" s="144" t="n">
        <v>12.7</v>
      </c>
      <c r="F39" s="141" t="n">
        <v>2.2624</v>
      </c>
      <c r="G39" s="116" t="n">
        <v>34.75855</v>
      </c>
      <c r="H39" s="113" t="n">
        <v>400</v>
      </c>
      <c r="I39" s="144" t="n">
        <v>402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111.38</v>
      </c>
      <c r="K39" s="119" t="n">
        <f aca="false">IF(ISBLANK(E39),"",(0.000824493-(0.0000040899*E39)+(0.000000076438*E39^2)-(0.00000000082467*E39^3)+(0.0000000000053875*E39^4)))</f>
        <v>0.000783330867936729</v>
      </c>
      <c r="L39" s="119" t="n">
        <f aca="false">IF(ISBLANK(E39),"",(-0.00000572466+(0.00000010227*E39)-(0.0000000016546*E39^2)))</f>
        <v>-4.692701434E-006</v>
      </c>
      <c r="M39" s="119" t="n">
        <f aca="false">IF(ISBLANK(E39),"",IF(ISBLANK(G39),(O39+(K39*35)+(L39*35^1.5)+(0.00000048314*35^2)),(O39+(K39*G39)+(L39*G39^1.5)+(0.00000048314*G39^2))))</f>
        <v>1.02626615880804</v>
      </c>
      <c r="N39" s="120" t="n">
        <f aca="false">IF(ISBLANK(D39),"",IF(ISBLANK(G39),J39*(1+0.00001*(35-20)),J39*(1+0.00001*(G39-20))))</f>
        <v>111.39643807299</v>
      </c>
      <c r="O39" s="119" t="n">
        <f aca="false">IF(ISBLANK(E39),"",(0.999842594+(0.00006793952*E39)-(0.00000909529*E39^2)+(0.0000001001685*E39^3)-(0.000000001120083*E39^4)+(0.000000000006536332*E39^5)))</f>
        <v>0.999416651170955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2.3125304941758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2.25334380786919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103.277611869891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100.634334459438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2192</v>
      </c>
      <c r="E40" s="144" t="n">
        <v>18.6</v>
      </c>
      <c r="F40" s="141" t="n">
        <v>2.8829</v>
      </c>
      <c r="G40" s="116" t="n">
        <v>35.7197</v>
      </c>
      <c r="H40" s="113" t="n">
        <v>100</v>
      </c>
      <c r="I40" s="144" t="n">
        <v>100.4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113.56</v>
      </c>
      <c r="K40" s="119" t="n">
        <f aca="false">IF(ISBLANK(E40),"",(0.000824493-(0.0000040899*E40)+(0.000000076438*E40^2)-(0.00000000082467*E40^3)+(0.0000000000053875*E40^4)))</f>
        <v>0.0007702035386151</v>
      </c>
      <c r="L40" s="119" t="n">
        <f aca="false">IF(ISBLANK(E40),"",(-0.00000572466+(0.00000010227*E40)-(0.0000000016546*E40^2)))</f>
        <v>-4.394863416E-006</v>
      </c>
      <c r="M40" s="119" t="n">
        <f aca="false">IF(ISBLANK(E40),"",IF(ISBLANK(G40),(O40+(K40*35)+(L40*35^1.5)+(0.00000048314*35^2)),(O40+(K40*G40)+(L40*G40^1.5)+(0.00000048314*G40^2))))</f>
        <v>1.02567437377742</v>
      </c>
      <c r="N40" s="120" t="n">
        <f aca="false">IF(ISBLANK(D40),"",IF(ISBLANK(G40),J40*(1+0.00001*(35-20)),J40*(1+0.00001*(G40-20))))</f>
        <v>113.57785129132</v>
      </c>
      <c r="O40" s="119" t="n">
        <f aca="false">IF(ISBLANK(E40),"",(0.999842594+(0.00006793952*E40)-(0.00000909529*E40^2)+(0.0000001001685*E40^3)-(0.000000001120083*E40^4)+(0.000000000006536332*E40^5)))</f>
        <v>0.998484722762994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2.89337976886424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2.82095355293738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129.218340477477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125.983785674184</v>
      </c>
      <c r="T40" s="32" t="n">
        <v>0.07</v>
      </c>
      <c r="U40" s="32" t="n">
        <v>0.07</v>
      </c>
      <c r="V40" s="125" t="n">
        <v>16.6</v>
      </c>
      <c r="W40" s="125" t="n">
        <v>16.2</v>
      </c>
      <c r="X40" s="125" t="n">
        <v>16.5</v>
      </c>
      <c r="Y40" s="125" t="n">
        <v>16.1</v>
      </c>
      <c r="Z40" s="32" t="n">
        <v>1.06</v>
      </c>
      <c r="AA40" s="32" t="n">
        <v>1.04</v>
      </c>
      <c r="AB40" s="32" t="n">
        <v>5.84</v>
      </c>
      <c r="AC40" s="32" t="n">
        <v>5.71</v>
      </c>
      <c r="AD40" s="145" t="n">
        <v>0.0052</v>
      </c>
      <c r="AE40" s="145" t="n">
        <v>0.0087</v>
      </c>
      <c r="AF40" s="145" t="n">
        <v>0.0042</v>
      </c>
      <c r="AG40" s="145" t="n">
        <v>0.0054</v>
      </c>
      <c r="AH40" s="145" t="n">
        <v>0.0042</v>
      </c>
      <c r="AI40" s="145" t="n">
        <v>-9999.9999</v>
      </c>
      <c r="AJ40" s="145" t="n">
        <v>-9999.9999</v>
      </c>
      <c r="AK40" s="145" t="n">
        <v>0.0017</v>
      </c>
      <c r="AL40" s="145" t="n">
        <v>0.016</v>
      </c>
      <c r="AM40" s="145" t="n">
        <v>0.0059</v>
      </c>
      <c r="AN40" s="145" t="n">
        <v>-9999.9999</v>
      </c>
      <c r="AO40" s="145" t="n">
        <v>-9999.9999</v>
      </c>
      <c r="AP40" s="145" t="n">
        <v>0.0901</v>
      </c>
      <c r="AQ40" s="145"/>
      <c r="AR40" s="145" t="n">
        <v>0.0057</v>
      </c>
      <c r="AS40" s="145" t="n">
        <v>0.0076</v>
      </c>
      <c r="AT40" s="145"/>
      <c r="AU40" s="145" t="n">
        <v>0.0149</v>
      </c>
      <c r="AV40" s="145" t="n">
        <v>-9999.9999</v>
      </c>
      <c r="AW40" s="145"/>
      <c r="AX40" s="145" t="n">
        <v>0.0486</v>
      </c>
      <c r="AY40" s="145" t="n">
        <v>0.0663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2193</v>
      </c>
      <c r="E41" s="144" t="n">
        <v>21.3</v>
      </c>
      <c r="F41" s="141" t="n">
        <v>3.2446</v>
      </c>
      <c r="G41" s="116" t="n">
        <v>36.02455</v>
      </c>
      <c r="H41" s="113" t="n">
        <v>80</v>
      </c>
      <c r="I41" s="144" t="n">
        <v>80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111.44</v>
      </c>
      <c r="K41" s="119" t="n">
        <f aca="false">IF(ISBLANK(E41),"",(0.000824493-(0.0000040899*E41)+(0.000000076438*E41^2)-(0.00000000082467*E41^3)+(0.0000000000053875*E41^4)))</f>
        <v>0.000765196941676249</v>
      </c>
      <c r="L41" s="119" t="n">
        <f aca="false">IF(ISBLANK(E41),"",(-0.00000572466+(0.00000010227*E41)-(0.0000000016546*E41^2)))</f>
        <v>-4.296984474E-006</v>
      </c>
      <c r="M41" s="119" t="n">
        <f aca="false">IF(ISBLANK(E41),"",IF(ISBLANK(G41),(O41+(K41*35)+(L41*35^1.5)+(0.00000048314*35^2)),(O41+(K41*G41)+(L41*G41^1.5)+(0.00000048314*G41^2))))</f>
        <v>1.02519313789762</v>
      </c>
      <c r="N41" s="120" t="n">
        <f aca="false">IF(ISBLANK(D41),"",IF(ISBLANK(G41),J41*(1+0.00001*(35-20)),J41*(1+0.00001*(G41-20))))</f>
        <v>111.45785775852</v>
      </c>
      <c r="O41" s="119" t="n">
        <f aca="false">IF(ISBLANK(E41),"",(0.999842594+(0.00006793952*E41)-(0.00000909529*E41^2)+(0.0000001001685*E41^3)-(0.000000001120083*E41^4)+(0.000000000006536332*E41^5)))</f>
        <v>0.997929356909852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3.32144368593787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3.23982239361181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148.335675013985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144.690468098703</v>
      </c>
      <c r="T41" s="32" t="n">
        <v>0.41</v>
      </c>
      <c r="U41" s="32" t="n">
        <v>0.4</v>
      </c>
      <c r="V41" s="125" t="n">
        <v>10.9</v>
      </c>
      <c r="W41" s="125" t="n">
        <v>10.7</v>
      </c>
      <c r="X41" s="125" t="n">
        <v>10.5</v>
      </c>
      <c r="Y41" s="125" t="n">
        <v>10.3</v>
      </c>
      <c r="Z41" s="32" t="n">
        <v>0.73</v>
      </c>
      <c r="AA41" s="32" t="n">
        <v>0.71</v>
      </c>
      <c r="AB41" s="32" t="n">
        <v>3.55</v>
      </c>
      <c r="AC41" s="32" t="n">
        <v>3.47</v>
      </c>
      <c r="AD41" s="145" t="n">
        <v>0.0058</v>
      </c>
      <c r="AE41" s="145" t="n">
        <v>0.0097</v>
      </c>
      <c r="AF41" s="145" t="n">
        <v>0.0046</v>
      </c>
      <c r="AG41" s="145" t="n">
        <v>0.0066</v>
      </c>
      <c r="AH41" s="145" t="n">
        <v>0.0046</v>
      </c>
      <c r="AI41" s="145" t="n">
        <v>-9999.9999</v>
      </c>
      <c r="AJ41" s="145" t="n">
        <v>-9999.9999</v>
      </c>
      <c r="AK41" s="145" t="n">
        <v>0.0017</v>
      </c>
      <c r="AL41" s="145" t="n">
        <v>0.0165</v>
      </c>
      <c r="AM41" s="145" t="n">
        <v>0.0059</v>
      </c>
      <c r="AN41" s="145" t="n">
        <v>-9999.9999</v>
      </c>
      <c r="AO41" s="145" t="n">
        <v>-9999.9999</v>
      </c>
      <c r="AP41" s="145" t="n">
        <v>0.0855</v>
      </c>
      <c r="AQ41" s="145"/>
      <c r="AR41" s="145" t="n">
        <v>0.0056</v>
      </c>
      <c r="AS41" s="145" t="n">
        <v>0.0081</v>
      </c>
      <c r="AT41" s="145"/>
      <c r="AU41" s="145" t="n">
        <v>0.015</v>
      </c>
      <c r="AV41" s="145" t="n">
        <v>-9999.9999</v>
      </c>
      <c r="AW41" s="145"/>
      <c r="AX41" s="145" t="n">
        <v>0.0489</v>
      </c>
      <c r="AY41" s="145" t="n">
        <v>0.0741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2194</v>
      </c>
      <c r="E42" s="144" t="n">
        <v>22.6</v>
      </c>
      <c r="F42" s="141" t="n">
        <v>3.7307</v>
      </c>
      <c r="G42" s="116" t="n">
        <v>35.9991</v>
      </c>
      <c r="H42" s="113" t="n">
        <v>60</v>
      </c>
      <c r="I42" s="144" t="n">
        <v>60.5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111.97</v>
      </c>
      <c r="K42" s="119" t="n">
        <f aca="false">IF(ISBLANK(E42),"",(0.000824493-(0.0000040899*E42)+(0.000000076438*E42^2)-(0.00000000082467*E42^3)+(0.0000000000053875*E42^4)))</f>
        <v>0.0007629888901799</v>
      </c>
      <c r="L42" s="119" t="n">
        <f aca="false">IF(ISBLANK(E42),"",(-0.00000572466+(0.00000010227*E42)-(0.0000000016546*E42^2)))</f>
        <v>-4.258461496E-006</v>
      </c>
      <c r="M42" s="119" t="n">
        <f aca="false">IF(ISBLANK(E42),"",IF(ISBLANK(G42),(O42+(K42*35)+(L42*35^1.5)+(0.00000048314*35^2)),(O42+(K42*G42)+(L42*G42^1.5)+(0.00000048314*G42^2))))</f>
        <v>1.0248083520904</v>
      </c>
      <c r="N42" s="120" t="n">
        <f aca="false">IF(ISBLANK(D42),"",IF(ISBLANK(G42),J42*(1+0.00001*(35-20)),J42*(1+0.00001*(G42-20))))</f>
        <v>111.98791419227</v>
      </c>
      <c r="O42" s="119" t="n">
        <f aca="false">IF(ISBLANK(E42),"",(0.999842594+(0.00006793952*E42)-(0.00000909529*E42^2)+(0.0000001001685*E42^3)-(0.000000001120083*E42^4)+(0.000000000006536332*E42^5)))</f>
        <v>0.99763511379082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3.80298732638788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3.7109253829075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169.841413996483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165.729927600649</v>
      </c>
      <c r="T42" s="32" t="n">
        <v>0.32</v>
      </c>
      <c r="U42" s="32" t="n">
        <v>0.31</v>
      </c>
      <c r="V42" s="32" t="n">
        <v>5.21</v>
      </c>
      <c r="W42" s="32" t="n">
        <v>5.09</v>
      </c>
      <c r="X42" s="32" t="n">
        <v>4.89</v>
      </c>
      <c r="Y42" s="32" t="n">
        <v>4.78</v>
      </c>
      <c r="Z42" s="32" t="n">
        <v>0.43</v>
      </c>
      <c r="AA42" s="32" t="n">
        <v>0.42</v>
      </c>
      <c r="AB42" s="32" t="n">
        <v>1.9</v>
      </c>
      <c r="AC42" s="32" t="n">
        <v>1.86</v>
      </c>
      <c r="AD42" s="145" t="n">
        <v>0.014</v>
      </c>
      <c r="AE42" s="145" t="n">
        <v>0.0201</v>
      </c>
      <c r="AF42" s="145" t="n">
        <v>0.0091</v>
      </c>
      <c r="AG42" s="145" t="n">
        <v>0.0129</v>
      </c>
      <c r="AH42" s="145" t="n">
        <v>0.0064</v>
      </c>
      <c r="AI42" s="145" t="n">
        <v>-9999.9999</v>
      </c>
      <c r="AJ42" s="145" t="n">
        <v>-9999.9999</v>
      </c>
      <c r="AK42" s="145" t="n">
        <v>0.0022</v>
      </c>
      <c r="AL42" s="145" t="n">
        <v>0.0446</v>
      </c>
      <c r="AM42" s="145" t="n">
        <v>0.0073</v>
      </c>
      <c r="AN42" s="145" t="n">
        <v>0.0023</v>
      </c>
      <c r="AO42" s="145" t="n">
        <v>-9999.9999</v>
      </c>
      <c r="AP42" s="145" t="n">
        <v>0.1091</v>
      </c>
      <c r="AQ42" s="145"/>
      <c r="AR42" s="145" t="n">
        <v>0.01</v>
      </c>
      <c r="AS42" s="145" t="n">
        <v>0.0166</v>
      </c>
      <c r="AT42" s="145"/>
      <c r="AU42" s="145" t="n">
        <v>0.026</v>
      </c>
      <c r="AV42" s="145" t="n">
        <v>-9999.9999</v>
      </c>
      <c r="AW42" s="145"/>
      <c r="AX42" s="145" t="n">
        <v>0.0901</v>
      </c>
      <c r="AY42" s="145" t="n">
        <v>0.1581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2197</v>
      </c>
      <c r="E43" s="144" t="n">
        <v>28.6</v>
      </c>
      <c r="F43" s="141" t="n">
        <v>4.4517</v>
      </c>
      <c r="G43" s="116" t="n">
        <v>34.4646</v>
      </c>
      <c r="H43" s="113" t="n">
        <v>40</v>
      </c>
      <c r="I43" s="144" t="n">
        <v>40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113.81</v>
      </c>
      <c r="K43" s="119" t="n">
        <f aca="false">IF(ISBLANK(E43),"",(0.000824493-(0.0000040899*E43)+(0.000000076438*E43^2)-(0.00000000082467*E43^3)+(0.0000000000053875*E43^4)))</f>
        <v>0.0007543575931871</v>
      </c>
      <c r="L43" s="119" t="n">
        <f aca="false">IF(ISBLANK(E43),"",(-0.00000572466+(0.00000010227*E43)-(0.0000000016546*E43^2)))</f>
        <v>-4.153134616E-006</v>
      </c>
      <c r="M43" s="119" t="n">
        <f aca="false">IF(ISBLANK(E43),"",IF(ISBLANK(G43),(O43+(K43*35)+(L43*35^1.5)+(0.00000048314*35^2)),(O43+(K43*G43)+(L43*G43^1.5)+(0.00000048314*G43^2))))</f>
        <v>1.02179726803658</v>
      </c>
      <c r="N43" s="120" t="n">
        <f aca="false">IF(ISBLANK(D43),"",IF(ISBLANK(G43),J43*(1+0.00001*(35-20)),J43*(1+0.00001*(G43-20))))</f>
        <v>113.82646216126</v>
      </c>
      <c r="O43" s="119" t="n">
        <f aca="false">IF(ISBLANK(E43),"",(0.999842594+(0.00006793952*E43)-(0.00000909529*E43^2)+(0.0000001001685*E43^3)-(0.000000001120083*E43^4)+(0.000000000006536332*E43^5)))</f>
        <v>0.996065060375924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4.46630417119247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4.3710277086321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199.465144285456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195.21009746751</v>
      </c>
      <c r="T43" s="32" t="n">
        <v>0.02</v>
      </c>
      <c r="U43" s="32" t="n">
        <v>0.02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0.04</v>
      </c>
      <c r="AA43" s="32" t="n">
        <v>0.04</v>
      </c>
      <c r="AB43" s="32" t="n">
        <v>1.08</v>
      </c>
      <c r="AC43" s="32" t="n">
        <v>1.06</v>
      </c>
      <c r="AD43" s="145" t="n">
        <v>0.115</v>
      </c>
      <c r="AE43" s="145" t="n">
        <v>0.1025</v>
      </c>
      <c r="AF43" s="145" t="n">
        <v>0.0156</v>
      </c>
      <c r="AG43" s="145" t="n">
        <v>0.1311</v>
      </c>
      <c r="AH43" s="145" t="n">
        <v>0.0401</v>
      </c>
      <c r="AI43" s="145" t="n">
        <v>0.0368</v>
      </c>
      <c r="AJ43" s="145" t="n">
        <v>0.0431</v>
      </c>
      <c r="AK43" s="145" t="n">
        <v>-9999.9999</v>
      </c>
      <c r="AL43" s="145" t="n">
        <v>0.2444</v>
      </c>
      <c r="AM43" s="145" t="n">
        <v>0.0185</v>
      </c>
      <c r="AN43" s="145" t="n">
        <v>0.0051</v>
      </c>
      <c r="AO43" s="145" t="n">
        <v>-9999.9999</v>
      </c>
      <c r="AP43" s="145" t="n">
        <v>0.0761</v>
      </c>
      <c r="AQ43" s="145"/>
      <c r="AR43" s="145" t="n">
        <v>0.0796</v>
      </c>
      <c r="AS43" s="145" t="n">
        <v>0.3782</v>
      </c>
      <c r="AT43" s="145"/>
      <c r="AU43" s="145" t="n">
        <v>0.0719</v>
      </c>
      <c r="AV43" s="145" t="n">
        <v>-9999.9999</v>
      </c>
      <c r="AW43" s="145"/>
      <c r="AX43" s="145" t="n">
        <v>0.1658</v>
      </c>
      <c r="AY43" s="145" t="n">
        <v>0.8503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2200</v>
      </c>
      <c r="E44" s="144" t="n">
        <v>28.9</v>
      </c>
      <c r="F44" s="141" t="n">
        <v>4.3751</v>
      </c>
      <c r="G44" s="116" t="n">
        <v>34.4425</v>
      </c>
      <c r="H44" s="113" t="n">
        <v>20</v>
      </c>
      <c r="I44" s="144" t="n">
        <v>19.8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112.01</v>
      </c>
      <c r="K44" s="119" t="n">
        <f aca="false">IF(ISBLANK(E44),"",(0.000824493-(0.0000040899*E44)+(0.000000076438*E44^2)-(0.00000000082467*E44^3)+(0.0000000000053875*E44^4)))</f>
        <v>0.000753989332274109</v>
      </c>
      <c r="L44" s="119" t="n">
        <f aca="false">IF(ISBLANK(E44),"",(-0.00000572466+(0.00000010227*E44)-(0.0000000016546*E44^2)))</f>
        <v>-4.150995466E-006</v>
      </c>
      <c r="M44" s="119" t="n">
        <f aca="false">IF(ISBLANK(E44),"",IF(ISBLANK(G44),(O44+(K44*35)+(L44*35^1.5)+(0.00000048314*35^2)),(O44+(K44*G44)+(L44*G44^1.5)+(0.00000048314*G44^2))))</f>
        <v>1.02168117967164</v>
      </c>
      <c r="N44" s="120" t="n">
        <f aca="false">IF(ISBLANK(D44),"",IF(ISBLANK(G44),J44*(1+0.00001*(35-20)),J44*(1+0.00001*(G44-20))))</f>
        <v>112.02617704425</v>
      </c>
      <c r="O44" s="119" t="n">
        <f aca="false">IF(ISBLANK(E44),"",(0.999842594+(0.00006793952*E44)-(0.00000909529*E44^2)+(0.0000001001685*E44^3)-(0.000000001120083*E44^4)+(0.000000000006536332*E44^5)))</f>
        <v>0.995977822369731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4.46101798016161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4.36635035363511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199.229062994017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195.001206793344</v>
      </c>
      <c r="T44" s="32" t="n">
        <v>0.02</v>
      </c>
      <c r="U44" s="32" t="n">
        <v>0.02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0.03</v>
      </c>
      <c r="AA44" s="32" t="n">
        <v>0.03</v>
      </c>
      <c r="AB44" s="32" t="n">
        <v>1.09</v>
      </c>
      <c r="AC44" s="32" t="n">
        <v>1.07</v>
      </c>
      <c r="AD44" s="145" t="n">
        <v>0.0329</v>
      </c>
      <c r="AE44" s="145" t="n">
        <v>0.0247</v>
      </c>
      <c r="AF44" s="145" t="n">
        <v>-9999.9999</v>
      </c>
      <c r="AG44" s="145" t="n">
        <v>0.0604</v>
      </c>
      <c r="AH44" s="145" t="n">
        <v>0.0161</v>
      </c>
      <c r="AI44" s="145" t="n">
        <v>0.0037</v>
      </c>
      <c r="AJ44" s="145" t="n">
        <v>0.0059</v>
      </c>
      <c r="AK44" s="145" t="n">
        <v>-9999.9999</v>
      </c>
      <c r="AL44" s="145" t="n">
        <v>0.0445</v>
      </c>
      <c r="AM44" s="145" t="n">
        <v>0.0051</v>
      </c>
      <c r="AN44" s="145" t="n">
        <v>-9999.9999</v>
      </c>
      <c r="AO44" s="145" t="n">
        <v>-9999.9999</v>
      </c>
      <c r="AP44" s="145" t="n">
        <v>0.0182</v>
      </c>
      <c r="AQ44" s="145"/>
      <c r="AR44" s="145" t="n">
        <v>0.0669</v>
      </c>
      <c r="AS44" s="145" t="n">
        <v>0.0769</v>
      </c>
      <c r="AT44" s="145"/>
      <c r="AU44" s="145" t="n">
        <v>0.0254</v>
      </c>
      <c r="AV44" s="145" t="n">
        <v>-9999.9999</v>
      </c>
      <c r="AW44" s="145"/>
      <c r="AX44" s="145" t="n">
        <v>0.0511</v>
      </c>
      <c r="AY44" s="145" t="n">
        <v>0.1913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2201</v>
      </c>
      <c r="E45" s="144" t="n">
        <v>29</v>
      </c>
      <c r="F45" s="141" t="n">
        <v>4.4195</v>
      </c>
      <c r="G45" s="116" t="n">
        <v>34.4429</v>
      </c>
      <c r="H45" s="113" t="n">
        <v>0</v>
      </c>
      <c r="I45" s="144" t="n">
        <v>2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113.22</v>
      </c>
      <c r="K45" s="119" t="n">
        <f aca="false">IF(ISBLANK(E45),"",(0.000824493-(0.0000040899*E45)+(0.000000076438*E45^2)-(0.00000000082467*E45^3)+(0.0000000000053875*E45^4)))</f>
        <v>0.0007538678577575</v>
      </c>
      <c r="L45" s="119" t="n">
        <f aca="false">IF(ISBLANK(E45),"",(-0.00000572466+(0.00000010227*E45)-(0.0000000016546*E45^2)))</f>
        <v>-4.1503486E-006</v>
      </c>
      <c r="M45" s="119" t="n">
        <f aca="false">IF(ISBLANK(E45),"",IF(ISBLANK(G45),(O45+(K45*35)+(L45*35^1.5)+(0.00000048314*35^2)),(O45+(K45*G45)+(L45*G45^1.5)+(0.00000048314*G45^2))))</f>
        <v>1.02164816940716</v>
      </c>
      <c r="N45" s="120" t="n">
        <f aca="false">IF(ISBLANK(D45),"",IF(ISBLANK(G45),J45*(1+0.00001*(35-20)),J45*(1+0.00001*(G45-20))))</f>
        <v>113.23635225138</v>
      </c>
      <c r="O45" s="119" t="n">
        <f aca="false">IF(ISBLANK(E45),"",(0.999842594+(0.00006793952*E45)-(0.00000909529*E45^2)+(0.0000001001685*E45^3)-(0.000000001120083*E45^4)+(0.000000000006536332*E45^5)))</f>
        <v>0.995948564991743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4.45741315328687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4.36296299133331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199.068071425792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194.849927192945</v>
      </c>
      <c r="T45" s="32" t="n">
        <v>0.02</v>
      </c>
      <c r="U45" s="32" t="n">
        <v>0.02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0.04</v>
      </c>
      <c r="AA45" s="32" t="n">
        <v>0.04</v>
      </c>
      <c r="AB45" s="32" t="n">
        <v>1.04</v>
      </c>
      <c r="AC45" s="32" t="n">
        <v>1.02</v>
      </c>
      <c r="AD45" s="145" t="n">
        <v>0.0206</v>
      </c>
      <c r="AE45" s="145" t="n">
        <v>0.0143</v>
      </c>
      <c r="AF45" s="145" t="n">
        <v>-9999.9999</v>
      </c>
      <c r="AG45" s="145" t="n">
        <v>0.0396</v>
      </c>
      <c r="AH45" s="145" t="n">
        <v>0.0087</v>
      </c>
      <c r="AI45" s="145" t="n">
        <v>-9999.9999</v>
      </c>
      <c r="AJ45" s="145" t="n">
        <v>-9999.9999</v>
      </c>
      <c r="AK45" s="145" t="n">
        <v>-9999.9999</v>
      </c>
      <c r="AL45" s="145" t="n">
        <v>0.0345</v>
      </c>
      <c r="AM45" s="145" t="n">
        <v>0.0026</v>
      </c>
      <c r="AN45" s="145" t="n">
        <v>-9999.9999</v>
      </c>
      <c r="AO45" s="145" t="n">
        <v>-9999.9999</v>
      </c>
      <c r="AP45" s="145" t="n">
        <v>0.0088</v>
      </c>
      <c r="AQ45" s="145"/>
      <c r="AR45" s="145" t="n">
        <v>0.0549</v>
      </c>
      <c r="AS45" s="145" t="n">
        <v>0.0275</v>
      </c>
      <c r="AT45" s="145"/>
      <c r="AU45" s="145" t="n">
        <v>0.0188</v>
      </c>
      <c r="AV45" s="145" t="n">
        <v>-9999.9999</v>
      </c>
      <c r="AW45" s="145"/>
      <c r="AX45" s="145" t="n">
        <v>0.0387</v>
      </c>
      <c r="AY45" s="145" t="n">
        <v>0.1201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T40" activeCellId="0" sqref="T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4.9859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30.04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0°30.04</v>
      </c>
      <c r="P9" s="29" t="s">
        <v>13</v>
      </c>
      <c r="Q9" s="33" t="n">
        <f aca="false">IF(ISBLANK(I9),"",IF(ISBLANK(J9),"",IF(J9&gt;60,"ERREUR !!",O11*(I9+(J9/60)))))</f>
        <v>0.500666666666667</v>
      </c>
      <c r="R9" s="33"/>
      <c r="V9" s="137" t="n">
        <v>4.9745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-0°0.01</v>
      </c>
      <c r="P10" s="29" t="s">
        <v>17</v>
      </c>
      <c r="Q10" s="33" t="n">
        <f aca="false">IF(ISBLANK(I10),"",IF(ISBLANK(J10),"",IF(J10&gt;60,"ERREUR !!",O12*(I10+(J10/60)))))</f>
        <v>-0.000166666666666667</v>
      </c>
      <c r="R10" s="33"/>
      <c r="S10" s="35"/>
      <c r="T10" s="35"/>
      <c r="V10" s="0" t="n">
        <v>4.9806</v>
      </c>
      <c r="Y10" s="0" t="s">
        <v>153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41718</v>
      </c>
      <c r="K11" s="38"/>
      <c r="L11" s="38"/>
      <c r="M11" s="38"/>
      <c r="N11" s="39" t="str">
        <f aca="false">I9&amp;"°"&amp;J9</f>
        <v>0°30.04</v>
      </c>
      <c r="O11" s="40" t="n">
        <f aca="false">IF(P9=M10,-1,1)</f>
        <v>1</v>
      </c>
      <c r="P11" s="41" t="str">
        <f aca="false">TEXT(J11,"aaaa-mm-jj")&amp;"T"&amp;TEXT(J12,"hh:mm:ss")&amp;"z"</f>
        <v>2018-03-21T05:36:24z</v>
      </c>
      <c r="Q11" s="41"/>
      <c r="R11" s="41"/>
      <c r="T11" s="42"/>
      <c r="U11" s="42"/>
      <c r="V11" s="5" t="n">
        <v>4.9801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0.233611111111111</v>
      </c>
      <c r="K12" s="45"/>
      <c r="L12" s="45"/>
      <c r="M12" s="45"/>
      <c r="N12" s="46" t="str">
        <f aca="false">I10&amp;"°"&amp;J10</f>
        <v>0°0.01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4.9778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4.9778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32</v>
      </c>
      <c r="S14" s="55" t="s">
        <v>24</v>
      </c>
      <c r="V14" s="153" t="n">
        <f aca="false">AVERAGE(V8:V13)</f>
        <v>4.97945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4.97945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0.995030233843815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0.0199456097128495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5.01512652397372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4.978852466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0.004699436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0.0040026580483595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2202</v>
      </c>
      <c r="E35" s="144" t="n">
        <v>7.3</v>
      </c>
      <c r="F35" s="141" t="n">
        <v>5.9637</v>
      </c>
      <c r="G35" s="151" t="n">
        <v>34.9589</v>
      </c>
      <c r="H35" s="113" t="n">
        <v>2000</v>
      </c>
      <c r="I35" s="144" t="n">
        <v>2024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120.19</v>
      </c>
      <c r="K35" s="119" t="n">
        <f aca="false">IF(ISBLANK(E35),"",(0.000824493-(0.0000040899*E35)+(0.000000076438*E35^2)-(0.00000000082467*E35^3)+(0.0000000000053875*E35^4)))</f>
        <v>0.000798404599922949</v>
      </c>
      <c r="L35" s="119" t="n">
        <f aca="false">IF(ISBLANK(E35),"",(-0.00000572466+(0.00000010227*E35)-(0.0000000016546*E35^2)))</f>
        <v>-5.066262634E-006</v>
      </c>
      <c r="M35" s="119" t="n">
        <f aca="false">IF(ISBLANK(E35),"",IF(ISBLANK(G35),(O35+(K35*35)+(L35*35^1.5)+(0.00000048314*35^2)),(O35+(K35*G35)+(L35*G35^1.5)+(0.00000048314*G35^2))))</f>
        <v>1.02734440306468</v>
      </c>
      <c r="N35" s="120" t="n">
        <f aca="false">IF(ISBLANK(D35),"",IF(ISBLANK(G35),J35*(1+0.00001*(35-20)),J35*(1+0.00001*(G35-20))))</f>
        <v>120.20797910191</v>
      </c>
      <c r="O35" s="119" t="n">
        <f aca="false">IF(ISBLANK(E35),"",(0.999842594+(0.00006793952*E35)-(0.00000909529*E35^2)+(0.0000001001685*E35^3)-(0.000000001120083*E35^4)+(0.000000000006536332*E35^5)))</f>
        <v>0.999889786405409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5.66519580506899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5.51440762043292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253.007644654381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246.273444328534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2203</v>
      </c>
      <c r="E36" s="144" t="n">
        <v>8.3</v>
      </c>
      <c r="F36" s="141" t="n">
        <v>4.2495</v>
      </c>
      <c r="G36" s="151" t="n">
        <v>34.8406</v>
      </c>
      <c r="H36" s="113" t="n">
        <v>1200</v>
      </c>
      <c r="I36" s="144" t="n">
        <v>1211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114.72</v>
      </c>
      <c r="K36" s="119" t="n">
        <f aca="false">IF(ISBLANK(E36),"",(0.000824493-(0.0000040899*E36)+(0.000000076438*E36^2)-(0.00000000082467*E36^3)+(0.0000000000053875*E36^4)))</f>
        <v>0.000795366676405149</v>
      </c>
      <c r="L36" s="119" t="n">
        <f aca="false">IF(ISBLANK(E36),"",(-0.00000572466+(0.00000010227*E36)-(0.0000000016546*E36^2)))</f>
        <v>-4.989804394E-006</v>
      </c>
      <c r="M36" s="119" t="n">
        <f aca="false">IF(ISBLANK(E36),"",IF(ISBLANK(G36),(O36+(K36*35)+(L36*35^1.5)+(0.00000048314*35^2)),(O36+(K36*G36)+(L36*G36^1.5)+(0.00000048314*G36^2))))</f>
        <v>1.02710350178008</v>
      </c>
      <c r="N36" s="120" t="n">
        <f aca="false">IF(ISBLANK(D36),"",IF(ISBLANK(G36),J36*(1+0.00001*(35-20)),J36*(1+0.00001*(G36-20))))</f>
        <v>114.73702513632</v>
      </c>
      <c r="O36" s="119" t="n">
        <f aca="false">IF(ISBLANK(E36),"",(0.999842594+(0.00006793952*E36)-(0.00000909529*E36^2)+(0.0000001001685*E36^3)-(0.000000001120083*E36^4)+(0.000000000006536332*E36^5)))</f>
        <v>0.999832134276928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4.22835077958734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4.11677184651708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188.83814581637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183.855030665453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2204</v>
      </c>
      <c r="E37" s="144" t="n">
        <v>8.9</v>
      </c>
      <c r="F37" s="141" t="n">
        <v>3.1321</v>
      </c>
      <c r="G37" s="151" t="n">
        <v>34.5196</v>
      </c>
      <c r="H37" s="113" t="n">
        <v>800</v>
      </c>
      <c r="I37" s="144" t="n">
        <v>807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109.42</v>
      </c>
      <c r="K37" s="119" t="n">
        <f aca="false">IF(ISBLANK(E37),"",(0.000824493-(0.0000040899*E37)+(0.000000076438*E37^2)-(0.00000000082467*E37^3)+(0.0000000000053875*E37^4)))</f>
        <v>0.000793599979577109</v>
      </c>
      <c r="L37" s="119" t="n">
        <f aca="false">IF(ISBLANK(E37),"",(-0.00000572466+(0.00000010227*E37)-(0.0000000016546*E37^2)))</f>
        <v>-4.945517866E-006</v>
      </c>
      <c r="M37" s="119" t="n">
        <f aca="false">IF(ISBLANK(E37),"",IF(ISBLANK(G37),(O37+(K37*35)+(L37*35^1.5)+(0.00000048314*35^2)),(O37+(K37*G37)+(L37*G37^1.5)+(0.00000048314*G37^2))))</f>
        <v>1.02675821377895</v>
      </c>
      <c r="N37" s="120" t="n">
        <f aca="false">IF(ISBLANK(D37),"",IF(ISBLANK(G37),J37*(1+0.00001*(35-20)),J37*(1+0.00001*(G37-20))))</f>
        <v>109.43588734632</v>
      </c>
      <c r="O37" s="119" t="n">
        <f aca="false">IF(ISBLANK(E37),"",(0.999842594+(0.00006793952*E37)-(0.00000909529*E37^2)+(0.0000001001685*E37^3)-(0.000000001120083*E37^4)+(0.000000000006536332*E37^5)))</f>
        <v>0.999790770835288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3.26611134929064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3.18099364140445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145.86453285932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142.063176025123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2205</v>
      </c>
      <c r="E38" s="144" t="n">
        <v>11.9</v>
      </c>
      <c r="F38" s="141" t="n">
        <v>2.0608</v>
      </c>
      <c r="G38" s="151" t="n">
        <v>34.7747</v>
      </c>
      <c r="H38" s="113" t="n">
        <v>400</v>
      </c>
      <c r="I38" s="144" t="n">
        <v>403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111.82</v>
      </c>
      <c r="K38" s="119" t="n">
        <f aca="false">IF(ISBLANK(E38),"",(0.000824493-(0.0000040899*E38)+(0.000000076438*E38^2)-(0.00000000082467*E38^3)+(0.0000000000053875*E38^4)))</f>
        <v>0.000785365912757409</v>
      </c>
      <c r="L38" s="119" t="n">
        <f aca="false">IF(ISBLANK(E38),"",(-0.00000572466+(0.00000010227*E38)-(0.0000000016546*E38^2)))</f>
        <v>-4.741954906E-006</v>
      </c>
      <c r="M38" s="119" t="n">
        <f aca="false">IF(ISBLANK(E38),"",IF(ISBLANK(G38),(O38+(K38*35)+(L38*35^1.5)+(0.00000048314*35^2)),(O38+(K38*G38)+(L38*G38^1.5)+(0.00000048314*G38^2))))</f>
        <v>1.0264336869646</v>
      </c>
      <c r="N38" s="120" t="n">
        <f aca="false">IF(ISBLANK(D38),"",IF(ISBLANK(G38),J38*(1+0.00001*(35-20)),J38*(1+0.00001*(G38-20))))</f>
        <v>111.83652106954</v>
      </c>
      <c r="O38" s="119" t="n">
        <f aca="false">IF(ISBLANK(E38),"",(0.999842594+(0.00006793952*E38)-(0.00000909529*E38^2)+(0.0000001001685*E38^3)-(0.000000001120083*E38^4)+(0.000000000006536332*E38^5)))</f>
        <v>0.999510988456787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2.09665013801472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2.04265522911179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93.6363951637375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91.2249825321324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2206</v>
      </c>
      <c r="E39" s="144" t="n">
        <v>18.9</v>
      </c>
      <c r="F39" s="141" t="n">
        <v>3.3721</v>
      </c>
      <c r="G39" s="151" t="n">
        <v>35.82815</v>
      </c>
      <c r="H39" s="113" t="n">
        <v>100</v>
      </c>
      <c r="I39" s="144" t="n">
        <v>101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114.21</v>
      </c>
      <c r="K39" s="119" t="n">
        <f aca="false">IF(ISBLANK(E39),"",(0.000824493-(0.0000040899*E39)+(0.000000076438*E39^2)-(0.00000000082467*E39^3)+(0.0000000000053875*E39^4)))</f>
        <v>0.000769618178500609</v>
      </c>
      <c r="L39" s="119" t="n">
        <f aca="false">IF(ISBLANK(E39),"",(-0.00000572466+(0.00000010227*E39)-(0.0000000016546*E39^2)))</f>
        <v>-4.382796666E-006</v>
      </c>
      <c r="M39" s="119" t="n">
        <f aca="false">IF(ISBLANK(E39),"",IF(ISBLANK(G39),(O39+(K39*35)+(L39*35^1.5)+(0.00000048314*35^2)),(O39+(K39*G39)+(L39*G39^1.5)+(0.00000048314*G39^2))))</f>
        <v>1.02568109631621</v>
      </c>
      <c r="N39" s="120" t="n">
        <f aca="false">IF(ISBLANK(D39),"",IF(ISBLANK(G39),J39*(1+0.00001*(35-20)),J39*(1+0.00001*(G39-20))))</f>
        <v>114.228077330115</v>
      </c>
      <c r="O39" s="119" t="n">
        <f aca="false">IF(ISBLANK(E39),"",(0.999842594+(0.00006793952*E39)-(0.00000909529*E39^2)+(0.0000001001685*E39^3)-(0.000000001120083*E39^4)+(0.000000000006536332*E39^5)))</f>
        <v>0.998426828577223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3.36737699065345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3.28306430014901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150.387056402583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146.621651644655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2207</v>
      </c>
      <c r="E40" s="144" t="n">
        <v>19</v>
      </c>
      <c r="F40" s="141" t="n">
        <v>3.3427</v>
      </c>
      <c r="G40" s="151" t="n">
        <v>35.8267</v>
      </c>
      <c r="H40" s="113" t="n">
        <v>100</v>
      </c>
      <c r="I40" s="144" t="n">
        <v>101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112.82</v>
      </c>
      <c r="K40" s="119" t="n">
        <f aca="false">IF(ISBLANK(E40),"",(0.000824493-(0.0000040899*E40)+(0.000000076438*E40^2)-(0.00000000082467*E40^3)+(0.0000000000053875*E40^4)))</f>
        <v>0.0007694247108575</v>
      </c>
      <c r="L40" s="119" t="n">
        <f aca="false">IF(ISBLANK(E40),"",(-0.00000572466+(0.00000010227*E40)-(0.0000000016546*E40^2)))</f>
        <v>-4.3788406E-006</v>
      </c>
      <c r="M40" s="119" t="n">
        <f aca="false">IF(ISBLANK(E40),"",IF(ISBLANK(G40),(O40+(K40*35)+(L40*35^1.5)+(0.00000048314*35^2)),(O40+(K40*G40)+(L40*G40^1.5)+(0.00000048314*G40^2))))</f>
        <v>1.02565439089304</v>
      </c>
      <c r="N40" s="120" t="n">
        <f aca="false">IF(ISBLANK(D40),"",IF(ISBLANK(G40),J40*(1+0.00001*(35-20)),J40*(1+0.00001*(G40-20))))</f>
        <v>112.83785568294</v>
      </c>
      <c r="O40" s="119" t="n">
        <f aca="false">IF(ISBLANK(E40),"",(0.999842594+(0.00006793952*E40)-(0.00000909529*E40^2)+(0.0000001001685*E40^3)-(0.000000001120083*E40^4)+(0.000000000006536332*E40^5)))</f>
        <v>0.998407315199986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3.37975824369337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3.29522134717388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150.940003163346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147.164585364785</v>
      </c>
      <c r="T40" s="32" t="n">
        <v>0.12</v>
      </c>
      <c r="U40" s="32" t="n">
        <v>0.12</v>
      </c>
      <c r="V40" s="125" t="n">
        <v>12.9</v>
      </c>
      <c r="W40" s="125" t="n">
        <v>12.6</v>
      </c>
      <c r="X40" s="125" t="n">
        <v>12.8</v>
      </c>
      <c r="Y40" s="125" t="n">
        <v>12.5</v>
      </c>
      <c r="Z40" s="32" t="n">
        <v>0.9</v>
      </c>
      <c r="AA40" s="32" t="n">
        <v>0.88</v>
      </c>
      <c r="AB40" s="32" t="n">
        <v>4.95</v>
      </c>
      <c r="AC40" s="32" t="n">
        <v>4.84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2208</v>
      </c>
      <c r="E41" s="144" t="n">
        <v>21.3</v>
      </c>
      <c r="F41" s="141" t="n">
        <v>3.705</v>
      </c>
      <c r="G41" s="151" t="n">
        <v>36.1979</v>
      </c>
      <c r="H41" s="113" t="n">
        <v>80</v>
      </c>
      <c r="I41" s="144" t="n">
        <v>80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112.27</v>
      </c>
      <c r="K41" s="119" t="n">
        <f aca="false">IF(ISBLANK(E41),"",(0.000824493-(0.0000040899*E41)+(0.000000076438*E41^2)-(0.00000000082467*E41^3)+(0.0000000000053875*E41^4)))</f>
        <v>0.000765196941676249</v>
      </c>
      <c r="L41" s="119" t="n">
        <f aca="false">IF(ISBLANK(E41),"",(-0.00000572466+(0.00000010227*E41)-(0.0000000016546*E41^2)))</f>
        <v>-4.296984474E-006</v>
      </c>
      <c r="M41" s="119" t="n">
        <f aca="false">IF(ISBLANK(E41),"",IF(ISBLANK(G41),(O41+(K41*35)+(L41*35^1.5)+(0.00000048314*35^2)),(O41+(K41*G41)+(L41*G41^1.5)+(0.00000048314*G41^2))))</f>
        <v>1.02532511929821</v>
      </c>
      <c r="N41" s="120" t="n">
        <f aca="false">IF(ISBLANK(D41),"",IF(ISBLANK(G41),J41*(1+0.00001*(35-20)),J41*(1+0.00001*(G41-20))))</f>
        <v>112.28818538233</v>
      </c>
      <c r="O41" s="119" t="n">
        <f aca="false">IF(ISBLANK(E41),"",(0.999842594+(0.00006793952*E41)-(0.00000909529*E41^2)+(0.0000001001685*E41^3)-(0.000000001120083*E41^4)+(0.000000000006536332*E41^5)))</f>
        <v>0.997929356909852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3.76643569359173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3.67340624227531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168.209018075807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164.054322780015</v>
      </c>
      <c r="T41" s="32" t="n">
        <v>0.4</v>
      </c>
      <c r="U41" s="32" t="n">
        <v>0.39</v>
      </c>
      <c r="V41" s="32" t="n">
        <v>7.74</v>
      </c>
      <c r="W41" s="32" t="n">
        <v>7.56</v>
      </c>
      <c r="X41" s="32" t="n">
        <v>7.34</v>
      </c>
      <c r="Y41" s="32" t="n">
        <v>7.17</v>
      </c>
      <c r="Z41" s="32" t="n">
        <v>0.6</v>
      </c>
      <c r="AA41" s="32" t="n">
        <v>0.59</v>
      </c>
      <c r="AB41" s="32" t="n">
        <v>3.01</v>
      </c>
      <c r="AC41" s="32" t="n">
        <v>2.94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2209</v>
      </c>
      <c r="E42" s="144" t="n">
        <v>23.4</v>
      </c>
      <c r="F42" s="141" t="n">
        <v>3.8987</v>
      </c>
      <c r="G42" s="151" t="n">
        <v>36.1799</v>
      </c>
      <c r="H42" s="113" t="n">
        <v>60</v>
      </c>
      <c r="I42" s="144" t="n">
        <v>62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113.16</v>
      </c>
      <c r="K42" s="119" t="n">
        <f aca="false">IF(ISBLANK(E42),"",(0.000824493-(0.0000040899*E42)+(0.000000076438*E42^2)-(0.00000000082467*E42^3)+(0.0000000000053875*E42^4)))</f>
        <v>0.00076169260451334</v>
      </c>
      <c r="L42" s="119" t="n">
        <f aca="false">IF(ISBLANK(E42),"",(-0.00000572466+(0.00000010227*E42)-(0.0000000016546*E42^2)))</f>
        <v>-4.237534776E-006</v>
      </c>
      <c r="M42" s="119" t="n">
        <f aca="false">IF(ISBLANK(E42),"",IF(ISBLANK(G42),(O42+(K42*35)+(L42*35^1.5)+(0.00000048314*35^2)),(O42+(K42*G42)+(L42*G42^1.5)+(0.00000048314*G42^2))))</f>
        <v>1.02471385178073</v>
      </c>
      <c r="N42" s="120" t="n">
        <f aca="false">IF(ISBLANK(D42),"",IF(ISBLANK(G42),J42*(1+0.00001*(35-20)),J42*(1+0.00001*(G42-20))))</f>
        <v>113.17830917484</v>
      </c>
      <c r="O42" s="119" t="n">
        <f aca="false">IF(ISBLANK(E42),"",(0.999842594+(0.00006793952*E42)-(0.00000909529*E42^2)+(0.0000001001685*E42^3)-(0.000000001120083*E42^4)+(0.000000000006536332*E42^5)))</f>
        <v>0.997445643495083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3.93241821367538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3.83757690680347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175.621797422742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171.386184657843</v>
      </c>
      <c r="T42" s="32" t="n">
        <v>0.47</v>
      </c>
      <c r="U42" s="32" t="n">
        <v>0.46</v>
      </c>
      <c r="V42" s="32" t="n">
        <v>3.95</v>
      </c>
      <c r="W42" s="32" t="n">
        <v>3.86</v>
      </c>
      <c r="X42" s="32" t="n">
        <v>3.48</v>
      </c>
      <c r="Y42" s="32" t="n">
        <v>3.4</v>
      </c>
      <c r="Z42" s="32" t="n">
        <v>0.4</v>
      </c>
      <c r="AA42" s="32" t="n">
        <v>0.39</v>
      </c>
      <c r="AB42" s="32" t="n">
        <v>1.83</v>
      </c>
      <c r="AC42" s="32" t="n">
        <v>1.79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2210</v>
      </c>
      <c r="E43" s="144" t="n">
        <v>27.2</v>
      </c>
      <c r="F43" s="141" t="n">
        <v>4.4806</v>
      </c>
      <c r="G43" s="151" t="n">
        <v>35.25655</v>
      </c>
      <c r="H43" s="113" t="n">
        <v>40</v>
      </c>
      <c r="I43" s="144" t="n">
        <v>40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110.03</v>
      </c>
      <c r="K43" s="119" t="n">
        <f aca="false">IF(ISBLANK(E43),"",(0.000824493-(0.0000040899*E43)+(0.000000076438*E43^2)-(0.00000000082467*E43^3)+(0.0000000000053875*E43^4)))</f>
        <v>0.00075615316050176</v>
      </c>
      <c r="L43" s="119" t="n">
        <f aca="false">IF(ISBLANK(E43),"",(-0.00000572466+(0.00000010227*E43)-(0.0000000016546*E43^2)))</f>
        <v>-4.167055264E-006</v>
      </c>
      <c r="M43" s="119" t="n">
        <f aca="false">IF(ISBLANK(E43),"",IF(ISBLANK(G43),(O43+(K43*35)+(L43*35^1.5)+(0.00000048314*35^2)),(O43+(K43*G43)+(L43*G43^1.5)+(0.00000048314*G43^2))))</f>
        <v>1.02284902778876</v>
      </c>
      <c r="N43" s="120" t="n">
        <f aca="false">IF(ISBLANK(D43),"",IF(ISBLANK(G43),J43*(1+0.00001*(35-20)),J43*(1+0.00001*(G43-20))))</f>
        <v>110.046786781965</v>
      </c>
      <c r="O43" s="119" t="n">
        <f aca="false">IF(ISBLANK(E43),"",(0.999842594+(0.00006793952*E43)-(0.00000909529*E43^2)+(0.0000001001685*E43^3)-(0.000000001120083*E43^4)+(0.000000000006536332*E43^5)))</f>
        <v>0.996461467720534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4.65272955325832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4.54879403201547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207.790901848517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203.149141469811</v>
      </c>
      <c r="T43" s="32" t="n">
        <v>0.01</v>
      </c>
      <c r="U43" s="32" t="n">
        <v>0.01</v>
      </c>
      <c r="V43" s="32" t="n">
        <v>-0.01</v>
      </c>
      <c r="W43" s="32" t="n">
        <v>-0.01</v>
      </c>
      <c r="X43" s="32" t="n">
        <v>0</v>
      </c>
      <c r="Y43" s="32" t="n">
        <v>0</v>
      </c>
      <c r="Z43" s="32" t="n">
        <v>0.06</v>
      </c>
      <c r="AA43" s="32" t="n">
        <v>0.06</v>
      </c>
      <c r="AB43" s="32" t="n">
        <v>0.86</v>
      </c>
      <c r="AC43" s="32" t="n">
        <v>0.84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2211</v>
      </c>
      <c r="E44" s="144" t="n">
        <v>28.8</v>
      </c>
      <c r="F44" s="141" t="n">
        <v>4.3875</v>
      </c>
      <c r="G44" s="151" t="n">
        <v>34.49115</v>
      </c>
      <c r="H44" s="113" t="n">
        <v>20</v>
      </c>
      <c r="I44" s="144" t="n">
        <v>20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112.43</v>
      </c>
      <c r="K44" s="119" t="n">
        <f aca="false">IF(ISBLANK(E44),"",(0.000824493-(0.0000040899*E44)+(0.000000076438*E44^2)-(0.00000000082467*E44^3)+(0.0000000000053875*E44^4)))</f>
        <v>0.00075411144553728</v>
      </c>
      <c r="L44" s="119" t="n">
        <f aca="false">IF(ISBLANK(E44),"",(-0.00000572466+(0.00000010227*E44)-(0.0000000016546*E44^2)))</f>
        <v>-4.151675424E-006</v>
      </c>
      <c r="M44" s="119" t="n">
        <f aca="false">IF(ISBLANK(E44),"",IF(ISBLANK(G44),(O44+(K44*35)+(L44*35^1.5)+(0.00000048314*35^2)),(O44+(K44*G44)+(L44*G44^1.5)+(0.00000048314*G44^2))))</f>
        <v>1.02175094568181</v>
      </c>
      <c r="N44" s="120" t="n">
        <f aca="false">IF(ISBLANK(D44),"",IF(ISBLANK(G44),J44*(1+0.00001*(35-20)),J44*(1+0.00001*(G44-20))))</f>
        <v>112.446292399945</v>
      </c>
      <c r="O44" s="119" t="n">
        <f aca="false">IF(ISBLANK(E44),"",(0.999842594+(0.00006793952*E44)-(0.00000909529*E44^2)+(0.0000001001685*E44^3)-(0.000000001120083*E44^4)+(0.000000000006536332*E44^5)))</f>
        <v>0.996006990827753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4.45673077921367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4.36185628019137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199.037596599682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194.800501473346</v>
      </c>
      <c r="T44" s="32" t="n">
        <v>0.01</v>
      </c>
      <c r="U44" s="32" t="n">
        <v>0.01</v>
      </c>
      <c r="V44" s="32" t="n">
        <v>-0.01</v>
      </c>
      <c r="W44" s="32" t="n">
        <v>-0.01</v>
      </c>
      <c r="X44" s="32" t="n">
        <v>0</v>
      </c>
      <c r="Y44" s="32" t="n">
        <v>0</v>
      </c>
      <c r="Z44" s="32" t="n">
        <v>0.02</v>
      </c>
      <c r="AA44" s="32" t="n">
        <v>0.02</v>
      </c>
      <c r="AB44" s="32" t="n">
        <v>1.02</v>
      </c>
      <c r="AC44" s="32" t="n">
        <v>1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2074</v>
      </c>
      <c r="E45" s="144" t="n">
        <v>28.8</v>
      </c>
      <c r="F45" s="141" t="n">
        <v>4.3294</v>
      </c>
      <c r="G45" s="151" t="n">
        <v>34.4914</v>
      </c>
      <c r="H45" s="113" t="n">
        <v>0</v>
      </c>
      <c r="I45" s="144" t="n">
        <v>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110.7909</v>
      </c>
      <c r="K45" s="119" t="n">
        <f aca="false">IF(ISBLANK(E45),"",(0.000824493-(0.0000040899*E45)+(0.000000076438*E45^2)-(0.00000000082467*E45^3)+(0.0000000000053875*E45^4)))</f>
        <v>0.00075411144553728</v>
      </c>
      <c r="L45" s="119" t="n">
        <f aca="false">IF(ISBLANK(E45),"",(-0.00000572466+(0.00000010227*E45)-(0.0000000016546*E45^2)))</f>
        <v>-4.151675424E-006</v>
      </c>
      <c r="M45" s="119" t="n">
        <f aca="false">IF(ISBLANK(E45),"",IF(ISBLANK(G45),(O45+(K45*35)+(L45*35^1.5)+(0.00000048314*35^2)),(O45+(K45*G45)+(L45*G45^1.5)+(0.00000048314*G45^2))))</f>
        <v>1.0217511333983</v>
      </c>
      <c r="N45" s="120" t="n">
        <f aca="false">IF(ISBLANK(D45),"",IF(ISBLANK(G45),J45*(1+0.00001*(35-20)),J45*(1+0.00001*(G45-20))))</f>
        <v>110.806955152483</v>
      </c>
      <c r="O45" s="119" t="n">
        <f aca="false">IF(ISBLANK(E45),"",(0.999842594+(0.00006793952*E45)-(0.00000909529*E45^2)+(0.0000001001685*E45^3)-(0.000000001120083*E45^4)+(0.000000000006536332*E45^5)))</f>
        <v>0.996006990827753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4.46377422526734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4.36874898334689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199.352156900439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195.108329596272</v>
      </c>
      <c r="T45" s="32" t="n">
        <v>0.03</v>
      </c>
      <c r="U45" s="32" t="n">
        <v>0.03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0.03</v>
      </c>
      <c r="AA45" s="32" t="n">
        <v>0.03</v>
      </c>
      <c r="AB45" s="32" t="n">
        <v>1.02</v>
      </c>
      <c r="AC45" s="32" t="n">
        <v>1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L28" colorId="64" zoomScale="100" zoomScaleNormal="100" zoomScalePageLayoutView="100" workbookViewId="0">
      <selection pane="topLeft" activeCell="AD39" activeCellId="0" sqref="AD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41719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4.9756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0.13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0°0.13</v>
      </c>
      <c r="P9" s="29" t="s">
        <v>13</v>
      </c>
      <c r="Q9" s="33" t="n">
        <f aca="false">IF(ISBLANK(I9),"",IF(ISBLANK(J9),"",IF(J9&gt;60,"ERREUR !!",O11*(I9+(J9/60)))))</f>
        <v>0.00216666666666667</v>
      </c>
      <c r="R9" s="33"/>
      <c r="V9" s="137" t="n">
        <v>4.9707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-0°0.06</v>
      </c>
      <c r="P10" s="29" t="s">
        <v>17</v>
      </c>
      <c r="Q10" s="33" t="n">
        <f aca="false">IF(ISBLANK(I10),"",IF(ISBLANK(J10),"",IF(J10&gt;60,"ERREUR !!",O12*(I10+(J10/60)))))</f>
        <v>-0.001</v>
      </c>
      <c r="R10" s="33"/>
      <c r="S10" s="35"/>
      <c r="T10" s="35"/>
      <c r="V10" s="0" t="n">
        <v>4.9702</v>
      </c>
      <c r="Y10" s="0" t="s">
        <v>153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41718</v>
      </c>
      <c r="K11" s="38"/>
      <c r="L11" s="38"/>
      <c r="M11" s="38"/>
      <c r="N11" s="39" t="str">
        <f aca="false">I9&amp;"°"&amp;J9</f>
        <v>0°0.13</v>
      </c>
      <c r="O11" s="40" t="n">
        <f aca="false">IF(P9=M10,-1,1)</f>
        <v>1</v>
      </c>
      <c r="P11" s="41" t="str">
        <f aca="false">TEXT(J11,"aaaa-mm-jj")&amp;"T"&amp;TEXT(J12,"hh:mm:ss")&amp;"z"</f>
        <v>2018-03-21T10:19:34z</v>
      </c>
      <c r="Q11" s="41"/>
      <c r="R11" s="41"/>
      <c r="T11" s="42"/>
      <c r="U11" s="42"/>
      <c r="V11" s="5" t="n">
        <v>4.9813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0.43025462962963</v>
      </c>
      <c r="K12" s="45"/>
      <c r="L12" s="45"/>
      <c r="M12" s="45"/>
      <c r="N12" s="46" t="str">
        <f aca="false">I10&amp;"°"&amp;J10</f>
        <v>0°0.06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4.9749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4.9822</v>
      </c>
      <c r="X13" s="155"/>
      <c r="Y13" s="155"/>
      <c r="Z13" s="15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32</v>
      </c>
      <c r="S14" s="55" t="s">
        <v>24</v>
      </c>
      <c r="V14" s="153" t="n">
        <f aca="false">AVERAGE(V8:V13)</f>
        <v>4.97581666666667</v>
      </c>
      <c r="X14" s="156"/>
      <c r="Y14" s="156"/>
      <c r="Z14" s="155"/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32</v>
      </c>
      <c r="S15" s="60" t="s">
        <v>24</v>
      </c>
      <c r="X15" s="156"/>
      <c r="Y15" s="156"/>
      <c r="Z15" s="155"/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4.9758</v>
      </c>
      <c r="S16" s="60" t="s">
        <v>29</v>
      </c>
      <c r="U16" s="0" t="s">
        <v>99</v>
      </c>
      <c r="X16" s="156"/>
      <c r="Y16" s="156"/>
      <c r="Z16" s="155"/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  <c r="X17" s="156"/>
      <c r="Y17" s="156"/>
      <c r="Z17" s="155"/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0.995030233843815</v>
      </c>
      <c r="Q18" s="70"/>
      <c r="R18" s="6"/>
      <c r="X18" s="155"/>
      <c r="Y18" s="155"/>
      <c r="Z18" s="155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0.0199456097128495</v>
      </c>
      <c r="Q19" s="70" t="s">
        <v>13</v>
      </c>
      <c r="R19" s="6"/>
      <c r="X19" s="155"/>
      <c r="Y19" s="155"/>
      <c r="Z19" s="155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  <c r="X20" s="155"/>
      <c r="Y20" s="155"/>
      <c r="Z20" s="155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5.01512652397372</v>
      </c>
      <c r="Q21" s="70" t="s">
        <v>29</v>
      </c>
      <c r="R21" s="6"/>
      <c r="X21" s="155"/>
      <c r="Y21" s="155"/>
      <c r="Z21" s="155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4.975202904</v>
      </c>
      <c r="Q22" s="70" t="s">
        <v>29</v>
      </c>
      <c r="R22" s="6"/>
      <c r="X22" s="155"/>
      <c r="Y22" s="155"/>
      <c r="Z22" s="155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0.004699436</v>
      </c>
      <c r="Q23" s="70" t="s">
        <v>29</v>
      </c>
      <c r="R23" s="6"/>
      <c r="X23" s="155"/>
      <c r="Y23" s="155"/>
      <c r="Z23" s="155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  <c r="X24" s="155"/>
      <c r="Y24" s="155"/>
      <c r="Z24" s="155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0.00400559697573504</v>
      </c>
      <c r="Q25" s="70" t="s">
        <v>13</v>
      </c>
      <c r="R25" s="6"/>
      <c r="X25" s="155"/>
      <c r="Y25" s="155"/>
      <c r="Z25" s="155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  <c r="X26" s="155"/>
      <c r="Y26" s="155"/>
      <c r="Z26" s="155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  <c r="X27" s="155"/>
      <c r="Y27" s="155"/>
      <c r="Z27" s="155"/>
    </row>
    <row r="28" customFormat="false" ht="15" hidden="false" customHeight="false" outlineLevel="0" collapsed="false">
      <c r="X28" s="155"/>
      <c r="Y28" s="155"/>
      <c r="Z28" s="155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44" t="n">
        <v>8.1</v>
      </c>
      <c r="F35" s="141" t="n">
        <v>5.62563</v>
      </c>
      <c r="G35" s="157" t="n">
        <v>34.95935</v>
      </c>
      <c r="H35" s="113" t="n">
        <v>2000</v>
      </c>
      <c r="I35" s="144" t="n">
        <v>2021.5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113.12</v>
      </c>
      <c r="K35" s="119" t="n">
        <f aca="false">IF(ISBLANK(E35),"",(0.000824493-(0.0000040899*E35)+(0.000000076438*E35^2)-(0.00000000082467*E35^3)+(0.0000000000053875*E35^4)))</f>
        <v>0.000795964835151469</v>
      </c>
      <c r="L35" s="119" t="n">
        <f aca="false">IF(ISBLANK(E35),"",(-0.00000572466+(0.00000010227*E35)-(0.0000000016546*E35^2)))</f>
        <v>-5.004831306E-006</v>
      </c>
      <c r="M35" s="119" t="n">
        <f aca="false">IF(ISBLANK(E35),"",IF(ISBLANK(G35),(O35+(K35*35)+(L35*35^1.5)+(0.00000048314*35^2)),(O35+(K35*G35)+(L35*G35^1.5)+(0.00000048314*G35^2))))</f>
        <v>1.02722717842147</v>
      </c>
      <c r="N35" s="120" t="n">
        <f aca="false">IF(ISBLANK(D35),"",IF(ISBLANK(G35),J35*(1+0.00001*(35-20)),J35*(1+0.00001*(G35-20))))</f>
        <v>113.13692201672</v>
      </c>
      <c r="O35" s="119" t="n">
        <f aca="false">IF(ISBLANK(E35),"",(0.999842594+(0.00006793952*E35)-(0.00000909529*E35^2)+(0.0000001001685*E35^3)-(0.000000001120083*E35^4)+(0.000000000006536332*E35^5)))</f>
        <v>0.999844802100673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5.68742524771441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5.53667715106039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254.000411562926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247.268001566357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1144</v>
      </c>
      <c r="E36" s="144" t="n">
        <v>9.2</v>
      </c>
      <c r="F36" s="141" t="n">
        <v>3.9686</v>
      </c>
      <c r="G36" s="157" t="n">
        <v>34.79345</v>
      </c>
      <c r="H36" s="113" t="n">
        <v>1200</v>
      </c>
      <c r="I36" s="144" t="n">
        <v>1210.6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112.17</v>
      </c>
      <c r="K36" s="119" t="n">
        <f aca="false">IF(ISBLANK(E36),"",(0.000824493-(0.0000040899*E36)+(0.000000076438*E36^2)-(0.00000000082467*E36^3)+(0.0000000000053875*E36^4)))</f>
        <v>0.00079273206735776</v>
      </c>
      <c r="L36" s="119" t="n">
        <f aca="false">IF(ISBLANK(E36),"",(-0.00000572466+(0.00000010227*E36)-(0.0000000016546*E36^2)))</f>
        <v>-4.923821344E-006</v>
      </c>
      <c r="M36" s="119" t="n">
        <f aca="false">IF(ISBLANK(E36),"",IF(ISBLANK(G36),(O36+(K36*35)+(L36*35^1.5)+(0.00000048314*35^2)),(O36+(K36*G36)+(L36*G36^1.5)+(0.00000048314*G36^2))))</f>
        <v>1.02692445562088</v>
      </c>
      <c r="N36" s="120" t="n">
        <f aca="false">IF(ISBLANK(D36),"",IF(ISBLANK(G36),J36*(1+0.00001*(35-20)),J36*(1+0.00001*(G36-20))))</f>
        <v>112.186593812865</v>
      </c>
      <c r="O36" s="119" t="n">
        <f aca="false">IF(ISBLANK(E36),"",(0.999842594+(0.00006793952*E36)-(0.00000909529*E36^2)+(0.0000001001685*E36^3)-(0.000000001120083*E36^4)+(0.000000000006536332*E36^5)))</f>
        <v>0.999768218849135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4.0422128735689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3.93623197056398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180.525226933587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175.792119805387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1147</v>
      </c>
      <c r="E37" s="144" t="n">
        <v>9.8</v>
      </c>
      <c r="F37" s="141" t="n">
        <v>3.2311</v>
      </c>
      <c r="G37" s="157" t="n">
        <v>34.5132</v>
      </c>
      <c r="H37" s="113" t="n">
        <v>800</v>
      </c>
      <c r="I37" s="144" t="n">
        <v>806.9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112.9</v>
      </c>
      <c r="K37" s="119" t="n">
        <f aca="false">IF(ISBLANK(E37),"",(0.000824493-(0.0000040899*E37)+(0.000000076438*E37^2)-(0.00000000082467*E37^3)+(0.0000000000053875*E37^4)))</f>
        <v>0.00079102660529798</v>
      </c>
      <c r="L37" s="119" t="n">
        <f aca="false">IF(ISBLANK(E37),"",(-0.00000572466+(0.00000010227*E37)-(0.0000000016546*E37^2)))</f>
        <v>-4.881321784E-006</v>
      </c>
      <c r="M37" s="119" t="n">
        <f aca="false">IF(ISBLANK(E37),"",IF(ISBLANK(G37),(O37+(K37*35)+(L37*35^1.5)+(0.00000048314*35^2)),(O37+(K37*G37)+(L37*G37^1.5)+(0.00000048314*G37^2))))</f>
        <v>1.02660605724036</v>
      </c>
      <c r="N37" s="120" t="n">
        <f aca="false">IF(ISBLANK(D37),"",IF(ISBLANK(G37),J37*(1+0.00001*(35-20)),J37*(1+0.00001*(G37-20))))</f>
        <v>112.9163854028</v>
      </c>
      <c r="O37" s="119" t="n">
        <f aca="false">IF(ISBLANK(E37),"",(0.999842594+(0.00006793952*E37)-(0.00000909529*E37^2)+(0.0000001001685*E37^3)-(0.000000001120083*E37^4)+(0.000000000006536332*E37^5)))</f>
        <v>0.999719426978938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3.2664986427497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3.18184236271743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145.881829385202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142.10107991896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1148</v>
      </c>
      <c r="E38" s="144" t="n">
        <v>12.6</v>
      </c>
      <c r="F38" s="141" t="n">
        <v>2.189</v>
      </c>
      <c r="G38" s="157" t="n">
        <v>34.7474</v>
      </c>
      <c r="H38" s="113" t="n">
        <v>400</v>
      </c>
      <c r="I38" s="144" t="n">
        <v>403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112.95</v>
      </c>
      <c r="K38" s="119" t="n">
        <f aca="false">IF(ISBLANK(E38),"",(0.000824493-(0.0000040899*E38)+(0.000000076438*E38^2)-(0.00000000082467*E38^3)+(0.0000000000053875*E38^4)))</f>
        <v>0.0007835816973279</v>
      </c>
      <c r="L38" s="119" t="n">
        <f aca="false">IF(ISBLANK(E38),"",(-0.00000572466+(0.00000010227*E38)-(0.0000000016546*E38^2)))</f>
        <v>-4.698742296E-006</v>
      </c>
      <c r="M38" s="119" t="n">
        <f aca="false">IF(ISBLANK(E38),"",IF(ISBLANK(G38),(O38+(K38*35)+(L38*35^1.5)+(0.00000048314*35^2)),(O38+(K38*G38)+(L38*G38^1.5)+(0.00000048314*G38^2))))</f>
        <v>1.02627722288454</v>
      </c>
      <c r="N38" s="120" t="n">
        <f aca="false">IF(ISBLANK(D38),"",IF(ISBLANK(G38),J38*(1+0.00001*(35-20)),J38*(1+0.00001*(G38-20))))</f>
        <v>112.9666571883</v>
      </c>
      <c r="O38" s="119" t="n">
        <f aca="false">IF(ISBLANK(E38),"",(0.999842594+(0.00006793952*E38)-(0.00000909529*E38^2)+(0.0000001001685*E38^3)-(0.000000001120083*E38^4)+(0.000000000006536332*E38^5)))</f>
        <v>0.999428882783166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2.2069881476059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2.1504795180027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98.5640906720795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96.0404152740007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1149</v>
      </c>
      <c r="E39" s="144" t="n">
        <v>18.9</v>
      </c>
      <c r="F39" s="141" t="n">
        <v>3.6446</v>
      </c>
      <c r="G39" s="157" t="n">
        <v>35.76745</v>
      </c>
      <c r="H39" s="113" t="n">
        <v>100</v>
      </c>
      <c r="I39" s="144" t="n">
        <v>101.9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112.57</v>
      </c>
      <c r="K39" s="119" t="n">
        <f aca="false">IF(ISBLANK(E39),"",(0.000824493-(0.0000040899*E39)+(0.000000076438*E39^2)-(0.00000000082467*E39^3)+(0.0000000000053875*E39^4)))</f>
        <v>0.000769618178500609</v>
      </c>
      <c r="L39" s="119" t="n">
        <f aca="false">IF(ISBLANK(E39),"",(-0.00000572466+(0.00000010227*E39)-(0.0000000016546*E39^2)))</f>
        <v>-4.382796666E-006</v>
      </c>
      <c r="M39" s="119" t="n">
        <f aca="false">IF(ISBLANK(E39),"",IF(ISBLANK(G39),(O39+(K39*35)+(L39*35^1.5)+(0.00000048314*35^2)),(O39+(K39*G39)+(L39*G39^1.5)+(0.00000048314*G39^2))))</f>
        <v>1.02563466842562</v>
      </c>
      <c r="N39" s="120" t="n">
        <f aca="false">IF(ISBLANK(D39),"",IF(ISBLANK(G39),J39*(1+0.00001*(35-20)),J39*(1+0.00001*(G39-20))))</f>
        <v>112.587749418465</v>
      </c>
      <c r="O39" s="119" t="n">
        <f aca="false">IF(ISBLANK(E39),"",(0.999842594+(0.00006793952*E39)-(0.00000909529*E39^2)+(0.0000001001685*E39^3)-(0.000000001120083*E39^4)+(0.000000000006536332*E39^5)))</f>
        <v>0.998426828577223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3.69746715581159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3.60505282206119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165.128883178545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161.001659033253</v>
      </c>
      <c r="T39" s="32" t="n">
        <v>0.06</v>
      </c>
      <c r="U39" s="32" t="n">
        <v>0.06</v>
      </c>
      <c r="V39" s="125" t="n">
        <v>12.1</v>
      </c>
      <c r="W39" s="125" t="n">
        <v>11.8</v>
      </c>
      <c r="X39" s="125" t="n">
        <v>12.1</v>
      </c>
      <c r="Y39" s="125" t="n">
        <v>11.8</v>
      </c>
      <c r="Z39" s="32" t="n">
        <v>0.85</v>
      </c>
      <c r="AA39" s="32" t="n">
        <v>0.83</v>
      </c>
      <c r="AB39" s="32" t="n">
        <v>4.7</v>
      </c>
      <c r="AC39" s="32" t="n">
        <v>4.59</v>
      </c>
      <c r="AD39" s="145" t="n">
        <v>0.0059</v>
      </c>
      <c r="AE39" s="145" t="n">
        <v>0.0099</v>
      </c>
      <c r="AF39" s="145" t="n">
        <v>0.0022</v>
      </c>
      <c r="AG39" s="145" t="n">
        <v>0.0051</v>
      </c>
      <c r="AH39" s="145" t="n">
        <v>0.0033</v>
      </c>
      <c r="AI39" s="145" t="n">
        <v>-9999.9999</v>
      </c>
      <c r="AJ39" s="145" t="n">
        <v>-9999.9999</v>
      </c>
      <c r="AK39" s="145" t="n">
        <v>0.0017</v>
      </c>
      <c r="AL39" s="145" t="n">
        <v>0.0189</v>
      </c>
      <c r="AM39" s="145" t="n">
        <v>0.0095</v>
      </c>
      <c r="AN39" s="145" t="n">
        <v>-9999.9999</v>
      </c>
      <c r="AO39" s="145" t="n">
        <v>0.0014</v>
      </c>
      <c r="AP39" s="145" t="n">
        <v>0.0781</v>
      </c>
      <c r="AQ39" s="145"/>
      <c r="AR39" s="145" t="n">
        <v>-9999.9999</v>
      </c>
      <c r="AS39" s="145" t="n">
        <v>0</v>
      </c>
      <c r="AT39" s="145"/>
      <c r="AU39" s="145" t="n">
        <v>0.0143</v>
      </c>
      <c r="AV39" s="145" t="n">
        <v>-9999.9999</v>
      </c>
      <c r="AW39" s="145"/>
      <c r="AX39" s="145" t="n">
        <v>0.07</v>
      </c>
      <c r="AY39" s="145" t="n">
        <v>0.097</v>
      </c>
      <c r="AZ39" s="145"/>
      <c r="BA39" s="145" t="n">
        <v>-9999.9999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1150</v>
      </c>
      <c r="E40" s="144" t="n">
        <v>20.9</v>
      </c>
      <c r="F40" s="141" t="n">
        <v>3.5586</v>
      </c>
      <c r="G40" s="157" t="n">
        <v>36.0719</v>
      </c>
      <c r="H40" s="113" t="n">
        <v>80</v>
      </c>
      <c r="I40" s="144" t="n">
        <v>80.7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111.94</v>
      </c>
      <c r="K40" s="119" t="n">
        <f aca="false">IF(ISBLANK(E40),"",(0.000824493-(0.0000040899*E40)+(0.000000076438*E40^2)-(0.00000000082467*E40^3)+(0.0000000000053875*E40^4)))</f>
        <v>0.000765902240067309</v>
      </c>
      <c r="L40" s="119" t="n">
        <f aca="false">IF(ISBLANK(E40),"",(-0.00000572466+(0.00000010227*E40)-(0.0000000016546*E40^2)))</f>
        <v>-4.309962826E-006</v>
      </c>
      <c r="M40" s="119" t="n">
        <f aca="false">IF(ISBLANK(E40),"",IF(ISBLANK(G40),(O40+(K40*35)+(L40*35^1.5)+(0.00000048314*35^2)),(O40+(K40*G40)+(L40*G40^1.5)+(0.00000048314*G40^2))))</f>
        <v>1.0253388975644</v>
      </c>
      <c r="N40" s="120" t="n">
        <f aca="false">IF(ISBLANK(D40),"",IF(ISBLANK(G40),J40*(1+0.00001*(35-20)),J40*(1+0.00001*(G40-20))))</f>
        <v>111.95799088486</v>
      </c>
      <c r="O40" s="119" t="n">
        <f aca="false">IF(ISBLANK(E40),"",(0.999842594+(0.00006793952*E40)-(0.00000909529*E40^2)+(0.0000001001685*E40^3)-(0.000000001120083*E40^4)+(0.000000000006536332*E40^5)))</f>
        <v>0.998016437833564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3.63053129963017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3.54081105111118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162.139527841483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158.132621542625</v>
      </c>
      <c r="T40" s="32"/>
      <c r="U40" s="32"/>
      <c r="V40" s="32"/>
      <c r="W40" s="32"/>
      <c r="X40" s="32"/>
      <c r="Y40" s="32"/>
      <c r="Z40" s="32"/>
      <c r="AA40" s="32"/>
      <c r="AB40" s="32"/>
      <c r="AC40" s="32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1152</v>
      </c>
      <c r="E41" s="144" t="n">
        <v>21.2</v>
      </c>
      <c r="F41" s="141" t="n">
        <v>3.5698</v>
      </c>
      <c r="G41" s="157" t="n">
        <v>36.0774</v>
      </c>
      <c r="H41" s="113" t="n">
        <v>80</v>
      </c>
      <c r="I41" s="144" t="n">
        <v>80.7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112.54</v>
      </c>
      <c r="K41" s="119" t="n">
        <f aca="false">IF(ISBLANK(E41),"",(0.000824493-(0.0000040899*E41)+(0.000000076438*E41^2)-(0.00000000082467*E41^3)+(0.0000000000053875*E41^4)))</f>
        <v>0.00076537210854176</v>
      </c>
      <c r="L41" s="119" t="n">
        <f aca="false">IF(ISBLANK(E41),"",(-0.00000572466+(0.00000010227*E41)-(0.0000000016546*E41^2)))</f>
        <v>-4.300179424E-006</v>
      </c>
      <c r="M41" s="119" t="n">
        <f aca="false">IF(ISBLANK(E41),"",IF(ISBLANK(G41),(O41+(K41*35)+(L41*35^1.5)+(0.00000048314*35^2)),(O41+(K41*G41)+(L41*G41^1.5)+(0.00000048314*G41^2))))</f>
        <v>1.02526092563197</v>
      </c>
      <c r="N41" s="120" t="n">
        <f aca="false">IF(ISBLANK(D41),"",IF(ISBLANK(G41),J41*(1+0.00001*(35-20)),J41*(1+0.00001*(G41-20))))</f>
        <v>112.55809350596</v>
      </c>
      <c r="O41" s="119" t="n">
        <f aca="false">IF(ISBLANK(E41),"",(0.999842594+(0.00006793952*E41)-(0.00000909529*E41^2)+(0.0000001001685*E41^3)-(0.000000001120083*E41^4)+(0.000000000006536332*E41^5)))</f>
        <v>0.997951281016374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3.62223497395548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3.53298841631241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161.769013936852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157.783262672512</v>
      </c>
      <c r="T41" s="32" t="n">
        <v>0.24</v>
      </c>
      <c r="U41" s="32" t="n">
        <v>0.23</v>
      </c>
      <c r="V41" s="32" t="n">
        <v>9.56</v>
      </c>
      <c r="W41" s="32" t="n">
        <v>9.34</v>
      </c>
      <c r="X41" s="32" t="n">
        <v>9.32</v>
      </c>
      <c r="Y41" s="32" t="n">
        <v>9.11</v>
      </c>
      <c r="Z41" s="32" t="n">
        <v>0.7</v>
      </c>
      <c r="AA41" s="32" t="n">
        <v>0.68</v>
      </c>
      <c r="AB41" s="32" t="n">
        <v>3.58</v>
      </c>
      <c r="AC41" s="32" t="n">
        <v>3.5</v>
      </c>
      <c r="AD41" s="145" t="n">
        <v>0.0057</v>
      </c>
      <c r="AE41" s="145" t="n">
        <v>0.0112</v>
      </c>
      <c r="AF41" s="145" t="n">
        <v>0.0031</v>
      </c>
      <c r="AG41" s="145" t="n">
        <v>0.0059</v>
      </c>
      <c r="AH41" s="145" t="n">
        <v>0.004</v>
      </c>
      <c r="AI41" s="145" t="n">
        <v>-9999.9999</v>
      </c>
      <c r="AJ41" s="145" t="n">
        <v>-9999.9999</v>
      </c>
      <c r="AK41" s="145" t="n">
        <v>0.0019</v>
      </c>
      <c r="AL41" s="145" t="n">
        <v>0.0214</v>
      </c>
      <c r="AM41" s="145" t="n">
        <v>0.0094</v>
      </c>
      <c r="AN41" s="145" t="n">
        <v>-9999.9999</v>
      </c>
      <c r="AO41" s="145" t="n">
        <v>-9999.9999</v>
      </c>
      <c r="AP41" s="145" t="n">
        <v>0.0757</v>
      </c>
      <c r="AQ41" s="145"/>
      <c r="AR41" s="145" t="n">
        <v>0.0081</v>
      </c>
      <c r="AS41" s="145" t="n">
        <v>0.0179</v>
      </c>
      <c r="AT41" s="145"/>
      <c r="AU41" s="145" t="n">
        <v>0.0147</v>
      </c>
      <c r="AV41" s="145" t="n">
        <v>-9999.9999</v>
      </c>
      <c r="AW41" s="145"/>
      <c r="AX41" s="145" t="n">
        <v>0.0619</v>
      </c>
      <c r="AY41" s="145" t="n">
        <v>0.1093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1154</v>
      </c>
      <c r="E42" s="144" t="n">
        <v>25.5</v>
      </c>
      <c r="F42" s="141" t="n">
        <v>4.3761</v>
      </c>
      <c r="G42" s="157" t="n">
        <v>36.2113</v>
      </c>
      <c r="H42" s="113" t="n">
        <v>60</v>
      </c>
      <c r="I42" s="144" t="n">
        <v>60.1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112.46</v>
      </c>
      <c r="K42" s="119" t="n">
        <f aca="false">IF(ISBLANK(E42),"",(0.000824493-(0.0000040899*E42)+(0.000000076438*E42^2)-(0.00000000082467*E42^3)+(0.0000000000053875*E42^4)))</f>
        <v>0.000758508167002969</v>
      </c>
      <c r="L42" s="119" t="n">
        <f aca="false">IF(ISBLANK(E42),"",(-0.00000572466+(0.00000010227*E42)-(0.0000000016546*E42^2)))</f>
        <v>-4.19267865E-006</v>
      </c>
      <c r="M42" s="119" t="n">
        <f aca="false">IF(ISBLANK(E42),"",IF(ISBLANK(G42),(O42+(K42*35)+(L42*35^1.5)+(0.00000048314*35^2)),(O42+(K42*G42)+(L42*G42^1.5)+(0.00000048314*G42^2))))</f>
        <v>1.02410513132589</v>
      </c>
      <c r="N42" s="120" t="n">
        <f aca="false">IF(ISBLANK(D42),"",IF(ISBLANK(G42),J42*(1+0.00001*(35-20)),J42*(1+0.00001*(G42-20))))</f>
        <v>112.47823122798</v>
      </c>
      <c r="O42" s="119" t="n">
        <f aca="false">IF(ISBLANK(E42),"",(0.999842594+(0.00006793952*E42)-(0.00000909529*E42^2)+(0.0000001001685*E42^3)-(0.000000001120083*E42^4)+(0.000000000006536332*E42^5)))</f>
        <v>0.996918646721861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4.44709937516478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4.3424246584989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198.607458094859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193.932685248561</v>
      </c>
      <c r="T42" s="32" t="n">
        <v>0.01</v>
      </c>
      <c r="U42" s="32" t="n">
        <v>0.01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0.16</v>
      </c>
      <c r="AA42" s="32" t="n">
        <v>0.16</v>
      </c>
      <c r="AB42" s="32" t="n">
        <v>1.32</v>
      </c>
      <c r="AC42" s="32" t="n">
        <v>1.29</v>
      </c>
      <c r="AD42" s="145" t="n">
        <v>0.0084</v>
      </c>
      <c r="AE42" s="145" t="n">
        <v>0.0158</v>
      </c>
      <c r="AF42" s="145" t="n">
        <v>0.004</v>
      </c>
      <c r="AG42" s="145" t="n">
        <v>0.0082</v>
      </c>
      <c r="AH42" s="145" t="n">
        <v>0.0052</v>
      </c>
      <c r="AI42" s="145" t="n">
        <v>-9999.9999</v>
      </c>
      <c r="AJ42" s="145" t="n">
        <v>-9999.9999</v>
      </c>
      <c r="AK42" s="145" t="n">
        <v>0.0021</v>
      </c>
      <c r="AL42" s="145" t="n">
        <v>0.0296</v>
      </c>
      <c r="AM42" s="145" t="n">
        <v>0.0077</v>
      </c>
      <c r="AN42" s="145" t="n">
        <v>-9999.9999</v>
      </c>
      <c r="AO42" s="145" t="n">
        <v>-9999.9999</v>
      </c>
      <c r="AP42" s="145" t="n">
        <v>0.0803</v>
      </c>
      <c r="AQ42" s="145"/>
      <c r="AR42" s="145" t="n">
        <v>0.0093</v>
      </c>
      <c r="AS42" s="145" t="n">
        <v>0.0215</v>
      </c>
      <c r="AT42" s="145"/>
      <c r="AU42" s="145" t="n">
        <v>0.018</v>
      </c>
      <c r="AV42" s="145" t="n">
        <v>-9999.9999</v>
      </c>
      <c r="AW42" s="145"/>
      <c r="AX42" s="145" t="n">
        <v>0.0729</v>
      </c>
      <c r="AY42" s="145" t="n">
        <v>0.1405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1155</v>
      </c>
      <c r="E43" s="144" t="n">
        <v>29</v>
      </c>
      <c r="F43" s="141" t="n">
        <v>4.4515</v>
      </c>
      <c r="G43" s="157" t="n">
        <v>34.43395</v>
      </c>
      <c r="H43" s="113" t="n">
        <v>40</v>
      </c>
      <c r="I43" s="144" t="n">
        <v>40.3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113.72</v>
      </c>
      <c r="K43" s="119" t="n">
        <f aca="false">IF(ISBLANK(E43),"",(0.000824493-(0.0000040899*E43)+(0.000000076438*E43^2)-(0.00000000082467*E43^3)+(0.0000000000053875*E43^4)))</f>
        <v>0.0007538678577575</v>
      </c>
      <c r="L43" s="119" t="n">
        <f aca="false">IF(ISBLANK(E43),"",(-0.00000572466+(0.00000010227*E43)-(0.0000000016546*E43^2)))</f>
        <v>-4.1503486E-006</v>
      </c>
      <c r="M43" s="119" t="n">
        <f aca="false">IF(ISBLANK(E43),"",IF(ISBLANK(G43),(O43+(K43*35)+(L43*35^1.5)+(0.00000048314*35^2)),(O43+(K43*G43)+(L43*G43^1.5)+(0.00000048314*G43^2))))</f>
        <v>1.02164145143873</v>
      </c>
      <c r="N43" s="120" t="n">
        <f aca="false">IF(ISBLANK(D43),"",IF(ISBLANK(G43),J43*(1+0.00001*(35-20)),J43*(1+0.00001*(G43-20))))</f>
        <v>113.73641428794</v>
      </c>
      <c r="O43" s="119" t="n">
        <f aca="false">IF(ISBLANK(E43),"",(0.999842594+(0.00006793952*E43)-(0.00000909529*E43^2)+(0.0000001001685*E43^3)-(0.000000001120083*E43^4)+(0.000000000006536332*E43^5)))</f>
        <v>0.995948564991743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4.47304076199641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4.37828824946093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199.76600043076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195.534353220925</v>
      </c>
      <c r="T43" s="32" t="n">
        <v>0.01</v>
      </c>
      <c r="U43" s="32" t="n">
        <v>0.01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0.04</v>
      </c>
      <c r="AA43" s="32" t="n">
        <v>0.04</v>
      </c>
      <c r="AB43" s="32" t="n">
        <v>0.86</v>
      </c>
      <c r="AC43" s="32" t="n">
        <v>0.84</v>
      </c>
      <c r="AD43" s="145" t="n">
        <v>0.0372</v>
      </c>
      <c r="AE43" s="145" t="n">
        <v>0.0472</v>
      </c>
      <c r="AF43" s="145" t="n">
        <v>0.0091</v>
      </c>
      <c r="AG43" s="145" t="n">
        <v>0.036</v>
      </c>
      <c r="AH43" s="145" t="n">
        <v>0.0172</v>
      </c>
      <c r="AI43" s="145" t="n">
        <v>0.0023</v>
      </c>
      <c r="AJ43" s="145" t="n">
        <v>0.0021</v>
      </c>
      <c r="AK43" s="145" t="n">
        <v>0.0022</v>
      </c>
      <c r="AL43" s="145" t="n">
        <v>0.1192</v>
      </c>
      <c r="AM43" s="145" t="n">
        <v>0.0109</v>
      </c>
      <c r="AN43" s="145" t="n">
        <v>-9999.9999</v>
      </c>
      <c r="AO43" s="145" t="n">
        <v>-9999.9999</v>
      </c>
      <c r="AP43" s="145" t="n">
        <v>0.1099</v>
      </c>
      <c r="AQ43" s="145"/>
      <c r="AR43" s="145" t="n">
        <v>0.0362</v>
      </c>
      <c r="AS43" s="145" t="n">
        <v>0.0754</v>
      </c>
      <c r="AT43" s="145"/>
      <c r="AU43" s="145" t="n">
        <v>0.052</v>
      </c>
      <c r="AV43" s="145" t="n">
        <v>-9999.9999</v>
      </c>
      <c r="AW43" s="145"/>
      <c r="AX43" s="145" t="n">
        <v>0.1883</v>
      </c>
      <c r="AY43" s="145" t="n">
        <v>0.3755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1162</v>
      </c>
      <c r="E44" s="144" t="n">
        <v>29.1</v>
      </c>
      <c r="F44" s="141" t="n">
        <v>4.3881</v>
      </c>
      <c r="G44" s="157" t="n">
        <v>34.39195</v>
      </c>
      <c r="H44" s="113" t="n">
        <v>20</v>
      </c>
      <c r="I44" s="144" t="n">
        <v>20.4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112.51</v>
      </c>
      <c r="K44" s="119" t="n">
        <f aca="false">IF(ISBLANK(E44),"",(0.000824493-(0.0000040899*E44)+(0.000000076438*E44^2)-(0.00000000082467*E44^3)+(0.0000000000053875*E44^4)))</f>
        <v>0.000753747020782669</v>
      </c>
      <c r="L44" s="119" t="n">
        <f aca="false">IF(ISBLANK(E44),"",(-0.00000572466+(0.00000010227*E44)-(0.0000000016546*E44^2)))</f>
        <v>-4.149734826E-006</v>
      </c>
      <c r="M44" s="119" t="n">
        <f aca="false">IF(ISBLANK(E44),"",IF(ISBLANK(G44),(O44+(K44*35)+(L44*35^1.5)+(0.00000048314*35^2)),(O44+(K44*G44)+(L44*G44^1.5)+(0.00000048314*G44^2))))</f>
        <v>1.02157654806966</v>
      </c>
      <c r="N44" s="120" t="n">
        <f aca="false">IF(ISBLANK(D44),"",IF(ISBLANK(G44),J44*(1+0.00001*(35-20)),J44*(1+0.00001*(G44-20))))</f>
        <v>112.526192382945</v>
      </c>
      <c r="O44" s="119" t="n">
        <f aca="false">IF(ISBLANK(E44),"",(0.999842594+(0.00006793952*E44)-(0.00000909529*E44^2)+(0.0000001001685*E44^3)-(0.000000001120083*E44^4)+(0.000000000006536332*E44^5)))</f>
        <v>0.995919218845254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4.45740130763211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4.36325727724923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199.06754239885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194.863070001951</v>
      </c>
      <c r="T44" s="32" t="n">
        <v>0.01</v>
      </c>
      <c r="U44" s="32" t="n">
        <v>0.01</v>
      </c>
      <c r="V44" s="32" t="n">
        <v>0.01</v>
      </c>
      <c r="W44" s="32" t="n">
        <v>0.01</v>
      </c>
      <c r="X44" s="32" t="n">
        <v>0</v>
      </c>
      <c r="Y44" s="32" t="n">
        <v>0</v>
      </c>
      <c r="Z44" s="32" t="n">
        <v>0.02</v>
      </c>
      <c r="AA44" s="32" t="n">
        <v>0.02</v>
      </c>
      <c r="AB44" s="32" t="n">
        <v>0.86</v>
      </c>
      <c r="AC44" s="32" t="n">
        <v>0.84</v>
      </c>
      <c r="AD44" s="145" t="n">
        <v>0.0284</v>
      </c>
      <c r="AE44" s="145" t="n">
        <v>0.0256</v>
      </c>
      <c r="AF44" s="145" t="n">
        <v>0.0034</v>
      </c>
      <c r="AG44" s="145" t="n">
        <v>0.0447</v>
      </c>
      <c r="AH44" s="145" t="n">
        <v>0.0129</v>
      </c>
      <c r="AI44" s="145" t="n">
        <v>0.0017</v>
      </c>
      <c r="AJ44" s="145" t="n">
        <v>0.0017</v>
      </c>
      <c r="AK44" s="145" t="n">
        <v>-9999.9999</v>
      </c>
      <c r="AL44" s="145" t="n">
        <v>0.0471</v>
      </c>
      <c r="AM44" s="145" t="n">
        <v>0.0052</v>
      </c>
      <c r="AN44" s="145" t="n">
        <v>-9999.9999</v>
      </c>
      <c r="AO44" s="145" t="n">
        <v>-9999.9999</v>
      </c>
      <c r="AP44" s="145" t="n">
        <v>0.03</v>
      </c>
      <c r="AQ44" s="145"/>
      <c r="AR44" s="145" t="n">
        <v>0.0487</v>
      </c>
      <c r="AS44" s="145" t="n">
        <v>0.0433</v>
      </c>
      <c r="AT44" s="145"/>
      <c r="AU44" s="145" t="n">
        <v>0.0223</v>
      </c>
      <c r="AV44" s="145" t="n">
        <v>-9999.9999</v>
      </c>
      <c r="AW44" s="145"/>
      <c r="AX44" s="145" t="n">
        <v>0.0526</v>
      </c>
      <c r="AY44" s="145" t="n">
        <v>0.1739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1164</v>
      </c>
      <c r="E45" s="144" t="n">
        <v>29.1</v>
      </c>
      <c r="F45" s="141" t="n">
        <v>4.4412</v>
      </c>
      <c r="G45" s="157" t="n">
        <v>34.3945</v>
      </c>
      <c r="H45" s="113" t="n">
        <v>0</v>
      </c>
      <c r="I45" s="144" t="n">
        <v>2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112.71</v>
      </c>
      <c r="K45" s="119" t="n">
        <f aca="false">IF(ISBLANK(E45),"",(0.000824493-(0.0000040899*E45)+(0.000000076438*E45^2)-(0.00000000082467*E45^3)+(0.0000000000053875*E45^4)))</f>
        <v>0.000753747020782669</v>
      </c>
      <c r="L45" s="119" t="n">
        <f aca="false">IF(ISBLANK(E45),"",(-0.00000572466+(0.00000010227*E45)-(0.0000000016546*E45^2)))</f>
        <v>-4.149734826E-006</v>
      </c>
      <c r="M45" s="119" t="n">
        <f aca="false">IF(ISBLANK(E45),"",IF(ISBLANK(G45),(O45+(K45*35)+(L45*35^1.5)+(0.00000048314*35^2)),(O45+(K45*G45)+(L45*G45^1.5)+(0.00000048314*G45^2))))</f>
        <v>1.02157846178313</v>
      </c>
      <c r="N45" s="120" t="n">
        <f aca="false">IF(ISBLANK(D45),"",IF(ISBLANK(G45),J45*(1+0.00001*(35-20)),J45*(1+0.00001*(G45-20))))</f>
        <v>112.72622404095</v>
      </c>
      <c r="O45" s="119" t="n">
        <f aca="false">IF(ISBLANK(E45),"",(0.999842594+(0.00006793952*E45)-(0.00000909529*E45^2)+(0.0000001001685*E45^3)-(0.000000001120083*E45^4)+(0.000000000006536332*E45^5)))</f>
        <v>0.995919218845254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4.50337630542877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4.40825298682228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201.120785800449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196.872578391483</v>
      </c>
      <c r="T45" s="32" t="n">
        <v>0.02</v>
      </c>
      <c r="U45" s="32" t="n">
        <v>0.02</v>
      </c>
      <c r="V45" s="32" t="n">
        <v>0.02</v>
      </c>
      <c r="W45" s="32" t="n">
        <v>0.02</v>
      </c>
      <c r="X45" s="32" t="n">
        <v>0</v>
      </c>
      <c r="Y45" s="32" t="n">
        <v>0</v>
      </c>
      <c r="Z45" s="32" t="n">
        <v>0.01</v>
      </c>
      <c r="AA45" s="32" t="n">
        <v>0.01</v>
      </c>
      <c r="AB45" s="32" t="n">
        <v>0.81</v>
      </c>
      <c r="AC45" s="32" t="n">
        <v>0.79</v>
      </c>
      <c r="AD45" s="145" t="n">
        <v>0.0203</v>
      </c>
      <c r="AE45" s="145" t="n">
        <v>0.0152</v>
      </c>
      <c r="AF45" s="145" t="n">
        <v>-9999.9999</v>
      </c>
      <c r="AG45" s="145" t="n">
        <v>0.0311</v>
      </c>
      <c r="AH45" s="145" t="n">
        <v>0.007</v>
      </c>
      <c r="AI45" s="145" t="n">
        <v>-9999.9999</v>
      </c>
      <c r="AJ45" s="145" t="n">
        <v>-9999.9999</v>
      </c>
      <c r="AK45" s="145" t="n">
        <v>-9999.9999</v>
      </c>
      <c r="AL45" s="145" t="n">
        <v>0.0308</v>
      </c>
      <c r="AM45" s="145" t="n">
        <v>0.003</v>
      </c>
      <c r="AN45" s="145" t="n">
        <v>-9999.9999</v>
      </c>
      <c r="AO45" s="145" t="n">
        <v>-9999.9999</v>
      </c>
      <c r="AP45" s="145" t="n">
        <v>0.0081</v>
      </c>
      <c r="AQ45" s="145"/>
      <c r="AR45" s="145" t="n">
        <v>0.0448</v>
      </c>
      <c r="AS45" s="145" t="n">
        <v>0.0287</v>
      </c>
      <c r="AT45" s="145"/>
      <c r="AU45" s="145" t="n">
        <v>0.0151</v>
      </c>
      <c r="AV45" s="145" t="n">
        <v>-9999.9999</v>
      </c>
      <c r="AW45" s="145"/>
      <c r="AX45" s="145" t="n">
        <v>0.0365</v>
      </c>
      <c r="AY45" s="145" t="n">
        <v>0.089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T39" activeCellId="0" sqref="T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41719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4.9756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</v>
      </c>
      <c r="P9" s="29" t="s">
        <v>16</v>
      </c>
      <c r="Q9" s="33" t="n">
        <f aca="false">IF(ISBLANK(I9),"",IF(ISBLANK(J9),"",IF(J9&gt;60,"ERREUR !!",O11*(I9+(J9/60)))))</f>
        <v>-0.5</v>
      </c>
      <c r="R9" s="33"/>
      <c r="V9" s="137" t="n">
        <v>4.9707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0°0.01</v>
      </c>
      <c r="P10" s="29" t="s">
        <v>14</v>
      </c>
      <c r="Q10" s="33" t="n">
        <f aca="false">IF(ISBLANK(I10),"",IF(ISBLANK(J10),"",IF(J10&gt;60,"ERREUR !!",O12*(I10+(J10/60)))))</f>
        <v>0.000166666666666667</v>
      </c>
      <c r="R10" s="33"/>
      <c r="S10" s="35"/>
      <c r="T10" s="35"/>
      <c r="V10" s="0" t="n">
        <v>4.9702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41718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-1</v>
      </c>
      <c r="P11" s="41" t="str">
        <f aca="false">TEXT(J11,"aaaa-mm-jj")&amp;"T"&amp;TEXT(J12,"hh:mm:ss")&amp;"z"</f>
        <v>2018-03-21T15:49:34z</v>
      </c>
      <c r="Q11" s="41"/>
      <c r="R11" s="41"/>
      <c r="T11" s="42"/>
      <c r="U11" s="42"/>
      <c r="V11" s="5" t="n">
        <v>4.9813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0.659421296296296</v>
      </c>
      <c r="K12" s="45"/>
      <c r="L12" s="45"/>
      <c r="M12" s="45"/>
      <c r="N12" s="46" t="str">
        <f aca="false">I10&amp;"°"&amp;J10</f>
        <v>0°0.01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4.9749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4.9822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29.9</v>
      </c>
      <c r="S14" s="55" t="s">
        <v>24</v>
      </c>
      <c r="V14" s="153" t="n">
        <f aca="false">AVERAGE(V8:V13)</f>
        <v>4.97581666666667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4.9758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0.995681272050305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0.0199586599233186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5.01502121895332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4.9753073958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0.0046995347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0.00400813361636858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1165</v>
      </c>
      <c r="E35" s="144" t="n">
        <v>8.2</v>
      </c>
      <c r="F35" s="141" t="n">
        <v>5.642</v>
      </c>
      <c r="G35" s="158" t="n">
        <v>34.95815</v>
      </c>
      <c r="H35" s="113" t="n">
        <v>2000</v>
      </c>
      <c r="I35" s="144" t="n">
        <v>2022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113.54</v>
      </c>
      <c r="K35" s="119" t="n">
        <f aca="false">IF(ISBLANK(E35),"",(0.000824493-(0.0000040899*E35)+(0.000000076438*E35^2)-(0.00000000082467*E35^3)+(0.0000000000053875*E35^4)))</f>
        <v>0.00079566517253126</v>
      </c>
      <c r="L35" s="119" t="n">
        <f aca="false">IF(ISBLANK(E35),"",(-0.00000572466+(0.00000010227*E35)-(0.0000000016546*E35^2)))</f>
        <v>-4.997301304E-006</v>
      </c>
      <c r="M35" s="119" t="n">
        <f aca="false">IF(ISBLANK(E35),"",IF(ISBLANK(G35),(O35+(K35*35)+(L35*35^1.5)+(0.00000048314*35^2)),(O35+(K35*G35)+(L35*G35^1.5)+(0.00000048314*G35^2))))</f>
        <v>1.02721105328737</v>
      </c>
      <c r="N35" s="120" t="n">
        <f aca="false">IF(ISBLANK(D35),"",IF(ISBLANK(G35),J35*(1+0.00001*(35-20)),J35*(1+0.00001*(G35-20))))</f>
        <v>113.55698348351</v>
      </c>
      <c r="O35" s="119" t="n">
        <f aca="false">IF(ISBLANK(E35),"",(0.999842594+(0.00006793952*E35)-(0.00000909529*E35^2)+(0.0000001001685*E35^3)-(0.000000001120083*E35^4)+(0.000000000006536332*E35^5)))</f>
        <v>0.999838538658805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5.68614662093984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5.53551931002159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253.943308091173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247.216292385564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1167</v>
      </c>
      <c r="E36" s="144" t="n">
        <v>8.3</v>
      </c>
      <c r="F36" s="141" t="n">
        <v>4.3255</v>
      </c>
      <c r="G36" s="158" t="n">
        <v>34.8634</v>
      </c>
      <c r="H36" s="113" t="n">
        <v>1200</v>
      </c>
      <c r="I36" s="144" t="n">
        <v>1210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111.84</v>
      </c>
      <c r="K36" s="119" t="n">
        <f aca="false">IF(ISBLANK(E36),"",(0.000824493-(0.0000040899*E36)+(0.000000076438*E36^2)-(0.00000000082467*E36^3)+(0.0000000000053875*E36^4)))</f>
        <v>0.000795366676405149</v>
      </c>
      <c r="L36" s="119" t="n">
        <f aca="false">IF(ISBLANK(E36),"",(-0.00000572466+(0.00000010227*E36)-(0.0000000016546*E36^2)))</f>
        <v>-4.989804394E-006</v>
      </c>
      <c r="M36" s="119" t="n">
        <f aca="false">IF(ISBLANK(E36),"",IF(ISBLANK(G36),(O36+(K36*35)+(L36*35^1.5)+(0.00000048314*35^2)),(O36+(K36*G36)+(L36*G36^1.5)+(0.00000048314*G36^2))))</f>
        <v>1.02712139652118</v>
      </c>
      <c r="N36" s="120" t="n">
        <f aca="false">IF(ISBLANK(D36),"",IF(ISBLANK(G36),J36*(1+0.00001*(35-20)),J36*(1+0.00001*(G36-20))))</f>
        <v>111.85662322656</v>
      </c>
      <c r="O36" s="119" t="n">
        <f aca="false">IF(ISBLANK(E36),"",(0.999842594+(0.00006793952*E36)-(0.00000909529*E36^2)+(0.0000001001685*E36^3)-(0.000000001120083*E36^4)+(0.000000000006536332*E36^5)))</f>
        <v>0.999832134276928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4.42318327699246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4.30638801992988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197.539365150483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192.323288970068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1168</v>
      </c>
      <c r="E37" s="144" t="n">
        <v>9.1</v>
      </c>
      <c r="F37" s="141" t="n">
        <v>3.3176</v>
      </c>
      <c r="G37" s="158" t="n">
        <v>34.50275</v>
      </c>
      <c r="H37" s="113" t="n">
        <v>800</v>
      </c>
      <c r="I37" s="144" t="n">
        <v>806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112.77</v>
      </c>
      <c r="K37" s="119" t="n">
        <f aca="false">IF(ISBLANK(E37),"",(0.000824493-(0.0000040899*E37)+(0.000000076438*E37^2)-(0.00000000082467*E37^3)+(0.0000000000053875*E37^4)))</f>
        <v>0.000793020238143669</v>
      </c>
      <c r="L37" s="119" t="n">
        <f aca="false">IF(ISBLANK(E37),"",(-0.00000572466+(0.00000010227*E37)-(0.0000000016546*E37^2)))</f>
        <v>-4.931020426E-006</v>
      </c>
      <c r="M37" s="119" t="n">
        <f aca="false">IF(ISBLANK(E37),"",IF(ISBLANK(G37),(O37+(K37*35)+(L37*35^1.5)+(0.00000048314*35^2)),(O37+(K37*G37)+(L37*G37^1.5)+(0.00000048314*G37^2))))</f>
        <v>1.02671305232438</v>
      </c>
      <c r="N37" s="120" t="n">
        <f aca="false">IF(ISBLANK(D37),"",IF(ISBLANK(G37),J37*(1+0.00001*(35-20)),J37*(1+0.00001*(G37-20))))</f>
        <v>112.786354751175</v>
      </c>
      <c r="O37" s="119" t="n">
        <f aca="false">IF(ISBLANK(E37),"",(0.999842594+(0.00006793952*E37)-(0.00000909529*E37^2)+(0.0000001001685*E37^3)-(0.000000001120083*E37^4)+(0.000000000006536332*E37^5)))</f>
        <v>0.999775873667137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3.36043490853221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3.27300300792369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150.077023015049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146.172314333872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1169</v>
      </c>
      <c r="E38" s="144" t="n">
        <v>12.6</v>
      </c>
      <c r="F38" s="141" t="n">
        <v>1.8473</v>
      </c>
      <c r="G38" s="158" t="n">
        <v>34.7848</v>
      </c>
      <c r="H38" s="113" t="n">
        <v>400</v>
      </c>
      <c r="I38" s="144" t="n">
        <v>403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112.4</v>
      </c>
      <c r="K38" s="119" t="n">
        <f aca="false">IF(ISBLANK(E38),"",(0.000824493-(0.0000040899*E38)+(0.000000076438*E38^2)-(0.00000000082467*E38^3)+(0.0000000000053875*E38^4)))</f>
        <v>0.0007835816973279</v>
      </c>
      <c r="L38" s="119" t="n">
        <f aca="false">IF(ISBLANK(E38),"",(-0.00000572466+(0.00000010227*E38)-(0.0000000016546*E38^2)))</f>
        <v>-4.698742296E-006</v>
      </c>
      <c r="M38" s="119" t="n">
        <f aca="false">IF(ISBLANK(E38),"",IF(ISBLANK(G38),(O38+(K38*35)+(L38*35^1.5)+(0.00000048314*35^2)),(O38+(K38*G38)+(L38*G38^1.5)+(0.00000048314*G38^2))))</f>
        <v>1.02630623099195</v>
      </c>
      <c r="N38" s="120" t="n">
        <f aca="false">IF(ISBLANK(D38),"",IF(ISBLANK(G38),J38*(1+0.00001*(35-20)),J38*(1+0.00001*(G38-20))))</f>
        <v>112.4166181152</v>
      </c>
      <c r="O38" s="119" t="n">
        <f aca="false">IF(ISBLANK(E38),"",(0.999842594+(0.00006793952*E38)-(0.00000909529*E38^2)+(0.0000001001685*E38^3)-(0.000000001120083*E38^4)+(0.000000000006536332*E38^5)))</f>
        <v>0.999428882783166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1.87052562172724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1.82258040070489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83.5376742663384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81.3964406954803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1171</v>
      </c>
      <c r="E39" s="144" t="n">
        <v>19.3</v>
      </c>
      <c r="F39" s="141" t="n">
        <v>3.397</v>
      </c>
      <c r="G39" s="158" t="n">
        <v>35.77735</v>
      </c>
      <c r="H39" s="113" t="n">
        <v>100</v>
      </c>
      <c r="I39" s="144" t="n">
        <v>101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112.42</v>
      </c>
      <c r="K39" s="119" t="n">
        <f aca="false">IF(ISBLANK(E39),"",(0.000824493-(0.0000040899*E39)+(0.000000076438*E39^2)-(0.00000000082467*E39^3)+(0.0000000000053875*E39^4)))</f>
        <v>0.000768849230144349</v>
      </c>
      <c r="L39" s="119" t="n">
        <f aca="false">IF(ISBLANK(E39),"",(-0.00000572466+(0.00000010227*E39)-(0.0000000016546*E39^2)))</f>
        <v>-4.367170954E-006</v>
      </c>
      <c r="M39" s="119" t="n">
        <f aca="false">IF(ISBLANK(E39),"",IF(ISBLANK(G39),(O39+(K39*35)+(L39*35^1.5)+(0.00000048314*35^2)),(O39+(K39*G39)+(L39*G39^1.5)+(0.00000048314*G39^2))))</f>
        <v>1.02553937733514</v>
      </c>
      <c r="N39" s="120" t="n">
        <f aca="false">IF(ISBLANK(D39),"",IF(ISBLANK(G39),J39*(1+0.00001*(35-20)),J39*(1+0.00001*(G39-20))))</f>
        <v>112.43773689687</v>
      </c>
      <c r="O39" s="119" t="n">
        <f aca="false">IF(ISBLANK(E39),"",(0.999842594+(0.00006793952*E39)-(0.00000909529*E39^2)+(0.0000001001685*E39^3)-(0.000000001120083*E39^4)+(0.000000000006536332*E39^5)))</f>
        <v>0.998348132376428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3.45209574174567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3.36612695527688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154.170595826362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150.331229822665</v>
      </c>
      <c r="T39" s="32" t="n">
        <v>0.08</v>
      </c>
      <c r="U39" s="32" t="n">
        <v>0.08</v>
      </c>
      <c r="V39" s="125" t="n">
        <v>13.3</v>
      </c>
      <c r="W39" s="125" t="n">
        <v>13</v>
      </c>
      <c r="X39" s="125" t="n">
        <v>13.2</v>
      </c>
      <c r="Y39" s="125" t="n">
        <v>12.9</v>
      </c>
      <c r="Z39" s="32" t="n">
        <v>0.93</v>
      </c>
      <c r="AA39" s="32" t="n">
        <v>0.91</v>
      </c>
      <c r="AB39" s="32" t="n">
        <v>4.91</v>
      </c>
      <c r="AC39" s="32" t="n">
        <v>4.8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1172</v>
      </c>
      <c r="E40" s="144" t="n">
        <v>20.9</v>
      </c>
      <c r="F40" s="141" t="n">
        <v>3.2471</v>
      </c>
      <c r="G40" s="158" t="n">
        <v>35.9719</v>
      </c>
      <c r="H40" s="113" t="n">
        <v>80</v>
      </c>
      <c r="I40" s="144" t="n">
        <v>80.5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112.69</v>
      </c>
      <c r="K40" s="119" t="n">
        <f aca="false">IF(ISBLANK(E40),"",(0.000824493-(0.0000040899*E40)+(0.000000076438*E40^2)-(0.00000000082467*E40^3)+(0.0000000000053875*E40^4)))</f>
        <v>0.000765902240067309</v>
      </c>
      <c r="L40" s="119" t="n">
        <f aca="false">IF(ISBLANK(E40),"",(-0.00000572466+(0.00000010227*E40)-(0.0000000016546*E40^2)))</f>
        <v>-4.309962826E-006</v>
      </c>
      <c r="M40" s="119" t="n">
        <f aca="false">IF(ISBLANK(E40),"",IF(ISBLANK(G40),(O40+(K40*35)+(L40*35^1.5)+(0.00000048314*35^2)),(O40+(K40*G40)+(L40*G40^1.5)+(0.00000048314*G40^2))))</f>
        <v>1.02526270676214</v>
      </c>
      <c r="N40" s="120" t="n">
        <f aca="false">IF(ISBLANK(D40),"",IF(ISBLANK(G40),J40*(1+0.00001*(35-20)),J40*(1+0.00001*(G40-20))))</f>
        <v>112.70799873411</v>
      </c>
      <c r="O40" s="119" t="n">
        <f aca="false">IF(ISBLANK(E40),"",(0.999842594+(0.00006793952*E40)-(0.00000909529*E40^2)+(0.0000001001685*E40^3)-(0.000000001120083*E40^4)+(0.000000000006536332*E40^5)))</f>
        <v>0.998016437833564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3.29102330489888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3.20993174060937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146.977100796784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143.355551535615</v>
      </c>
      <c r="T40" s="32" t="n">
        <v>0.31</v>
      </c>
      <c r="U40" s="32" t="n">
        <v>0.3</v>
      </c>
      <c r="V40" s="125" t="n">
        <v>12.1</v>
      </c>
      <c r="W40" s="125" t="n">
        <v>11.8</v>
      </c>
      <c r="X40" s="125" t="n">
        <v>11.8</v>
      </c>
      <c r="Y40" s="125" t="n">
        <v>11.5</v>
      </c>
      <c r="Z40" s="32" t="n">
        <v>0.85</v>
      </c>
      <c r="AA40" s="32" t="n">
        <v>0.83</v>
      </c>
      <c r="AB40" s="32" t="n">
        <v>4.1</v>
      </c>
      <c r="AC40" s="32" t="n">
        <v>4.01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1173</v>
      </c>
      <c r="E41" s="144" t="n">
        <v>25.8</v>
      </c>
      <c r="F41" s="141" t="n">
        <v>4.2185</v>
      </c>
      <c r="G41" s="158" t="n">
        <v>36.19435</v>
      </c>
      <c r="H41" s="113" t="n">
        <v>60</v>
      </c>
      <c r="I41" s="144" t="n">
        <v>60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111.62</v>
      </c>
      <c r="K41" s="119" t="n">
        <f aca="false">IF(ISBLANK(E41),"",(0.000824493-(0.0000040899*E41)+(0.000000076438*E41^2)-(0.00000000082467*E41^3)+(0.0000000000053875*E41^4)))</f>
        <v>0.00075807836541318</v>
      </c>
      <c r="L41" s="119" t="n">
        <f aca="false">IF(ISBLANK(E41),"",(-0.00000572466+(0.00000010227*E41)-(0.0000000016546*E41^2)))</f>
        <v>-4.187461944E-006</v>
      </c>
      <c r="M41" s="119" t="n">
        <f aca="false">IF(ISBLANK(E41),"",IF(ISBLANK(G41),(O41+(K41*35)+(L41*35^1.5)+(0.00000048314*35^2)),(O41+(K41*G41)+(L41*G41^1.5)+(0.00000048314*G41^2))))</f>
        <v>1.02399918230461</v>
      </c>
      <c r="N41" s="120" t="n">
        <f aca="false">IF(ISBLANK(D41),"",IF(ISBLANK(G41),J41*(1+0.00001*(35-20)),J41*(1+0.00001*(G41-20))))</f>
        <v>111.63807613347</v>
      </c>
      <c r="O41" s="119" t="n">
        <f aca="false">IF(ISBLANK(E41),"",(0.999842594+(0.00006793952*E41)-(0.00000909529*E41^2)+(0.0000001001685*E41^3)-(0.000000001120083*E41^4)+(0.000000000006536332*E41^5)))</f>
        <v>0.996839926411263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4.32197972706745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4.22068669756201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193.019614610832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188.495867913119</v>
      </c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1175</v>
      </c>
      <c r="E42" s="144" t="n">
        <v>26</v>
      </c>
      <c r="F42" s="141" t="n">
        <v>4.2953</v>
      </c>
      <c r="G42" s="158" t="n">
        <v>36.19655</v>
      </c>
      <c r="H42" s="113" t="n">
        <v>60</v>
      </c>
      <c r="I42" s="144" t="n">
        <v>60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112.68</v>
      </c>
      <c r="K42" s="119" t="n">
        <f aca="false">IF(ISBLANK(E42),"",(0.000824493-(0.0000040899*E42)+(0.000000076438*E42^2)-(0.00000000082467*E42^3)+(0.0000000000053875*E42^4)))</f>
        <v>0.00075779524628</v>
      </c>
      <c r="L42" s="119" t="n">
        <f aca="false">IF(ISBLANK(E42),"",(-0.00000572466+(0.00000010227*E42)-(0.0000000016546*E42^2)))</f>
        <v>-4.1841496E-006</v>
      </c>
      <c r="M42" s="119" t="n">
        <f aca="false">IF(ISBLANK(E42),"",IF(ISBLANK(G42),(O42+(K42*35)+(L42*35^1.5)+(0.00000048314*35^2)),(O42+(K42*G42)+(L42*G42^1.5)+(0.00000048314*G42^2))))</f>
        <v>1.02393836747706</v>
      </c>
      <c r="N42" s="120" t="n">
        <f aca="false">IF(ISBLANK(D42),"",IF(ISBLANK(G42),J42*(1+0.00001*(35-20)),J42*(1+0.00001*(G42-20))))</f>
        <v>112.69825027254</v>
      </c>
      <c r="O42" s="119" t="n">
        <f aca="false">IF(ISBLANK(E42),"",(0.999842594+(0.00006793952*E42)-(0.00000909529*E42^2)+(0.0000001001685*E42^3)-(0.000000001120083*E42^4)+(0.000000000006536332*E42^5)))</f>
        <v>0.996786976605145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4.35879323805746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4.25689023529546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194.663706011646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190.112717908295</v>
      </c>
      <c r="T42" s="32" t="n">
        <v>0.03</v>
      </c>
      <c r="U42" s="32" t="n">
        <v>0.03</v>
      </c>
      <c r="V42" s="32" t="n">
        <v>0.07</v>
      </c>
      <c r="W42" s="32" t="n">
        <v>0.07</v>
      </c>
      <c r="X42" s="32" t="n">
        <v>0.04</v>
      </c>
      <c r="Y42" s="32" t="n">
        <v>0.04</v>
      </c>
      <c r="Z42" s="32" t="n">
        <v>0.24</v>
      </c>
      <c r="AA42" s="32" t="n">
        <v>0.23</v>
      </c>
      <c r="AB42" s="32" t="n">
        <v>1.63</v>
      </c>
      <c r="AC42" s="32" t="n">
        <v>1.59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1176</v>
      </c>
      <c r="E43" s="144" t="n">
        <v>27.8</v>
      </c>
      <c r="F43" s="141" t="n">
        <v>4.5901</v>
      </c>
      <c r="G43" s="158" t="n">
        <v>35.9281</v>
      </c>
      <c r="H43" s="113" t="n">
        <v>40</v>
      </c>
      <c r="I43" s="144" t="n">
        <v>40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113.18</v>
      </c>
      <c r="K43" s="119" t="n">
        <f aca="false">IF(ISBLANK(E43),"",(0.000824493-(0.0000040899*E43)+(0.000000076438*E43^2)-(0.00000000082467*E43^3)+(0.0000000000053875*E43^4)))</f>
        <v>0.00075536798352758</v>
      </c>
      <c r="L43" s="119" t="n">
        <f aca="false">IF(ISBLANK(E43),"",(-0.00000572466+(0.00000010227*E43)-(0.0000000016546*E43^2)))</f>
        <v>-4.160295064E-006</v>
      </c>
      <c r="M43" s="119" t="n">
        <f aca="false">IF(ISBLANK(E43),"",IF(ISBLANK(G43),(O43+(K43*35)+(L43*35^1.5)+(0.00000048314*35^2)),(O43+(K43*G43)+(L43*G43^1.5)+(0.00000048314*G43^2))))</f>
        <v>1.02316040549204</v>
      </c>
      <c r="N43" s="120" t="n">
        <f aca="false">IF(ISBLANK(D43),"",IF(ISBLANK(G43),J43*(1+0.00001*(35-20)),J43*(1+0.00001*(G43-20))))</f>
        <v>113.19802742358</v>
      </c>
      <c r="O43" s="119" t="n">
        <f aca="false">IF(ISBLANK(E43),"",(0.999842594+(0.00006793952*E43)-(0.00000909529*E43^2)+(0.0000001001685*E43^3)-(0.000000001120083*E43^4)+(0.000000000006536332*E43^5)))</f>
        <v>0.996293751176098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4.63807234795085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4.53308427794408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207.136311059485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202.447543852983</v>
      </c>
      <c r="T43" s="32" t="n">
        <v>0.01</v>
      </c>
      <c r="U43" s="32" t="n">
        <v>0.01</v>
      </c>
      <c r="V43" s="32" t="n">
        <v>0.03</v>
      </c>
      <c r="W43" s="32" t="n">
        <v>0.03</v>
      </c>
      <c r="X43" s="32" t="n">
        <v>0.02</v>
      </c>
      <c r="Y43" s="32" t="n">
        <v>0.02</v>
      </c>
      <c r="Z43" s="32" t="n">
        <v>0.09</v>
      </c>
      <c r="AA43" s="32" t="n">
        <v>0.09</v>
      </c>
      <c r="AB43" s="32" t="n">
        <v>0.94</v>
      </c>
      <c r="AC43" s="32" t="n">
        <v>0.92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2051</v>
      </c>
      <c r="E44" s="144" t="n">
        <v>29.7</v>
      </c>
      <c r="F44" s="141" t="n">
        <v>3.3834</v>
      </c>
      <c r="G44" s="158" t="n">
        <v>34.3699</v>
      </c>
      <c r="H44" s="113" t="n">
        <v>20</v>
      </c>
      <c r="I44" s="144" t="n">
        <v>20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111.8382733</v>
      </c>
      <c r="K44" s="119" t="n">
        <f aca="false">IF(ISBLANK(E44),"",(0.000824493-(0.0000040899*E44)+(0.000000076438*E44^2)-(0.00000000082467*E44^3)+(0.0000000000053875*E44^4)))</f>
        <v>0.000753035321472229</v>
      </c>
      <c r="L44" s="119" t="n">
        <f aca="false">IF(ISBLANK(E44),"",(-0.00000572466+(0.00000010227*E44)-(0.0000000016546*E44^2)))</f>
        <v>-4.146747114E-006</v>
      </c>
      <c r="M44" s="119" t="n">
        <f aca="false">IF(ISBLANK(E44),"",IF(ISBLANK(G44),(O44+(K44*35)+(L44*35^1.5)+(0.00000048314*35^2)),(O44+(K44*G44)+(L44*G44^1.5)+(0.00000048314*G44^2))))</f>
        <v>1.02135820858763</v>
      </c>
      <c r="N44" s="120" t="n">
        <f aca="false">IF(ISBLANK(D44),"",IF(ISBLANK(G44),J44*(1+0.00001*(35-20)),J44*(1+0.00001*(G44-20))))</f>
        <v>111.854344348035</v>
      </c>
      <c r="O44" s="119" t="n">
        <f aca="false">IF(ISBLANK(E44),"",(0.999842594+(0.00006793952*E44)-(0.00000909529*E44^2)+(0.0000001001685*E44^3)-(0.000000001120083*E44^4)+(0.000000000006536332*E44^5)))</f>
        <v>0.995741286258744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3.45647493228086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3.38419459815238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154.366170475663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151.138130753485</v>
      </c>
      <c r="T44" s="32" t="n">
        <v>0.01</v>
      </c>
      <c r="U44" s="32" t="n">
        <v>0.01</v>
      </c>
      <c r="V44" s="32" t="n">
        <v>0.03</v>
      </c>
      <c r="W44" s="32" t="n">
        <v>0.03</v>
      </c>
      <c r="X44" s="32" t="n">
        <v>0.02</v>
      </c>
      <c r="Y44" s="32" t="n">
        <v>0.02</v>
      </c>
      <c r="Z44" s="32" t="n">
        <v>0.02</v>
      </c>
      <c r="AA44" s="32" t="n">
        <v>0.02</v>
      </c>
      <c r="AB44" s="32" t="n">
        <v>0.8</v>
      </c>
      <c r="AC44" s="32" t="n">
        <v>0.78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2052</v>
      </c>
      <c r="E45" s="144" t="n">
        <v>29.9</v>
      </c>
      <c r="F45" s="141" t="n">
        <v>4.6183</v>
      </c>
      <c r="G45" s="158" t="n">
        <v>34.36465</v>
      </c>
      <c r="H45" s="113" t="n">
        <v>0</v>
      </c>
      <c r="I45" s="144" t="n">
        <v>2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117.8815891</v>
      </c>
      <c r="K45" s="119" t="n">
        <f aca="false">IF(ISBLANK(E45),"",(0.000824493-(0.0000040899*E45)+(0.000000076438*E45^2)-(0.00000000082467*E45^3)+(0.0000000000053875*E45^4)))</f>
        <v>0.000752803136180709</v>
      </c>
      <c r="L45" s="119" t="n">
        <f aca="false">IF(ISBLANK(E45),"",(-0.00000572466+(0.00000010227*E45)-(0.0000000016546*E45^2)))</f>
        <v>-4.146015946E-006</v>
      </c>
      <c r="M45" s="119" t="n">
        <f aca="false">IF(ISBLANK(E45),"",IF(ISBLANK(G45),(O45+(K45*35)+(L45*35^1.5)+(0.00000048314*35^2)),(O45+(K45*G45)+(L45*G45^1.5)+(0.00000048314*G45^2))))</f>
        <v>1.02128642636643</v>
      </c>
      <c r="N45" s="120" t="n">
        <f aca="false">IF(ISBLANK(D45),"",IF(ISBLANK(G45),J45*(1+0.00001*(35-20)),J45*(1+0.00001*(G45-20))))</f>
        <v>117.898522377689</v>
      </c>
      <c r="O45" s="119" t="n">
        <f aca="false">IF(ISBLANK(E45),"",(0.999842594+(0.00006793952*E45)-(0.00000909529*E45^2)+(0.0000001001685*E45^3)-(0.000000001120083*E45^4)+(0.000000000006536332*E45^5)))</f>
        <v>0.995681272050305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4.47736629616549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4.38404563164049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199.959178786751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195.791477909064</v>
      </c>
      <c r="T45" s="32" t="n">
        <v>0.01</v>
      </c>
      <c r="U45" s="32" t="n">
        <v>0.01</v>
      </c>
      <c r="V45" s="32" t="n">
        <v>0.01</v>
      </c>
      <c r="W45" s="32" t="n">
        <v>0.01</v>
      </c>
      <c r="X45" s="32" t="n">
        <v>0</v>
      </c>
      <c r="Y45" s="32" t="n">
        <v>0</v>
      </c>
      <c r="Z45" s="32" t="n">
        <v>0.01</v>
      </c>
      <c r="AA45" s="32" t="n">
        <v>0.01</v>
      </c>
      <c r="AB45" s="32" t="n">
        <v>0.86</v>
      </c>
      <c r="AC45" s="32" t="n">
        <v>0.84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9" activeCellId="0" sqref="AD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4.9756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59.99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-0°59.99</v>
      </c>
      <c r="P9" s="29" t="s">
        <v>16</v>
      </c>
      <c r="Q9" s="33" t="n">
        <f aca="false">IF(ISBLANK(I9),"",IF(ISBLANK(J9),"",IF(J9&gt;60,"ERREUR !!",O11*(I9+(J9/60)))))</f>
        <v>-0.999833333333333</v>
      </c>
      <c r="R9" s="33"/>
      <c r="V9" s="137" t="n">
        <v>4.9707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-0°0.08</v>
      </c>
      <c r="P10" s="29" t="s">
        <v>17</v>
      </c>
      <c r="Q10" s="33" t="n">
        <f aca="false">IF(ISBLANK(I10),"",IF(ISBLANK(J10),"",IF(J10&gt;60,"ERREUR !!",O12*(I10+(J10/60)))))</f>
        <v>-0.00133333333333333</v>
      </c>
      <c r="R10" s="33"/>
      <c r="S10" s="35"/>
      <c r="T10" s="35"/>
      <c r="V10" s="0" t="n">
        <v>4.9702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41718</v>
      </c>
      <c r="K11" s="38"/>
      <c r="L11" s="38"/>
      <c r="M11" s="38"/>
      <c r="N11" s="39" t="str">
        <f aca="false">I9&amp;"°"&amp;J9</f>
        <v>0°59.99</v>
      </c>
      <c r="O11" s="40" t="n">
        <f aca="false">IF(P9=M10,-1,1)</f>
        <v>-1</v>
      </c>
      <c r="P11" s="41" t="str">
        <f aca="false">TEXT(J11,"aaaa-mm-jj")&amp;"T"&amp;TEXT(J12,"hh:mm:ss")&amp;"z"</f>
        <v>2018-03-21T20:29:19z</v>
      </c>
      <c r="Q11" s="41"/>
      <c r="R11" s="41"/>
      <c r="T11" s="42"/>
      <c r="U11" s="42"/>
      <c r="V11" s="5" t="n">
        <v>4.9813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0.85369212962963</v>
      </c>
      <c r="K12" s="45"/>
      <c r="L12" s="45"/>
      <c r="M12" s="45"/>
      <c r="N12" s="46" t="str">
        <f aca="false">I10&amp;"°"&amp;J10</f>
        <v>0°0.08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4.9749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4.9822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29.9</v>
      </c>
      <c r="S14" s="55" t="s">
        <v>24</v>
      </c>
      <c r="V14" s="153" t="n">
        <f aca="false">AVERAGE(V8:V13)</f>
        <v>4.97581666666667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4.9758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0.995681272050305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0.0199586599233186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5.01502121895332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4.9753073958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0.0046995347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0.00400813361636858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44" t="n">
        <v>6.1</v>
      </c>
      <c r="F35" s="141" t="n">
        <v>5.3908</v>
      </c>
      <c r="G35" s="151" t="n">
        <v>34.95975</v>
      </c>
      <c r="H35" s="113" t="n">
        <v>2000</v>
      </c>
      <c r="I35" s="144" t="n">
        <v>2022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9" t="n">
        <f aca="false">IF(ISBLANK(E35),"",(0.000824493-(0.0000040899*E35)+(0.000000076438*E35^2)-(0.00000000082467*E35^3)+(0.0000000000053875*E35^4)))</f>
        <v>0.000802209143005569</v>
      </c>
      <c r="L35" s="119" t="n">
        <f aca="false">IF(ISBLANK(E35),"",(-0.00000572466+(0.00000010227*E35)-(0.0000000016546*E35^2)))</f>
        <v>-5.162380666E-006</v>
      </c>
      <c r="M35" s="119" t="n">
        <f aca="false">IF(ISBLANK(E35),"",IF(ISBLANK(G35),(O35+(K35*35)+(L35*35^1.5)+(0.00000048314*35^2)),(O35+(K35*G35)+(L35*G35^1.5)+(0.00000048314*G35^2))))</f>
        <v>1.0275082535867</v>
      </c>
      <c r="N35" s="120" t="n">
        <f aca="false">IF(ISBLANK(D35),"",IF(ISBLANK(G35),J35*(1+0.00001*(35-20)),J35*(1+0.00001*(G35-20))))</f>
        <v>108.886286679825</v>
      </c>
      <c r="O35" s="119" t="n">
        <f aca="false">IF(ISBLANK(E35),"",(0.999842594+(0.00006793952*E35)-(0.00000909529*E35^2)+(0.0000001001685*E35^3)-(0.000000001120083*E35^4)+(0.000000000006536332*E35^5)))</f>
        <v>0.999939830033904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5.66971582654518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5.51792728355612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253.209508813508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246.430632483616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44" t="n">
        <v>7.1</v>
      </c>
      <c r="F36" s="141" t="n">
        <v>4.0741</v>
      </c>
      <c r="G36" s="151" t="n">
        <v>34.83085</v>
      </c>
      <c r="H36" s="113" t="n">
        <v>1200</v>
      </c>
      <c r="I36" s="144" t="n">
        <v>1210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9" t="n">
        <f aca="false">IF(ISBLANK(E36),"",(0.000824493-(0.0000040899*E36)+(0.000000076438*E36^2)-(0.00000000082467*E36^3)+(0.0000000000053875*E36^4)))</f>
        <v>0.000799026481658769</v>
      </c>
      <c r="L36" s="119" t="n">
        <f aca="false">IF(ISBLANK(E36),"",(-0.00000572466+(0.00000010227*E36)-(0.0000000016546*E36^2)))</f>
        <v>-5.081951386E-006</v>
      </c>
      <c r="M36" s="119" t="n">
        <f aca="false">IF(ISBLANK(E36),"",IF(ISBLANK(G36),(O36+(K36*35)+(L36*35^1.5)+(0.00000048314*35^2)),(O36+(K36*G36)+(L36*G36^1.5)+(0.00000048314*G36^2))))</f>
        <v>1.02727184130683</v>
      </c>
      <c r="N36" s="120" t="n">
        <f aca="false">IF(ISBLANK(D36),"",IF(ISBLANK(G36),J36*(1+0.00001*(35-20)),J36*(1+0.00001*(G36-20))))</f>
        <v>110.146333215105</v>
      </c>
      <c r="O36" s="119" t="n">
        <f aca="false">IF(ISBLANK(E36),"",(0.999842594+(0.00006793952*E36)-(0.00000909529*E36^2)+(0.0000001001685*E36^3)-(0.000000001120083*E36^4)+(0.000000000006536332*E36^5)))</f>
        <v>0.999899594042335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4.23107943216977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4.11875344191976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188.960007440702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183.943528716136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2031</v>
      </c>
      <c r="E37" s="144" t="n">
        <v>7.9</v>
      </c>
      <c r="F37" s="141" t="n">
        <v>3.2071</v>
      </c>
      <c r="G37" s="151" t="n">
        <v>34.52215</v>
      </c>
      <c r="H37" s="113" t="n">
        <v>800</v>
      </c>
      <c r="I37" s="144" t="n">
        <v>806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107.83</v>
      </c>
      <c r="K37" s="119" t="n">
        <f aca="false">IF(ISBLANK(E37),"",(0.000824493-(0.0000040899*E37)+(0.000000076438*E37^2)-(0.00000000082467*E37^3)+(0.0000000000053875*E37^4)))</f>
        <v>0.000796567675464009</v>
      </c>
      <c r="L37" s="119" t="n">
        <f aca="false">IF(ISBLANK(E37),"",(-0.00000572466+(0.00000010227*E37)-(0.0000000016546*E37^2)))</f>
        <v>-5.019990586E-006</v>
      </c>
      <c r="M37" s="119" t="n">
        <f aca="false">IF(ISBLANK(E37),"",IF(ISBLANK(G37),(O37+(K37*35)+(L37*35^1.5)+(0.00000048314*35^2)),(O37+(K37*G37)+(L37*G37^1.5)+(0.00000048314*G37^2))))</f>
        <v>1.02691369050472</v>
      </c>
      <c r="N37" s="120" t="n">
        <f aca="false">IF(ISBLANK(D37),"",IF(ISBLANK(G37),J37*(1+0.00001*(35-20)),J37*(1+0.00001*(G37-20))))</f>
        <v>107.845659234345</v>
      </c>
      <c r="O37" s="119" t="n">
        <f aca="false">IF(ISBLANK(E37),"",(0.999842594+(0.00006793952*E37)-(0.00000909529*E37^2)+(0.0000001001685*E37^3)-(0.000000001120083*E37^4)+(0.000000000006536332*E37^5)))</f>
        <v>0.999856904530436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3.39962890574941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3.31053031738092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151.827426930769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147.848283974232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2032</v>
      </c>
      <c r="E38" s="144" t="n">
        <v>11</v>
      </c>
      <c r="F38" s="141" t="n">
        <v>2.3738</v>
      </c>
      <c r="G38" s="151" t="n">
        <v>34.72905</v>
      </c>
      <c r="H38" s="113" t="n">
        <v>400</v>
      </c>
      <c r="I38" s="144" t="n">
        <v>403.3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</v>
      </c>
      <c r="K38" s="119" t="n">
        <f aca="false">IF(ISBLANK(E38),"",(0.000824493-(0.0000040899*E38)+(0.000000076438*E38^2)-(0.00000000082467*E38^3)+(0.0000000000053875*E38^4)))</f>
        <v>0.0007877343406175</v>
      </c>
      <c r="L38" s="119" t="n">
        <f aca="false">IF(ISBLANK(E38),"",(-0.00000572466+(0.00000010227*E38)-(0.0000000016546*E38^2)))</f>
        <v>-4.7998966E-006</v>
      </c>
      <c r="M38" s="119" t="n">
        <f aca="false">IF(ISBLANK(E38),"",IF(ISBLANK(G38),(O38+(K38*35)+(L38*35^1.5)+(0.00000048314*35^2)),(O38+(K38*G38)+(L38*G38^1.5)+(0.00000048314*G38^2))))</f>
        <v>1.0265649989657</v>
      </c>
      <c r="N38" s="120" t="n">
        <f aca="false">IF(ISBLANK(D38),"",IF(ISBLANK(G38),J38*(1+0.00001*(35-20)),J38*(1+0.00001*(G38-20))))</f>
        <v>111.31639343265</v>
      </c>
      <c r="O38" s="119" t="n">
        <f aca="false">IF(ISBLANK(E38),"",(0.999842594+(0.00006793952*E38)-(0.00000909529*E38^2)+(0.0000001001685*E38^3)-(0.000000001120083*E38^4)+(0.000000000006536332*E38^5)))</f>
        <v>0.999607376451102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2.43231800827979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2.36937554926424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108.627322249776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105.816312030141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2033</v>
      </c>
      <c r="E39" s="144" t="n">
        <v>17.2</v>
      </c>
      <c r="F39" s="141" t="n">
        <v>2.9908</v>
      </c>
      <c r="G39" s="151" t="n">
        <v>35.66815</v>
      </c>
      <c r="H39" s="113" t="n">
        <v>100</v>
      </c>
      <c r="I39" s="144" t="n">
        <v>100.7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110.79</v>
      </c>
      <c r="K39" s="119" t="n">
        <f aca="false">IF(ISBLANK(E39),"",(0.000824493-(0.0000040899*E39)+(0.000000076438*E39^2)-(0.00000000082467*E39^3)+(0.0000000000053875*E39^4)))</f>
        <v>0.00077303536854176</v>
      </c>
      <c r="L39" s="119" t="n">
        <f aca="false">IF(ISBLANK(E39),"",(-0.00000572466+(0.00000010227*E39)-(0.0000000016546*E39^2)))</f>
        <v>-4.455112864E-006</v>
      </c>
      <c r="M39" s="119" t="n">
        <f aca="false">IF(ISBLANK(E39),"",IF(ISBLANK(G39),(O39+(K39*35)+(L39*35^1.5)+(0.00000048314*35^2)),(O39+(K39*G39)+(L39*G39^1.5)+(0.00000048314*G39^2))))</f>
        <v>1.025980284941</v>
      </c>
      <c r="N39" s="120" t="n">
        <f aca="false">IF(ISBLANK(D39),"",IF(ISBLANK(G39),J39*(1+0.00001*(35-20)),J39*(1+0.00001*(G39-20))))</f>
        <v>110.807358743385</v>
      </c>
      <c r="O39" s="119" t="n">
        <f aca="false">IF(ISBLANK(E39),"",(0.999842594+(0.00006793952*E39)-(0.00000909529*E39^2)+(0.0000001001685*E39^3)-(0.000000001120083*E39^4)+(0.000000000006536332*E39^5)))</f>
        <v>0.998741913802288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3.08296935114637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3.00490116271938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137.685411222197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134.198885927048</v>
      </c>
      <c r="T39" s="32" t="n">
        <v>0.07</v>
      </c>
      <c r="U39" s="32" t="n">
        <v>0.07</v>
      </c>
      <c r="V39" s="125" t="n">
        <v>16.2</v>
      </c>
      <c r="W39" s="125" t="n">
        <v>15.8</v>
      </c>
      <c r="X39" s="125" t="n">
        <v>16.1</v>
      </c>
      <c r="Y39" s="125" t="n">
        <v>15.8</v>
      </c>
      <c r="Z39" s="32" t="n">
        <v>1.11</v>
      </c>
      <c r="AA39" s="32" t="n">
        <v>1.08</v>
      </c>
      <c r="AB39" s="32" t="n">
        <v>5.8</v>
      </c>
      <c r="AC39" s="32" t="n">
        <v>5.67</v>
      </c>
      <c r="AD39" s="145" t="n">
        <v>-9999.9999</v>
      </c>
      <c r="AE39" s="145" t="n">
        <v>0.0049</v>
      </c>
      <c r="AF39" s="145" t="n">
        <v>-9999.9999</v>
      </c>
      <c r="AG39" s="145" t="n">
        <v>-9999.9999</v>
      </c>
      <c r="AH39" s="145" t="n">
        <v>-9999.9999</v>
      </c>
      <c r="AI39" s="145" t="n">
        <v>-9999.9999</v>
      </c>
      <c r="AJ39" s="145" t="n">
        <v>-9999.9999</v>
      </c>
      <c r="AK39" s="145" t="n">
        <v>-9999.9999</v>
      </c>
      <c r="AL39" s="145" t="n">
        <v>0.0075</v>
      </c>
      <c r="AM39" s="145" t="n">
        <v>-9999.9999</v>
      </c>
      <c r="AN39" s="145" t="n">
        <v>-9999.9999</v>
      </c>
      <c r="AO39" s="145" t="n">
        <v>-9999.9999</v>
      </c>
      <c r="AP39" s="145" t="n">
        <v>0.0653</v>
      </c>
      <c r="AQ39" s="145"/>
      <c r="AR39" s="145" t="n">
        <v>-9999.9999</v>
      </c>
      <c r="AS39" s="145" t="n">
        <v>0</v>
      </c>
      <c r="AT39" s="145"/>
      <c r="AU39" s="145" t="n">
        <v>0.01</v>
      </c>
      <c r="AV39" s="145" t="n">
        <v>-9999.9999</v>
      </c>
      <c r="AW39" s="145"/>
      <c r="AX39" s="145" t="n">
        <v>0.0442</v>
      </c>
      <c r="AY39" s="145" t="n">
        <v>0.068</v>
      </c>
      <c r="AZ39" s="145"/>
      <c r="BA39" s="145" t="n">
        <v>-9999.9999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2034</v>
      </c>
      <c r="E40" s="144" t="n">
        <v>18.6</v>
      </c>
      <c r="F40" s="141" t="n">
        <v>2.8339</v>
      </c>
      <c r="G40" s="151" t="n">
        <v>35.81855</v>
      </c>
      <c r="H40" s="113" t="n">
        <v>80</v>
      </c>
      <c r="I40" s="144" t="n">
        <v>80.3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109.25</v>
      </c>
      <c r="K40" s="119" t="n">
        <f aca="false">IF(ISBLANK(E40),"",(0.000824493-(0.0000040899*E40)+(0.000000076438*E40^2)-(0.00000000082467*E40^3)+(0.0000000000053875*E40^4)))</f>
        <v>0.0007702035386151</v>
      </c>
      <c r="L40" s="119" t="n">
        <f aca="false">IF(ISBLANK(E40),"",(-0.00000572466+(0.00000010227*E40)-(0.0000000016546*E40^2)))</f>
        <v>-4.394863416E-006</v>
      </c>
      <c r="M40" s="119" t="n">
        <f aca="false">IF(ISBLANK(E40),"",IF(ISBLANK(G40),(O40+(K40*35)+(L40*35^1.5)+(0.00000048314*35^2)),(O40+(K40*G40)+(L40*G40^1.5)+(0.00000048314*G40^2))))</f>
        <v>1.02575002761647</v>
      </c>
      <c r="N40" s="120" t="n">
        <f aca="false">IF(ISBLANK(D40),"",IF(ISBLANK(G40),J40*(1+0.00001*(35-20)),J40*(1+0.00001*(G40-20))))</f>
        <v>109.267281765875</v>
      </c>
      <c r="O40" s="119" t="n">
        <f aca="false">IF(ISBLANK(E40),"",(0.999842594+(0.00006793952*E40)-(0.00000909529*E40^2)+(0.0000001001685*E40^3)-(0.000000001120083*E40^4)+(0.000000000006536332*E40^5)))</f>
        <v>0.998484722762994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2.96234266255403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2.88797717065397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132.298223309663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128.977060441406</v>
      </c>
      <c r="T40" s="32" t="n">
        <v>0.32</v>
      </c>
      <c r="U40" s="32" t="n">
        <v>0.31</v>
      </c>
      <c r="V40" s="125" t="n">
        <v>15.3</v>
      </c>
      <c r="W40" s="125" t="n">
        <v>14.9</v>
      </c>
      <c r="X40" s="125" t="n">
        <v>15</v>
      </c>
      <c r="Y40" s="125" t="n">
        <v>14.6</v>
      </c>
      <c r="Z40" s="32" t="n">
        <v>1.04</v>
      </c>
      <c r="AA40" s="32" t="n">
        <v>1.02</v>
      </c>
      <c r="AB40" s="32" t="n">
        <v>4.99</v>
      </c>
      <c r="AC40" s="32" t="n">
        <v>4.88</v>
      </c>
      <c r="AD40" s="145" t="n">
        <v>0.0018</v>
      </c>
      <c r="AE40" s="145" t="n">
        <v>0.008</v>
      </c>
      <c r="AF40" s="145" t="n">
        <v>0.0042</v>
      </c>
      <c r="AG40" s="145" t="n">
        <v>0.0039</v>
      </c>
      <c r="AH40" s="145" t="n">
        <v>0.0027</v>
      </c>
      <c r="AI40" s="145" t="n">
        <v>-9999.9999</v>
      </c>
      <c r="AJ40" s="145" t="n">
        <v>-9999.9999</v>
      </c>
      <c r="AK40" s="145" t="n">
        <v>-9999.9999</v>
      </c>
      <c r="AL40" s="145" t="n">
        <v>0.0114</v>
      </c>
      <c r="AM40" s="145" t="n">
        <v>0.0036</v>
      </c>
      <c r="AN40" s="145" t="n">
        <v>-9999.9999</v>
      </c>
      <c r="AO40" s="145" t="n">
        <v>-9999.9999</v>
      </c>
      <c r="AP40" s="145" t="n">
        <v>0.0624</v>
      </c>
      <c r="AQ40" s="145"/>
      <c r="AR40" s="145" t="n">
        <v>0.004</v>
      </c>
      <c r="AS40" s="145" t="n">
        <v>0.006</v>
      </c>
      <c r="AT40" s="145"/>
      <c r="AU40" s="145" t="n">
        <v>0.0103</v>
      </c>
      <c r="AV40" s="145" t="n">
        <v>-9999.9999</v>
      </c>
      <c r="AW40" s="145"/>
      <c r="AX40" s="145" t="n">
        <v>0.0421</v>
      </c>
      <c r="AY40" s="145" t="n">
        <v>0.0707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2035</v>
      </c>
      <c r="E41" s="144" t="n">
        <v>22.7</v>
      </c>
      <c r="F41" s="141" t="n">
        <v>3.7014</v>
      </c>
      <c r="G41" s="151" t="n">
        <v>35.97225</v>
      </c>
      <c r="H41" s="113" t="n">
        <v>60</v>
      </c>
      <c r="I41" s="144" t="n">
        <v>60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110.1</v>
      </c>
      <c r="K41" s="119" t="n">
        <f aca="false">IF(ISBLANK(E41),"",(0.000824493-(0.0000040899*E41)+(0.000000076438*E41^2)-(0.00000000082467*E41^3)+(0.0000000000053875*E41^4)))</f>
        <v>0.000762824282969229</v>
      </c>
      <c r="L41" s="119" t="n">
        <f aca="false">IF(ISBLANK(E41),"",(-0.00000572466+(0.00000010227*E41)-(0.0000000016546*E41^2)))</f>
        <v>-4.255729834E-006</v>
      </c>
      <c r="M41" s="119" t="n">
        <f aca="false">IF(ISBLANK(E41),"",IF(ISBLANK(G41),(O41+(K41*35)+(L41*35^1.5)+(0.00000048314*35^2)),(O41+(K41*G41)+(L41*G41^1.5)+(0.00000048314*G41^2))))</f>
        <v>1.02475929205409</v>
      </c>
      <c r="N41" s="120" t="n">
        <f aca="false">IF(ISBLANK(D41),"",IF(ISBLANK(G41),J41*(1+0.00001*(35-20)),J41*(1+0.00001*(G41-20))))</f>
        <v>110.11758544725</v>
      </c>
      <c r="O41" s="119" t="n">
        <f aca="false">IF(ISBLANK(E41),"",(0.999842594+(0.00006793952*E41)-(0.00000909529*E41^2)+(0.0000001001685*E41^3)-(0.000000001120083*E41^4)+(0.000000000006536332*E41^5)))</f>
        <v>0.997611776723193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3.84358822159363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3.75072297601644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171.654649976371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167.507288108894</v>
      </c>
      <c r="T41" s="32" t="n">
        <v>0.17</v>
      </c>
      <c r="U41" s="32" t="n">
        <v>0.17</v>
      </c>
      <c r="V41" s="32" t="n">
        <v>2.42</v>
      </c>
      <c r="W41" s="32" t="n">
        <v>2.36</v>
      </c>
      <c r="X41" s="32" t="n">
        <v>2.25</v>
      </c>
      <c r="Y41" s="32" t="n">
        <v>2.2</v>
      </c>
      <c r="Z41" s="32" t="n">
        <v>0.41</v>
      </c>
      <c r="AA41" s="32" t="n">
        <v>0.4</v>
      </c>
      <c r="AB41" s="32" t="n">
        <v>2.63</v>
      </c>
      <c r="AC41" s="32" t="n">
        <v>2.57</v>
      </c>
      <c r="AD41" s="145" t="n">
        <v>0.0032</v>
      </c>
      <c r="AE41" s="145" t="n">
        <v>0.0106</v>
      </c>
      <c r="AF41" s="145" t="n">
        <v>0.0053</v>
      </c>
      <c r="AG41" s="145" t="n">
        <v>0.0059</v>
      </c>
      <c r="AH41" s="145" t="n">
        <v>0.0039</v>
      </c>
      <c r="AI41" s="145" t="n">
        <v>-9999.9999</v>
      </c>
      <c r="AJ41" s="145" t="n">
        <v>-9999.9999</v>
      </c>
      <c r="AK41" s="145" t="n">
        <v>-9999.9999</v>
      </c>
      <c r="AL41" s="145" t="n">
        <v>0.0185</v>
      </c>
      <c r="AM41" s="145" t="n">
        <v>0.004</v>
      </c>
      <c r="AN41" s="145" t="n">
        <v>-9999.9999</v>
      </c>
      <c r="AO41" s="145" t="n">
        <v>-9999.9999</v>
      </c>
      <c r="AP41" s="145" t="n">
        <v>0.0654</v>
      </c>
      <c r="AQ41" s="145"/>
      <c r="AR41" s="145" t="n">
        <v>0.0053</v>
      </c>
      <c r="AS41" s="145" t="n">
        <v>0.0077</v>
      </c>
      <c r="AT41" s="145"/>
      <c r="AU41" s="145" t="n">
        <v>0.013</v>
      </c>
      <c r="AV41" s="145" t="n">
        <v>-9999.9999</v>
      </c>
      <c r="AW41" s="145"/>
      <c r="AX41" s="145" t="n">
        <v>0.0537</v>
      </c>
      <c r="AY41" s="145" t="n">
        <v>0.0944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2036</v>
      </c>
      <c r="E42" s="144" t="n">
        <v>27</v>
      </c>
      <c r="F42" s="141" t="n">
        <v>4.5544</v>
      </c>
      <c r="G42" s="151" t="n">
        <v>35.70475</v>
      </c>
      <c r="H42" s="113" t="n">
        <v>40</v>
      </c>
      <c r="I42" s="144" t="n">
        <v>39.9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109.39</v>
      </c>
      <c r="K42" s="119" t="n">
        <f aca="false">IF(ISBLANK(E42),"",(0.000824493-(0.0000040899*E42)+(0.000000076438*E42^2)-(0.00000000082467*E42^3)+(0.0000000000053875*E42^4)))</f>
        <v>0.0007564201607775</v>
      </c>
      <c r="L42" s="119" t="n">
        <f aca="false">IF(ISBLANK(E42),"",(-0.00000572466+(0.00000010227*E42)-(0.0000000016546*E42^2)))</f>
        <v>-4.1695734E-006</v>
      </c>
      <c r="M42" s="119" t="n">
        <f aca="false">IF(ISBLANK(E42),"",IF(ISBLANK(G42),(O42+(K42*35)+(L42*35^1.5)+(0.00000048314*35^2)),(O42+(K42*G42)+(L42*G42^1.5)+(0.00000048314*G42^2))))</f>
        <v>1.02325078510418</v>
      </c>
      <c r="N42" s="120" t="n">
        <f aca="false">IF(ISBLANK(D42),"",IF(ISBLANK(G42),J42*(1+0.00001*(35-20)),J42*(1+0.00001*(G42-20))))</f>
        <v>109.407179426025</v>
      </c>
      <c r="O42" s="119" t="n">
        <f aca="false">IF(ISBLANK(E42),"",(0.999842594+(0.00006793952*E42)-(0.00000909529*E42^2)+(0.0000001001685*E42^3)-(0.000000001120083*E42^4)+(0.000000000006536332*E42^5)))</f>
        <v>0.996516642405886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4.76432635535499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4.65606909343334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212.774815030154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207.940045712733</v>
      </c>
      <c r="T42" s="32" t="n">
        <v>0.01</v>
      </c>
      <c r="U42" s="32" t="n">
        <v>0.01</v>
      </c>
      <c r="V42" s="32" t="n">
        <v>0.07</v>
      </c>
      <c r="W42" s="32" t="n">
        <v>0.07</v>
      </c>
      <c r="X42" s="32" t="n">
        <v>0.06</v>
      </c>
      <c r="Y42" s="32" t="n">
        <v>0.06</v>
      </c>
      <c r="Z42" s="32" t="n">
        <v>0.09</v>
      </c>
      <c r="AA42" s="32" t="n">
        <v>0.09</v>
      </c>
      <c r="AB42" s="32" t="n">
        <v>0.89</v>
      </c>
      <c r="AC42" s="32" t="n">
        <v>0.87</v>
      </c>
      <c r="AD42" s="145" t="n">
        <v>0.0565</v>
      </c>
      <c r="AE42" s="145" t="n">
        <v>0.0465</v>
      </c>
      <c r="AF42" s="145" t="n">
        <v>0.0039</v>
      </c>
      <c r="AG42" s="145" t="n">
        <v>0.0699</v>
      </c>
      <c r="AH42" s="145" t="n">
        <v>0.0206</v>
      </c>
      <c r="AI42" s="145" t="n">
        <v>0.0117</v>
      </c>
      <c r="AJ42" s="145" t="n">
        <v>0.0249</v>
      </c>
      <c r="AK42" s="145" t="n">
        <v>-9999.9999</v>
      </c>
      <c r="AL42" s="145" t="n">
        <v>0.1177</v>
      </c>
      <c r="AM42" s="145" t="n">
        <v>0.0103</v>
      </c>
      <c r="AN42" s="145" t="n">
        <v>0.0025</v>
      </c>
      <c r="AO42" s="145" t="n">
        <v>-9999.9999</v>
      </c>
      <c r="AP42" s="145" t="n">
        <v>0.0196</v>
      </c>
      <c r="AQ42" s="145"/>
      <c r="AR42" s="145" t="n">
        <v>0.0121</v>
      </c>
      <c r="AS42" s="145" t="n">
        <v>0.1769</v>
      </c>
      <c r="AT42" s="145"/>
      <c r="AU42" s="145" t="n">
        <v>0.0188</v>
      </c>
      <c r="AV42" s="145" t="n">
        <v>-9999.9999</v>
      </c>
      <c r="AW42" s="145"/>
      <c r="AX42" s="145" t="n">
        <v>0.0382</v>
      </c>
      <c r="AY42" s="145" t="n">
        <v>0.4626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2037</v>
      </c>
      <c r="E43" s="144" t="n">
        <v>27.1</v>
      </c>
      <c r="F43" s="141" t="n">
        <v>4.5972</v>
      </c>
      <c r="G43" s="151" t="n">
        <v>35.65495</v>
      </c>
      <c r="H43" s="113" t="n">
        <v>40</v>
      </c>
      <c r="I43" s="144" t="n">
        <v>40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110.47</v>
      </c>
      <c r="K43" s="119" t="n">
        <f aca="false">IF(ISBLANK(E43),"",(0.000824493-(0.0000040899*E43)+(0.000000076438*E43^2)-(0.00000000082467*E43^3)+(0.0000000000053875*E43^4)))</f>
        <v>0.000756286329317769</v>
      </c>
      <c r="L43" s="119" t="n">
        <f aca="false">IF(ISBLANK(E43),"",(-0.00000572466+(0.00000010227*E43)-(0.0000000016546*E43^2)))</f>
        <v>-4.168297786E-006</v>
      </c>
      <c r="M43" s="119" t="n">
        <f aca="false">IF(ISBLANK(E43),"",IF(ISBLANK(G43),(O43+(K43*35)+(L43*35^1.5)+(0.00000048314*35^2)),(O43+(K43*G43)+(L43*G43^1.5)+(0.00000048314*G43^2))))</f>
        <v>1.02318121726086</v>
      </c>
      <c r="N43" s="120" t="n">
        <f aca="false">IF(ISBLANK(D43),"",IF(ISBLANK(G43),J43*(1+0.00001*(35-20)),J43*(1+0.00001*(G43-20))))</f>
        <v>110.487294023265</v>
      </c>
      <c r="O43" s="119" t="n">
        <f aca="false">IF(ISBLANK(E43),"",(0.999842594+(0.00006793952*E43)-(0.00000909529*E43^2)+(0.0000001001685*E43^3)-(0.000000001120083*E43^4)+(0.000000000006536332*E43^5)))</f>
        <v>0.99648910092621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4.76135974721471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4.65348627094743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212.642326310609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207.824696860512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2038</v>
      </c>
      <c r="E44" s="144" t="n">
        <v>28.5</v>
      </c>
      <c r="F44" s="141" t="n">
        <v>4.4103</v>
      </c>
      <c r="G44" s="151" t="n">
        <v>34.4032</v>
      </c>
      <c r="H44" s="113" t="n">
        <v>20</v>
      </c>
      <c r="I44" s="144" t="n">
        <v>20.2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111.51</v>
      </c>
      <c r="K44" s="119" t="n">
        <f aca="false">IF(ISBLANK(E44),"",(0.000824493-(0.0000040899*E44)+(0.000000076438*E44^2)-(0.00000000082467*E44^3)+(0.0000000000053875*E44^4)))</f>
        <v>0.000754481630047969</v>
      </c>
      <c r="L44" s="119" t="n">
        <f aca="false">IF(ISBLANK(E44),"",(-0.00000572466+(0.00000010227*E44)-(0.0000000016546*E44^2)))</f>
        <v>-4.15391385E-006</v>
      </c>
      <c r="M44" s="119" t="n">
        <f aca="false">IF(ISBLANK(E44),"",IF(ISBLANK(G44),(O44+(K44*35)+(L44*35^1.5)+(0.00000048314*35^2)),(O44+(K44*G44)+(L44*G44^1.5)+(0.00000048314*G44^2))))</f>
        <v>1.02178416288714</v>
      </c>
      <c r="N44" s="120" t="n">
        <f aca="false">IF(ISBLANK(D44),"",IF(ISBLANK(G44),J44*(1+0.00001*(35-20)),J44*(1+0.00001*(G44-20))))</f>
        <v>111.52606100832</v>
      </c>
      <c r="O44" s="119" t="n">
        <f aca="false">IF(ISBLANK(E44),"",(0.999842594+(0.00006793952*E44)-(0.00000909529*E44^2)+(0.0000001001685*E44^3)-(0.000000001120083*E44^4)+(0.000000000006536332*E44^5)))</f>
        <v>0.996093961161005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4.52381936146347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4.427372752266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202.033772682958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197.7264671162</v>
      </c>
      <c r="T44" s="32" t="n">
        <v>0.01</v>
      </c>
      <c r="U44" s="32" t="n">
        <v>0.01</v>
      </c>
      <c r="V44" s="32" t="n">
        <v>0.04</v>
      </c>
      <c r="W44" s="32" t="n">
        <v>0.04</v>
      </c>
      <c r="X44" s="32" t="n">
        <v>0.03</v>
      </c>
      <c r="Y44" s="32" t="n">
        <v>0.03</v>
      </c>
      <c r="Z44" s="32" t="n">
        <v>0.06</v>
      </c>
      <c r="AA44" s="32" t="n">
        <v>0.06</v>
      </c>
      <c r="AB44" s="32" t="n">
        <v>0.92</v>
      </c>
      <c r="AC44" s="32" t="n">
        <v>0.9</v>
      </c>
      <c r="AD44" s="145" t="n">
        <v>0.0392</v>
      </c>
      <c r="AE44" s="145" t="n">
        <v>0.0332</v>
      </c>
      <c r="AF44" s="145" t="n">
        <v>0.0025</v>
      </c>
      <c r="AG44" s="145" t="n">
        <v>0.0584</v>
      </c>
      <c r="AH44" s="145" t="n">
        <v>0.0197</v>
      </c>
      <c r="AI44" s="145" t="n">
        <v>0.006</v>
      </c>
      <c r="AJ44" s="145" t="n">
        <v>0.0055</v>
      </c>
      <c r="AK44" s="145" t="n">
        <v>-9999.9999</v>
      </c>
      <c r="AL44" s="145" t="n">
        <v>0.06</v>
      </c>
      <c r="AM44" s="145" t="n">
        <v>0.006</v>
      </c>
      <c r="AN44" s="145" t="n">
        <v>0.0019</v>
      </c>
      <c r="AO44" s="145" t="n">
        <v>-9999.9999</v>
      </c>
      <c r="AP44" s="145" t="n">
        <v>0.0176</v>
      </c>
      <c r="AQ44" s="145"/>
      <c r="AR44" s="145" t="n">
        <v>0.0493</v>
      </c>
      <c r="AS44" s="145" t="n">
        <v>0.0499</v>
      </c>
      <c r="AT44" s="145"/>
      <c r="AU44" s="145" t="n">
        <v>0.0215</v>
      </c>
      <c r="AV44" s="145" t="n">
        <v>-9999.9999</v>
      </c>
      <c r="AW44" s="145"/>
      <c r="AX44" s="145" t="n">
        <v>0.0498</v>
      </c>
      <c r="AY44" s="145" t="n">
        <v>0.2496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2039</v>
      </c>
      <c r="E45" s="144" t="n">
        <v>28.7</v>
      </c>
      <c r="F45" s="141" t="n">
        <v>4.3859</v>
      </c>
      <c r="G45" s="151" t="n">
        <v>34.21295</v>
      </c>
      <c r="H45" s="113" t="n">
        <v>0</v>
      </c>
      <c r="I45" s="144" t="n">
        <v>2.7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111.47</v>
      </c>
      <c r="K45" s="119" t="n">
        <f aca="false">IF(ISBLANK(E45),"",(0.000824493-(0.0000040899*E45)+(0.000000076438*E45^2)-(0.00000000082467*E45^3)+(0.0000000000053875*E45^4)))</f>
        <v>0.000754234198764729</v>
      </c>
      <c r="L45" s="119" t="n">
        <f aca="false">IF(ISBLANK(E45),"",(-0.00000572466+(0.00000010227*E45)-(0.0000000016546*E45^2)))</f>
        <v>-4.152388474E-006</v>
      </c>
      <c r="M45" s="119" t="n">
        <f aca="false">IF(ISBLANK(E45),"",IF(ISBLANK(G45),(O45+(K45*35)+(L45*35^1.5)+(0.00000048314*35^2)),(O45+(K45*G45)+(L45*G45^1.5)+(0.00000048314*G45^2))))</f>
        <v>1.02157520808187</v>
      </c>
      <c r="N45" s="120" t="n">
        <f aca="false">IF(ISBLANK(D45),"",IF(ISBLANK(G45),J45*(1+0.00001*(35-20)),J45*(1+0.00001*(G45-20))))</f>
        <v>111.485843175365</v>
      </c>
      <c r="O45" s="119" t="n">
        <f aca="false">IF(ISBLANK(E45),"",(0.999842594+(0.00006793952*E45)-(0.00000909529*E45^2)+(0.0000001001685*E45^3)-(0.000000001120083*E45^4)+(0.000000000006536332*E45^5)))</f>
        <v>0.996036070213923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4.50035737622276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4.40531185625848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200.985960422109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196.741227500504</v>
      </c>
      <c r="T45" s="32" t="n">
        <v>0.02</v>
      </c>
      <c r="U45" s="32" t="n">
        <v>0.02</v>
      </c>
      <c r="V45" s="32" t="n">
        <v>0.08</v>
      </c>
      <c r="W45" s="32" t="n">
        <v>0.08</v>
      </c>
      <c r="X45" s="32" t="n">
        <v>0.06</v>
      </c>
      <c r="Y45" s="32" t="n">
        <v>0.06</v>
      </c>
      <c r="Z45" s="32" t="n">
        <v>0.06</v>
      </c>
      <c r="AA45" s="32" t="n">
        <v>0.06</v>
      </c>
      <c r="AB45" s="32" t="n">
        <v>0.93</v>
      </c>
      <c r="AC45" s="32" t="n">
        <v>0.91</v>
      </c>
      <c r="AD45" s="145" t="n">
        <v>0.024</v>
      </c>
      <c r="AE45" s="145" t="n">
        <v>0.0187</v>
      </c>
      <c r="AF45" s="145" t="n">
        <v>-9999.9999</v>
      </c>
      <c r="AG45" s="145" t="n">
        <v>0.037</v>
      </c>
      <c r="AH45" s="145" t="n">
        <v>0.0124</v>
      </c>
      <c r="AI45" s="145" t="n">
        <v>-9999.9999</v>
      </c>
      <c r="AJ45" s="145" t="n">
        <v>-9999.9999</v>
      </c>
      <c r="AK45" s="145" t="n">
        <v>-9999.9999</v>
      </c>
      <c r="AL45" s="145" t="n">
        <v>0.036</v>
      </c>
      <c r="AM45" s="145" t="n">
        <v>0.0039</v>
      </c>
      <c r="AN45" s="145" t="n">
        <v>-9999.9999</v>
      </c>
      <c r="AO45" s="145" t="n">
        <v>-9999.9999</v>
      </c>
      <c r="AP45" s="145" t="n">
        <v>0.009</v>
      </c>
      <c r="AQ45" s="145"/>
      <c r="AR45" s="145" t="n">
        <v>0.0565</v>
      </c>
      <c r="AS45" s="145" t="n">
        <v>0.0331</v>
      </c>
      <c r="AT45" s="145"/>
      <c r="AU45" s="145" t="n">
        <v>0.0178</v>
      </c>
      <c r="AV45" s="145" t="n">
        <v>-9999.9999</v>
      </c>
      <c r="AW45" s="145"/>
      <c r="AX45" s="145" t="n">
        <v>0.0374</v>
      </c>
      <c r="AY45" s="145" t="n">
        <v>0.1331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0" activeCellId="0" sqref="P1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41719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4.9756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29.95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-1°29.95</v>
      </c>
      <c r="P9" s="29" t="s">
        <v>16</v>
      </c>
      <c r="Q9" s="33" t="n">
        <f aca="false">IF(ISBLANK(I9),"",IF(ISBLANK(J9),"",IF(J9&gt;60,"ERREUR !!",O11*(I9+(J9/60)))))</f>
        <v>-1.49916666666667</v>
      </c>
      <c r="R9" s="33"/>
      <c r="V9" s="137" t="n">
        <v>4.9707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0°0.01</v>
      </c>
      <c r="P10" s="29" t="s">
        <v>14</v>
      </c>
      <c r="Q10" s="33" t="n">
        <f aca="false">IF(ISBLANK(I10),"",IF(ISBLANK(J10),"",IF(J10&gt;60,"ERREUR !!",O12*(I10+(J10/60)))))</f>
        <v>0.000166666666666667</v>
      </c>
      <c r="R10" s="33"/>
      <c r="S10" s="35"/>
      <c r="T10" s="35"/>
      <c r="V10" s="0" t="n">
        <v>4.9702</v>
      </c>
      <c r="Y10" s="0" t="s">
        <v>99</v>
      </c>
    </row>
    <row r="11" customFormat="false" ht="13.8" hidden="false" customHeight="false" outlineLevel="0" collapsed="false">
      <c r="G11" s="36" t="s">
        <v>18</v>
      </c>
      <c r="H11" s="36"/>
      <c r="I11" s="37" t="s">
        <v>19</v>
      </c>
      <c r="J11" s="38" t="n">
        <v>41718</v>
      </c>
      <c r="K11" s="38"/>
      <c r="L11" s="38"/>
      <c r="M11" s="38"/>
      <c r="N11" s="39" t="str">
        <f aca="false">I9&amp;"°"&amp;J9</f>
        <v>1°29.95</v>
      </c>
      <c r="O11" s="40" t="n">
        <f aca="false">IF(P9=M10,-1,1)</f>
        <v>-1</v>
      </c>
      <c r="P11" s="41" t="s">
        <v>155</v>
      </c>
      <c r="Q11" s="41"/>
      <c r="R11" s="41"/>
      <c r="T11" s="42"/>
      <c r="U11" s="42"/>
      <c r="V11" s="5" t="n">
        <v>4.9813</v>
      </c>
      <c r="W11" s="5"/>
    </row>
    <row r="12" customFormat="false" ht="13.8" hidden="false" customHeight="false" outlineLevel="0" collapsed="false">
      <c r="G12" s="36"/>
      <c r="H12" s="36"/>
      <c r="I12" s="43" t="s">
        <v>20</v>
      </c>
      <c r="J12" s="44" t="s">
        <v>156</v>
      </c>
      <c r="K12" s="45"/>
      <c r="L12" s="45"/>
      <c r="M12" s="45"/>
      <c r="N12" s="46" t="str">
        <f aca="false">I10&amp;"°"&amp;J10</f>
        <v>0°0.01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4.9749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4.9822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29.9</v>
      </c>
      <c r="S14" s="55" t="s">
        <v>24</v>
      </c>
      <c r="V14" s="153" t="n">
        <f aca="false">AVERAGE(V8:V13)</f>
        <v>4.97581666666667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4.9758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0.995681272050305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0.0199586599233186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5.01502121895332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4.9753073958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0.0046995347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0.00400813361636858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2040</v>
      </c>
      <c r="E35" s="144" t="n">
        <v>8.6</v>
      </c>
      <c r="F35" s="141" t="n">
        <v>5.4761</v>
      </c>
      <c r="G35" s="151" t="n">
        <v>34.9614</v>
      </c>
      <c r="H35" s="113" t="n">
        <v>2000</v>
      </c>
      <c r="I35" s="144" t="n">
        <v>2020.5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110.01</v>
      </c>
      <c r="K35" s="119" t="n">
        <f aca="false">IF(ISBLANK(E35),"",(0.000824493-(0.0000040899*E35)+(0.000000076438*E35^2)-(0.00000000082467*E35^3)+(0.0000000000053875*E35^4)))</f>
        <v>0.0007944781482431</v>
      </c>
      <c r="L35" s="119" t="n">
        <f aca="false">IF(ISBLANK(E35),"",(-0.00000572466+(0.00000010227*E35)-(0.0000000016546*E35^2)))</f>
        <v>-4.967512216E-006</v>
      </c>
      <c r="M35" s="119" t="n">
        <f aca="false">IF(ISBLANK(E35),"",IF(ISBLANK(G35),(O35+(K35*35)+(L35*35^1.5)+(0.00000048314*35^2)),(O35+(K35*G35)+(L35*G35^1.5)+(0.00000048314*G35^2))))</f>
        <v>1.0271518038046</v>
      </c>
      <c r="N35" s="120" t="n">
        <f aca="false">IF(ISBLANK(D35),"",IF(ISBLANK(G35),J35*(1+0.00001*(35-20)),J35*(1+0.00001*(G35-20))))</f>
        <v>110.02645903614</v>
      </c>
      <c r="O35" s="119" t="n">
        <f aca="false">IF(ISBLANK(E35),"",(0.999842594+(0.00006793952*E35)-(0.00000909529*E35^2)+(0.0000001001685*E35^3)-(0.000000001120083*E35^4)+(0.000000000006536332*E35^5)))</f>
        <v>0.999812079540344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5.698882133733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5.54823747826188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254.512076092516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247.784285779175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2041</v>
      </c>
      <c r="E36" s="144" t="n">
        <v>9.5</v>
      </c>
      <c r="F36" s="141" t="n">
        <v>4.2447</v>
      </c>
      <c r="G36" s="151" t="n">
        <v>34.85565</v>
      </c>
      <c r="H36" s="113" t="n">
        <v>1200</v>
      </c>
      <c r="I36" s="144" t="n">
        <v>1209.3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111.07</v>
      </c>
      <c r="K36" s="119" t="n">
        <f aca="false">IF(ISBLANK(E36),"",(0.000824493-(0.0000040899*E36)+(0.000000076438*E36^2)-(0.00000000082467*E36^3)+(0.0000000000053875*E36^4)))</f>
        <v>0.000791874309582969</v>
      </c>
      <c r="L36" s="119" t="n">
        <f aca="false">IF(ISBLANK(E36),"",(-0.00000572466+(0.00000010227*E36)-(0.0000000016546*E36^2)))</f>
        <v>-4.90242265E-006</v>
      </c>
      <c r="M36" s="119" t="n">
        <f aca="false">IF(ISBLANK(E36),"",IF(ISBLANK(G36),(O36+(K36*35)+(L36*35^1.5)+(0.00000048314*35^2)),(O36+(K36*G36)+(L36*G36^1.5)+(0.00000048314*G36^2))))</f>
        <v>1.02692386666426</v>
      </c>
      <c r="N36" s="120" t="n">
        <f aca="false">IF(ISBLANK(D36),"",IF(ISBLANK(G36),J36*(1+0.00001*(35-20)),J36*(1+0.00001*(G36-20))))</f>
        <v>111.086500170455</v>
      </c>
      <c r="O36" s="119" t="n">
        <f aca="false">IF(ISBLANK(E36),"",(0.999842594+(0.00006793952*E36)-(0.00000909529*E36^2)+(0.0000001001685*E36^3)-(0.000000001120083*E36^4)+(0.000000000006536332*E36^5)))</f>
        <v>0.999744434108058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4.37091289649453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4.25631640122701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195.204969957446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190.087090478798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2042</v>
      </c>
      <c r="E37" s="144" t="n">
        <v>10</v>
      </c>
      <c r="F37" s="141" t="n">
        <v>3.3309</v>
      </c>
      <c r="G37" s="151" t="n">
        <v>34.5081</v>
      </c>
      <c r="H37" s="113" t="n">
        <v>800</v>
      </c>
      <c r="I37" s="144" t="n">
        <v>806.2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110.84</v>
      </c>
      <c r="K37" s="119" t="n">
        <f aca="false">IF(ISBLANK(E37),"",(0.000824493-(0.0000040899*E37)+(0.000000076438*E37^2)-(0.00000000082467*E37^3)+(0.0000000000053875*E37^4)))</f>
        <v>0.000790467005</v>
      </c>
      <c r="L37" s="119" t="n">
        <f aca="false">IF(ISBLANK(E37),"",(-0.00000572466+(0.00000010227*E37)-(0.0000000016546*E37^2)))</f>
        <v>-4.86742E-006</v>
      </c>
      <c r="M37" s="119" t="n">
        <f aca="false">IF(ISBLANK(E37),"",IF(ISBLANK(G37),(O37+(K37*35)+(L37*35^1.5)+(0.00000048314*35^2)),(O37+(K37*G37)+(L37*G37^1.5)+(0.00000048314*G37^2))))</f>
        <v>1.02656823415769</v>
      </c>
      <c r="N37" s="120" t="n">
        <f aca="false">IF(ISBLANK(D37),"",IF(ISBLANK(G37),J37*(1+0.00001*(35-20)),J37*(1+0.00001*(G37-20))))</f>
        <v>110.85608077804</v>
      </c>
      <c r="O37" s="119" t="n">
        <f aca="false">IF(ISBLANK(E37),"",(0.999842594+(0.00006793952*E37)-(0.00000909529*E37^2)+(0.0000001001685*E37^3)-(0.000000001120083*E37^4)+(0.000000000006536332*E37^5)))</f>
        <v>0.9997020815032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3.43380722239932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3.34493812310176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153.353830552354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149.384936577725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2043</v>
      </c>
      <c r="E38" s="144" t="n">
        <v>12.7</v>
      </c>
      <c r="F38" s="141" t="n">
        <v>2.261</v>
      </c>
      <c r="G38" s="151" t="n">
        <v>34.7365</v>
      </c>
      <c r="H38" s="113" t="n">
        <v>400</v>
      </c>
      <c r="I38" s="144" t="n">
        <v>402.2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109.68</v>
      </c>
      <c r="K38" s="119" t="n">
        <f aca="false">IF(ISBLANK(E38),"",(0.000824493-(0.0000040899*E38)+(0.000000076438*E38^2)-(0.00000000082467*E38^3)+(0.0000000000053875*E38^4)))</f>
        <v>0.000783330867936729</v>
      </c>
      <c r="L38" s="119" t="n">
        <f aca="false">IF(ISBLANK(E38),"",(-0.00000572466+(0.00000010227*E38)-(0.0000000016546*E38^2)))</f>
        <v>-4.692701434E-006</v>
      </c>
      <c r="M38" s="119" t="n">
        <f aca="false">IF(ISBLANK(E38),"",IF(ISBLANK(G38),(O38+(K38*35)+(L38*35^1.5)+(0.00000048314*35^2)),(O38+(K38*G38)+(L38*G38^1.5)+(0.00000048314*G38^2))))</f>
        <v>1.02624906093852</v>
      </c>
      <c r="N38" s="120" t="n">
        <f aca="false">IF(ISBLANK(D38),"",IF(ISBLANK(G38),J38*(1+0.00001*(35-20)),J38*(1+0.00001*(G38-20))))</f>
        <v>109.6961629932</v>
      </c>
      <c r="O38" s="119" t="n">
        <f aca="false">IF(ISBLANK(E38),"",(0.999842594+(0.00006793952*E38)-(0.00000909529*E38^2)+(0.0000001001685*E38^3)-(0.000000001120083*E38^4)+(0.000000000006536332*E38^5)))</f>
        <v>0.999416651170955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2.35083961015991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2.29071060782266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104.988496989742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102.30313574536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2044</v>
      </c>
      <c r="E39" s="144" t="n">
        <v>18.1</v>
      </c>
      <c r="F39" s="141" t="n">
        <v>2.9716</v>
      </c>
      <c r="G39" s="151" t="n">
        <v>35.62825</v>
      </c>
      <c r="H39" s="113" t="n">
        <v>100</v>
      </c>
      <c r="I39" s="144" t="n">
        <v>101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109.47</v>
      </c>
      <c r="K39" s="119" t="n">
        <f aca="false">IF(ISBLANK(E39),"",(0.000824493-(0.0000040899*E39)+(0.000000076438*E39^2)-(0.00000000082467*E39^3)+(0.0000000000053875*E39^4)))</f>
        <v>0.000771195814950969</v>
      </c>
      <c r="L39" s="119" t="n">
        <f aca="false">IF(ISBLANK(E39),"",(-0.00000572466+(0.00000010227*E39)-(0.0000000016546*E39^2)))</f>
        <v>-4.415636506E-006</v>
      </c>
      <c r="M39" s="119" t="n">
        <f aca="false">IF(ISBLANK(E39),"",IF(ISBLANK(G39),(O39+(K39*35)+(L39*35^1.5)+(0.00000048314*35^2)),(O39+(K39*G39)+(L39*G39^1.5)+(0.00000048314*G39^2))))</f>
        <v>1.02572964545758</v>
      </c>
      <c r="N39" s="120" t="n">
        <f aca="false">IF(ISBLANK(D39),"",IF(ISBLANK(G39),J39*(1+0.00001*(35-20)),J39*(1+0.00001*(G39-20))))</f>
        <v>109.487108245275</v>
      </c>
      <c r="O39" s="119" t="n">
        <f aca="false">IF(ISBLANK(E39),"",(0.999842594+(0.00006793952*E39)-(0.00000909529*E39^2)+(0.0000001001685*E39^3)-(0.000000001120083*E39^4)+(0.000000000006536332*E39^5)))</f>
        <v>0.998579045754661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3.10070612387232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3.02292727679629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138.477535492138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135.003932181722</v>
      </c>
      <c r="T39" s="32" t="n">
        <v>0.03</v>
      </c>
      <c r="U39" s="32" t="n">
        <v>0.03</v>
      </c>
      <c r="V39" s="125" t="n">
        <v>16.6</v>
      </c>
      <c r="W39" s="125" t="n">
        <v>16.2</v>
      </c>
      <c r="X39" s="125" t="n">
        <v>16.5</v>
      </c>
      <c r="Y39" s="125" t="n">
        <v>16.2</v>
      </c>
      <c r="Z39" s="32" t="n">
        <v>1.08</v>
      </c>
      <c r="AA39" s="32" t="n">
        <v>1.06</v>
      </c>
      <c r="AB39" s="32" t="n">
        <v>5.96</v>
      </c>
      <c r="AC39" s="32" t="n">
        <v>5.82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2045</v>
      </c>
      <c r="E40" s="144" t="n">
        <v>18.6</v>
      </c>
      <c r="F40" s="141" t="n">
        <v>2.9548</v>
      </c>
      <c r="G40" s="151" t="n">
        <v>35.68585</v>
      </c>
      <c r="H40" s="113" t="n">
        <v>80</v>
      </c>
      <c r="I40" s="144" t="n">
        <v>80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110.08</v>
      </c>
      <c r="K40" s="119" t="n">
        <f aca="false">IF(ISBLANK(E40),"",(0.000824493-(0.0000040899*E40)+(0.000000076438*E40^2)-(0.00000000082467*E40^3)+(0.0000000000053875*E40^4)))</f>
        <v>0.0007702035386151</v>
      </c>
      <c r="L40" s="119" t="n">
        <f aca="false">IF(ISBLANK(E40),"",(-0.00000572466+(0.00000010227*E40)-(0.0000000016546*E40^2)))</f>
        <v>-4.394863416E-006</v>
      </c>
      <c r="M40" s="119" t="n">
        <f aca="false">IF(ISBLANK(E40),"",IF(ISBLANK(G40),(O40+(K40*35)+(L40*35^1.5)+(0.00000048314*35^2)),(O40+(K40*G40)+(L40*G40^1.5)+(0.00000048314*G40^2))))</f>
        <v>1.02564846795718</v>
      </c>
      <c r="N40" s="120" t="n">
        <f aca="false">IF(ISBLANK(D40),"",IF(ISBLANK(G40),J40*(1+0.00001*(35-20)),J40*(1+0.00001*(G40-20))))</f>
        <v>110.09726698368</v>
      </c>
      <c r="O40" s="119" t="n">
        <f aca="false">IF(ISBLANK(E40),"",(0.999842594+(0.00006793952*E40)-(0.00000909529*E40^2)+(0.0000001001685*E40^3)-(0.000000001120083*E40^4)+(0.000000000006536332*E40^5)))</f>
        <v>0.998484722762994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3.06568036791737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2.98901666964256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136.91328523119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133.489484466237</v>
      </c>
      <c r="T40" s="32" t="n">
        <v>0.08</v>
      </c>
      <c r="U40" s="32" t="n">
        <v>0.08</v>
      </c>
      <c r="V40" s="125" t="n">
        <v>16.1</v>
      </c>
      <c r="W40" s="125" t="n">
        <v>15.8</v>
      </c>
      <c r="X40" s="125" t="n">
        <v>16.1</v>
      </c>
      <c r="Y40" s="125" t="n">
        <v>15.7</v>
      </c>
      <c r="Z40" s="32" t="n">
        <v>1.07</v>
      </c>
      <c r="AA40" s="32" t="n">
        <v>1.05</v>
      </c>
      <c r="AB40" s="32" t="n">
        <v>5.66</v>
      </c>
      <c r="AC40" s="32" t="n">
        <v>5.53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2046</v>
      </c>
      <c r="E41" s="144" t="n">
        <v>20.7</v>
      </c>
      <c r="F41" s="141" t="n">
        <v>2.6941</v>
      </c>
      <c r="G41" s="151" t="n">
        <v>35.8799</v>
      </c>
      <c r="H41" s="113" t="n">
        <v>60</v>
      </c>
      <c r="I41" s="144" t="n">
        <v>60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108.28</v>
      </c>
      <c r="K41" s="119" t="n">
        <f aca="false">IF(ISBLANK(E41),"",(0.000824493-(0.0000040899*E41)+(0.000000076438*E41^2)-(0.00000000082467*E41^3)+(0.0000000000053875*E41^4)))</f>
        <v>0.000766259542486729</v>
      </c>
      <c r="L41" s="119" t="n">
        <f aca="false">IF(ISBLANK(E41),"",(-0.00000572466+(0.00000010227*E41)-(0.0000000016546*E41^2)))</f>
        <v>-4.316650554E-006</v>
      </c>
      <c r="M41" s="119" t="n">
        <f aca="false">IF(ISBLANK(E41),"",IF(ISBLANK(G41),(O41+(K41*35)+(L41*35^1.5)+(0.00000048314*35^2)),(O41+(K41*G41)+(L41*G41^1.5)+(0.00000048314*G41^2))))</f>
        <v>1.02524692051456</v>
      </c>
      <c r="N41" s="120" t="n">
        <f aca="false">IF(ISBLANK(D41),"",IF(ISBLANK(G41),J41*(1+0.00001*(35-20)),J41*(1+0.00001*(G41-20))))</f>
        <v>108.29719475572</v>
      </c>
      <c r="O41" s="119" t="n">
        <f aca="false">IF(ISBLANK(E41),"",(0.999842594+(0.00006793952*E41)-(0.00000909529*E41^2)+(0.0000001001685*E41^3)-(0.000000001120083*E41^4)+(0.000000000006536332*E41^5)))</f>
        <v>0.998059360701196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2.84111510864997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2.77115205303327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126.884200752308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123.759650688466</v>
      </c>
      <c r="T41" s="32" t="n">
        <v>0.57</v>
      </c>
      <c r="U41" s="32" t="n">
        <v>0.56</v>
      </c>
      <c r="V41" s="125" t="n">
        <v>14.6</v>
      </c>
      <c r="W41" s="125" t="n">
        <v>14.2</v>
      </c>
      <c r="X41" s="125" t="n">
        <v>14</v>
      </c>
      <c r="Y41" s="125" t="n">
        <v>13.7</v>
      </c>
      <c r="Z41" s="32" t="n">
        <v>0.97</v>
      </c>
      <c r="AA41" s="32" t="n">
        <v>0.95</v>
      </c>
      <c r="AB41" s="32" t="n">
        <v>4.38</v>
      </c>
      <c r="AC41" s="32" t="n">
        <v>4.28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2048</v>
      </c>
      <c r="E42" s="144" t="n">
        <v>27.1</v>
      </c>
      <c r="F42" s="141" t="n">
        <v>4.505</v>
      </c>
      <c r="G42" s="151" t="n">
        <v>35.6871</v>
      </c>
      <c r="H42" s="113" t="n">
        <v>40</v>
      </c>
      <c r="I42" s="144" t="n">
        <v>40.3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107.72</v>
      </c>
      <c r="K42" s="119" t="n">
        <f aca="false">IF(ISBLANK(E42),"",(0.000824493-(0.0000040899*E42)+(0.000000076438*E42^2)-(0.00000000082467*E42^3)+(0.0000000000053875*E42^4)))</f>
        <v>0.000756286329317769</v>
      </c>
      <c r="L42" s="119" t="n">
        <f aca="false">IF(ISBLANK(E42),"",(-0.00000572466+(0.00000010227*E42)-(0.0000000016546*E42^2)))</f>
        <v>-4.168297786E-006</v>
      </c>
      <c r="M42" s="119" t="n">
        <f aca="false">IF(ISBLANK(E42),"",IF(ISBLANK(G42),(O42+(K42*35)+(L42*35^1.5)+(0.00000048314*35^2)),(O42+(K42*G42)+(L42*G42^1.5)+(0.00000048314*G42^2))))</f>
        <v>1.02320543944538</v>
      </c>
      <c r="N42" s="120" t="n">
        <f aca="false">IF(ISBLANK(D42),"",IF(ISBLANK(G42),J42*(1+0.00001*(35-20)),J42*(1+0.00001*(G42-20))))</f>
        <v>107.73689814412</v>
      </c>
      <c r="O42" s="119" t="n">
        <f aca="false">IF(ISBLANK(E42),"",(0.999842594+(0.00006793952*E42)-(0.00000909529*E42^2)+(0.0000001001685*E42^3)-(0.000000001120083*E42^4)+(0.000000000006536332*E42^5)))</f>
        <v>0.99648910092621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4.786929833009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4.67836628742288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213.784286342182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208.935838396306</v>
      </c>
      <c r="T42" s="32" t="n">
        <v>0.01</v>
      </c>
      <c r="U42" s="32" t="n">
        <v>0.01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0.08</v>
      </c>
      <c r="AA42" s="32" t="n">
        <v>0.08</v>
      </c>
      <c r="AB42" s="32" t="n">
        <v>1.02</v>
      </c>
      <c r="AC42" s="32" t="n">
        <v>1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2049</v>
      </c>
      <c r="E43" s="144" t="n">
        <v>28.2</v>
      </c>
      <c r="F43" s="141" t="n">
        <v>4.2314</v>
      </c>
      <c r="G43" s="151" t="n">
        <v>34.2842</v>
      </c>
      <c r="H43" s="113" t="n">
        <v>20</v>
      </c>
      <c r="I43" s="144" t="n">
        <v>20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106.87</v>
      </c>
      <c r="K43" s="119" t="n">
        <f aca="false">IF(ISBLANK(E43),"",(0.000824493-(0.0000040899*E43)+(0.000000076438*E43^2)-(0.00000000082467*E43^3)+(0.0000000000053875*E43^4)))</f>
        <v>0.00075485760789126</v>
      </c>
      <c r="L43" s="119" t="n">
        <f aca="false">IF(ISBLANK(E43),"",(-0.00000572466+(0.00000010227*E43)-(0.0000000016546*E43^2)))</f>
        <v>-4.156450104E-006</v>
      </c>
      <c r="M43" s="119" t="n">
        <f aca="false">IF(ISBLANK(E43),"",IF(ISBLANK(G43),(O43+(K43*35)+(L43*35^1.5)+(0.00000048314*35^2)),(O43+(K43*G43)+(L43*G43^1.5)+(0.00000048314*G43^2))))</f>
        <v>1.02179332130048</v>
      </c>
      <c r="N43" s="120" t="n">
        <f aca="false">IF(ISBLANK(D43),"",IF(ISBLANK(G43),J43*(1+0.00001*(35-20)),J43*(1+0.00001*(G43-20))))</f>
        <v>106.88526552454</v>
      </c>
      <c r="O43" s="119" t="n">
        <f aca="false">IF(ISBLANK(E43),"",(0.999842594+(0.00006793952*E43)-(0.00000909529*E43^2)+(0.0000001001685*E43^3)-(0.000000001120083*E43^4)+(0.000000000006536332*E43^5)))</f>
        <v>0.996180125720464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4.53172724269205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4.43507228734312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202.386938658627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198.070328352744</v>
      </c>
      <c r="T43" s="32" t="n">
        <v>0.01</v>
      </c>
      <c r="U43" s="32" t="n">
        <v>0.01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0.05</v>
      </c>
      <c r="AA43" s="32" t="n">
        <v>0.05</v>
      </c>
      <c r="AB43" s="32" t="n">
        <v>0.89</v>
      </c>
      <c r="AC43" s="32" t="n">
        <v>0.87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2050</v>
      </c>
      <c r="E44" s="144" t="n">
        <v>28.3</v>
      </c>
      <c r="F44" s="141" t="n">
        <v>4.3777</v>
      </c>
      <c r="G44" s="151" t="n">
        <v>34.28245</v>
      </c>
      <c r="H44" s="113" t="n">
        <v>20</v>
      </c>
      <c r="I44" s="144" t="n">
        <v>20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111.03</v>
      </c>
      <c r="K44" s="119" t="n">
        <f aca="false">IF(ISBLANK(E44),"",(0.000824493-(0.0000040899*E44)+(0.000000076438*E44^2)-(0.00000000082467*E44^3)+(0.0000000000053875*E44^4)))</f>
        <v>0.000754731636124149</v>
      </c>
      <c r="L44" s="119" t="n">
        <f aca="false">IF(ISBLANK(E44),"",(-0.00000572466+(0.00000010227*E44)-(0.0000000016546*E44^2)))</f>
        <v>-4.155571594E-006</v>
      </c>
      <c r="M44" s="119" t="n">
        <f aca="false">IF(ISBLANK(E44),"",IF(ISBLANK(G44),(O44+(K44*35)+(L44*35^1.5)+(0.00000048314*35^2)),(O44+(K44*G44)+(L44*G44^1.5)+(0.00000048314*G44^2))))</f>
        <v>1.02175923219846</v>
      </c>
      <c r="N44" s="120" t="n">
        <f aca="false">IF(ISBLANK(D44),"",IF(ISBLANK(G44),J44*(1+0.00001*(35-20)),J44*(1+0.00001*(G44-20))))</f>
        <v>111.045857804235</v>
      </c>
      <c r="O44" s="119" t="n">
        <f aca="false">IF(ISBLANK(E44),"",(0.999842594+(0.00006793952*E44)-(0.00000909529*E44^2)+(0.0000001001685*E44^3)-(0.000000001120083*E44^4)+(0.000000000006536332*E44^5)))</f>
        <v>0.996151493987156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4.51004137235174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4.41399620402525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201.418447689229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197.129070471768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2057</v>
      </c>
      <c r="E45" s="144" t="n">
        <v>28.4</v>
      </c>
      <c r="F45" s="141" t="n">
        <v>4.6393</v>
      </c>
      <c r="G45" s="151" t="n">
        <v>34.26995</v>
      </c>
      <c r="H45" s="113" t="n">
        <v>0</v>
      </c>
      <c r="I45" s="144" t="n">
        <v>2.4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117.6740042</v>
      </c>
      <c r="K45" s="119" t="n">
        <f aca="false">IF(ISBLANK(E45),"",(0.000824493-(0.0000040899*E45)+(0.000000076438*E45^2)-(0.00000000082467*E45^3)+(0.0000000000053875*E45^4)))</f>
        <v>0.00075460631060384</v>
      </c>
      <c r="L45" s="119" t="n">
        <f aca="false">IF(ISBLANK(E45),"",(-0.00000572466+(0.00000010227*E45)-(0.0000000016546*E45^2)))</f>
        <v>-4.154726176E-006</v>
      </c>
      <c r="M45" s="119" t="n">
        <f aca="false">IF(ISBLANK(E45),"",IF(ISBLANK(G45),(O45+(K45*35)+(L45*35^1.5)+(0.00000048314*35^2)),(O45+(K45*G45)+(L45*G45^1.5)+(0.00000048314*G45^2))))</f>
        <v>1.02171699335535</v>
      </c>
      <c r="N45" s="120" t="n">
        <f aca="false">IF(ISBLANK(D45),"",IF(ISBLANK(G45),J45*(1+0.00001*(35-20)),J45*(1+0.00001*(G45-20))))</f>
        <v>117.690796221562</v>
      </c>
      <c r="O45" s="119" t="n">
        <f aca="false">IF(ISBLANK(E45),"",(0.999842594+(0.00006793952*E45)-(0.00000909529*E45^2)+(0.0000001001685*E45^3)-(0.000000001120083*E45^4)+(0.000000000006536332*E45^5)))</f>
        <v>0.996122772415965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4.50587001853905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4.41009599315917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201.232155027954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196.954887054489</v>
      </c>
      <c r="T45" s="32" t="n">
        <v>0.01</v>
      </c>
      <c r="U45" s="32" t="n">
        <v>0.01</v>
      </c>
      <c r="V45" s="32" t="n">
        <v>0.01</v>
      </c>
      <c r="W45" s="32" t="n">
        <v>0.01</v>
      </c>
      <c r="X45" s="32" t="n">
        <v>0</v>
      </c>
      <c r="Y45" s="32" t="n">
        <v>0</v>
      </c>
      <c r="Z45" s="32" t="n">
        <v>0.04</v>
      </c>
      <c r="AA45" s="32" t="n">
        <v>0.04</v>
      </c>
      <c r="AB45" s="32" t="n">
        <v>0.91</v>
      </c>
      <c r="AC45" s="32" t="n">
        <v>0.89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9" activeCellId="0" sqref="AD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15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8"/>
    <col collapsed="false" customWidth="true" hidden="false" outlineLevel="0" max="36" min="36" style="0" width="19.28"/>
    <col collapsed="false" customWidth="true" hidden="false" outlineLevel="0" max="37" min="37" style="0" width="19.71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41719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4.9756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59.9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-1°59.9</v>
      </c>
      <c r="P9" s="29" t="s">
        <v>16</v>
      </c>
      <c r="Q9" s="33" t="n">
        <f aca="false">IF(ISBLANK(I9),"",IF(ISBLANK(J9),"",IF(J9&gt;60,"ERREUR !!",O11*(I9+(J9/60)))))</f>
        <v>-1.99833333333333</v>
      </c>
      <c r="R9" s="33"/>
      <c r="V9" s="137" t="n">
        <v>4.9707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-0°0.08</v>
      </c>
      <c r="P10" s="29" t="s">
        <v>17</v>
      </c>
      <c r="Q10" s="33" t="n">
        <f aca="false">IF(ISBLANK(I10),"",IF(ISBLANK(J10),"",IF(J10&gt;60,"ERREUR !!",O12*(I10+(J10/60)))))</f>
        <v>-0.00133333333333333</v>
      </c>
      <c r="R10" s="33"/>
      <c r="S10" s="35"/>
      <c r="T10" s="35"/>
      <c r="V10" s="0" t="n">
        <v>4.9702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41719</v>
      </c>
      <c r="K11" s="38"/>
      <c r="L11" s="38"/>
      <c r="M11" s="38"/>
      <c r="N11" s="39" t="str">
        <f aca="false">I9&amp;"°"&amp;J9</f>
        <v>1°59.9</v>
      </c>
      <c r="O11" s="40" t="n">
        <f aca="false">IF(P9=M10,-1,1)</f>
        <v>-1</v>
      </c>
      <c r="P11" s="41" t="str">
        <f aca="false">TEXT(J11,"aaaa-mm-jj")&amp;"T"&amp;TEXT(J12,"hh:mm:ss")&amp;"z"</f>
        <v>2018-03-22T05:55:22z</v>
      </c>
      <c r="Q11" s="41"/>
      <c r="R11" s="41"/>
      <c r="T11" s="42"/>
      <c r="U11" s="42"/>
      <c r="V11" s="5" t="n">
        <v>4.9813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0.246782407407407</v>
      </c>
      <c r="K12" s="45"/>
      <c r="L12" s="45"/>
      <c r="M12" s="45"/>
      <c r="N12" s="46" t="str">
        <f aca="false">I10&amp;"°"&amp;J10</f>
        <v>0°0.08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4.9749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4.9822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29.9</v>
      </c>
      <c r="S14" s="55" t="s">
        <v>24</v>
      </c>
      <c r="V14" s="153" t="n">
        <f aca="false">AVERAGE(V8:V13)</f>
        <v>4.97581666666667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32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4.9758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0.995681272050305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0.0199586599233186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5.01502121895332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4.9753073958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0.0046995347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0.00400813361636858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44" t="n">
        <v>6.9</v>
      </c>
      <c r="F35" s="141" t="n">
        <v>5.3558</v>
      </c>
      <c r="G35" s="158" t="n">
        <v>34.95325</v>
      </c>
      <c r="H35" s="113" t="n">
        <v>2000</v>
      </c>
      <c r="I35" s="144" t="n">
        <v>2024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9" t="n">
        <f aca="false">IF(ISBLANK(E35),"",(0.000824493-(0.0000040899*E35)+(0.000000076438*E35^2)-(0.00000000082467*E35^3)+(0.0000000000053875*E35^4)))</f>
        <v>0.000799653203574409</v>
      </c>
      <c r="L35" s="119" t="n">
        <f aca="false">IF(ISBLANK(E35),"",(-0.00000572466+(0.00000010227*E35)-(0.0000000016546*E35^2)))</f>
        <v>-5.097772506E-006</v>
      </c>
      <c r="M35" s="119" t="n">
        <f aca="false">IF(ISBLANK(E35),"",IF(ISBLANK(G35),(O35+(K35*35)+(L35*35^1.5)+(0.00000048314*35^2)),(O35+(K35*G35)+(L35*G35^1.5)+(0.00000048314*G35^2))))</f>
        <v>1.02739611949892</v>
      </c>
      <c r="N35" s="120" t="n">
        <f aca="false">IF(ISBLANK(D35),"",IF(ISBLANK(G35),J35*(1+0.00001*(35-20)),J35*(1+0.00001*(G35-20))))</f>
        <v>110.8565741823</v>
      </c>
      <c r="O35" s="119" t="n">
        <f aca="false">IF(ISBLANK(E35),"",(0.999842594+(0.00006793952*E35)-(0.00000909529*E35^2)+(0.0000001001685*E35^3)-(0.000000001120083*E35^4)+(0.000000000006536332*E35^5)))</f>
        <v>0.999908819509459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5.53083065944642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5.38334781928504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247.006897250877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240.42031360927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44" t="n">
        <v>7.9</v>
      </c>
      <c r="F36" s="141" t="n">
        <v>4.0829</v>
      </c>
      <c r="G36" s="158" t="n">
        <v>34.8434</v>
      </c>
      <c r="H36" s="113" t="n">
        <v>1200</v>
      </c>
      <c r="I36" s="144" t="n">
        <v>1209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9" t="n">
        <f aca="false">IF(ISBLANK(E36),"",(0.000824493-(0.0000040899*E36)+(0.000000076438*E36^2)-(0.00000000082467*E36^3)+(0.0000000000053875*E36^4)))</f>
        <v>0.000796567675464009</v>
      </c>
      <c r="L36" s="119" t="n">
        <f aca="false">IF(ISBLANK(E36),"",(-0.00000572466+(0.00000010227*E36)-(0.0000000016546*E36^2)))</f>
        <v>-5.019990586E-006</v>
      </c>
      <c r="M36" s="119" t="n">
        <f aca="false">IF(ISBLANK(E36),"",IF(ISBLANK(G36),(O36+(K36*35)+(L36*35^1.5)+(0.00000048314*35^2)),(O36+(K36*G36)+(L36*G36^1.5)+(0.00000048314*G36^2))))</f>
        <v>1.02716610797987</v>
      </c>
      <c r="N36" s="120" t="n">
        <f aca="false">IF(ISBLANK(D36),"",IF(ISBLANK(G36),J36*(1+0.00001*(35-20)),J36*(1+0.00001*(G36-20))))</f>
        <v>108.60611844806</v>
      </c>
      <c r="O36" s="119" t="n">
        <f aca="false">IF(ISBLANK(E36),"",(0.999842594+(0.00006793952*E36)-(0.00000909529*E36^2)+(0.0000001001685*E36^3)-(0.000000001120083*E36^4)+(0.000000000006536332*E36^5)))</f>
        <v>0.999856904530436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4.30152528680156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4.18776014257458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192.106119308558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187.025367967381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44" t="n">
        <v>8.4</v>
      </c>
      <c r="F37" s="141" t="n">
        <v>3.2777</v>
      </c>
      <c r="G37" s="158" t="n">
        <v>34.5251</v>
      </c>
      <c r="H37" s="113" t="n">
        <v>800</v>
      </c>
      <c r="I37" s="144" t="n">
        <v>807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9" t="n">
        <f aca="false">IF(ISBLANK(E37),"",(0.000824493-(0.0000040899*E37)+(0.000000076438*E37^2)-(0.00000000082467*E37^3)+(0.0000000000053875*E37^4)))</f>
        <v>0.00079506934289184</v>
      </c>
      <c r="L37" s="119" t="n">
        <f aca="false">IF(ISBLANK(E37),"",(-0.00000572466+(0.00000010227*E37)-(0.0000000016546*E37^2)))</f>
        <v>-4.982340576E-006</v>
      </c>
      <c r="M37" s="119" t="n">
        <f aca="false">IF(ISBLANK(E37),"",IF(ISBLANK(G37),(O37+(K37*35)+(L37*35^1.5)+(0.00000048314*35^2)),(O37+(K37*G37)+(L37*G37^1.5)+(0.00000048314*G37^2))))</f>
        <v>1.0268406008058</v>
      </c>
      <c r="N37" s="120" t="n">
        <f aca="false">IF(ISBLANK(D37),"",IF(ISBLANK(G37),J37*(1+0.00001*(35-20)),J37*(1+0.00001*(G37-20))))</f>
        <v>110.34602554283</v>
      </c>
      <c r="O37" s="119" t="n">
        <f aca="false">IF(ISBLANK(E37),"",(0.999842594+(0.00006793952*E37)-(0.00000909529*E37^2)+(0.0000001001685*E37^3)-(0.000000001120083*E37^4)+(0.000000000006536332*E37^5)))</f>
        <v>0.999825589360969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3.39462015373259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3.30588813012333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151.603736065698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147.640963891308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2010</v>
      </c>
      <c r="E38" s="144" t="n">
        <v>11.5</v>
      </c>
      <c r="F38" s="141" t="n">
        <v>2.2961</v>
      </c>
      <c r="G38" s="158" t="n">
        <v>34.7388</v>
      </c>
      <c r="H38" s="113" t="n">
        <v>400</v>
      </c>
      <c r="I38" s="144" t="n">
        <v>402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109.42</v>
      </c>
      <c r="K38" s="119" t="n">
        <f aca="false">IF(ISBLANK(E38),"",(0.000824493-(0.0000040899*E38)+(0.000000076438*E38^2)-(0.00000000082467*E38^3)+(0.0000000000053875*E38^4)))</f>
        <v>0.000786408083225469</v>
      </c>
      <c r="L38" s="119" t="n">
        <f aca="false">IF(ISBLANK(E38),"",(-0.00000572466+(0.00000010227*E38)-(0.0000000016546*E38^2)))</f>
        <v>-4.76737585E-006</v>
      </c>
      <c r="M38" s="119" t="n">
        <f aca="false">IF(ISBLANK(E38),"",IF(ISBLANK(G38),(O38+(K38*35)+(L38*35^1.5)+(0.00000048314*35^2)),(O38+(K38*G38)+(L38*G38^1.5)+(0.00000048314*G38^2))))</f>
        <v>1.02648091696288</v>
      </c>
      <c r="N38" s="120" t="n">
        <f aca="false">IF(ISBLANK(D38),"",IF(ISBLANK(G38),J38*(1+0.00001*(35-20)),J38*(1+0.00001*(G38-20))))</f>
        <v>109.43612719496</v>
      </c>
      <c r="O38" s="119" t="n">
        <f aca="false">IF(ISBLANK(E38),"",(0.999842594+(0.00006793952*E38)-(0.00000909529*E38^2)+(0.0000001001685*E38^3)-(0.000000001120083*E38^4)+(0.000000000006536332*E38^5)))</f>
        <v>0.999555114513097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2.39336164920136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2.3316182596777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106.887531253333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104.130071477206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2011</v>
      </c>
      <c r="E39" s="144" t="n">
        <v>17.4</v>
      </c>
      <c r="F39" s="141" t="n">
        <v>2.9373</v>
      </c>
      <c r="G39" s="158" t="n">
        <v>35.65945</v>
      </c>
      <c r="H39" s="113" t="n">
        <v>100</v>
      </c>
      <c r="I39" s="144" t="n">
        <v>101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110.81</v>
      </c>
      <c r="K39" s="119" t="n">
        <f aca="false">IF(ISBLANK(E39),"",(0.000824493-(0.0000040899*E39)+(0.000000076438*E39^2)-(0.00000000082467*E39^3)+(0.0000000000053875*E39^4)))</f>
        <v>0.00077262056526774</v>
      </c>
      <c r="L39" s="119" t="n">
        <f aca="false">IF(ISBLANK(E39),"",(-0.00000572466+(0.00000010227*E39)-(0.0000000016546*E39^2)))</f>
        <v>-4.446108696E-006</v>
      </c>
      <c r="M39" s="119" t="n">
        <f aca="false">IF(ISBLANK(E39),"",IF(ISBLANK(G39),(O39+(K39*35)+(L39*35^1.5)+(0.00000048314*35^2)),(O39+(K39*G39)+(L39*G39^1.5)+(0.00000048314*G39^2))))</f>
        <v>1.02592531478541</v>
      </c>
      <c r="N39" s="120" t="n">
        <f aca="false">IF(ISBLANK(D39),"",IF(ISBLANK(G39),J39*(1+0.00001*(35-20)),J39*(1+0.00001*(G39-20))))</f>
        <v>110.827352236545</v>
      </c>
      <c r="O39" s="119" t="n">
        <f aca="false">IF(ISBLANK(E39),"",(0.999842594+(0.00006793952*E39)-(0.00000909529*E39^2)+(0.0000001001685*E39^3)-(0.000000001120083*E39^4)+(0.000000000006536332*E39^5)))</f>
        <v>0.998706495952615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3.02698199159648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2.95048961944139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135.185015744699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131.768866404252</v>
      </c>
      <c r="T39" s="32" t="n">
        <v>0.03</v>
      </c>
      <c r="U39" s="32" t="n">
        <v>0.03</v>
      </c>
      <c r="V39" s="125" t="n">
        <v>16.7</v>
      </c>
      <c r="W39" s="125" t="n">
        <v>16.3</v>
      </c>
      <c r="X39" s="125" t="n">
        <v>16.6</v>
      </c>
      <c r="Y39" s="125" t="n">
        <v>16.3</v>
      </c>
      <c r="Z39" s="32" t="n">
        <v>1.09</v>
      </c>
      <c r="AA39" s="32" t="n">
        <v>1.07</v>
      </c>
      <c r="AB39" s="32" t="n">
        <v>5.87</v>
      </c>
      <c r="AC39" s="32" t="n">
        <v>5.74</v>
      </c>
      <c r="AD39" s="145" t="n">
        <v>0.0038</v>
      </c>
      <c r="AE39" s="145" t="n">
        <v>0.0014</v>
      </c>
      <c r="AF39" s="145" t="n">
        <v>-9999.9999</v>
      </c>
      <c r="AG39" s="145" t="n">
        <v>0.0036</v>
      </c>
      <c r="AH39" s="145" t="n">
        <v>0.0022</v>
      </c>
      <c r="AI39" s="145" t="n">
        <v>-9999.9999</v>
      </c>
      <c r="AJ39" s="145" t="n">
        <v>-9999.9999</v>
      </c>
      <c r="AK39" s="145" t="n">
        <v>-9999.9999</v>
      </c>
      <c r="AL39" s="145" t="n">
        <v>0.0082</v>
      </c>
      <c r="AM39" s="145" t="n">
        <v>0.0004</v>
      </c>
      <c r="AN39" s="145" t="n">
        <v>-9999.9999</v>
      </c>
      <c r="AO39" s="145" t="n">
        <v>-9999.9999</v>
      </c>
      <c r="AP39" s="145" t="n">
        <v>0.0003</v>
      </c>
      <c r="AQ39" s="145"/>
      <c r="AR39" s="145" t="n">
        <v>-9999.9999</v>
      </c>
      <c r="AS39" s="145" t="n">
        <v>0</v>
      </c>
      <c r="AT39" s="145"/>
      <c r="AU39" s="145" t="n">
        <v>0.001</v>
      </c>
      <c r="AV39" s="145" t="n">
        <v>-9999.9999</v>
      </c>
      <c r="AW39" s="145"/>
      <c r="AX39" s="145" t="n">
        <v>0.0018</v>
      </c>
      <c r="AY39" s="145" t="n">
        <v>0.0233</v>
      </c>
      <c r="AZ39" s="145"/>
      <c r="BA39" s="145" t="n">
        <v>-9999.9999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2012</v>
      </c>
      <c r="E40" s="144" t="n">
        <v>18.5</v>
      </c>
      <c r="F40" s="141" t="n">
        <v>2.8204</v>
      </c>
      <c r="G40" s="158" t="n">
        <v>35.8108</v>
      </c>
      <c r="H40" s="113" t="n">
        <v>80</v>
      </c>
      <c r="I40" s="144" t="n">
        <v>81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110.46</v>
      </c>
      <c r="K40" s="119" t="n">
        <f aca="false">IF(ISBLANK(E40),"",(0.000824493-(0.0000040899*E40)+(0.000000076438*E40^2)-(0.00000000082467*E40^3)+(0.0000000000053875*E40^4)))</f>
        <v>0.000770400319460469</v>
      </c>
      <c r="L40" s="119" t="n">
        <f aca="false">IF(ISBLANK(E40),"",(-0.00000572466+(0.00000010227*E40)-(0.0000000016546*E40^2)))</f>
        <v>-4.39895185E-006</v>
      </c>
      <c r="M40" s="119" t="n">
        <f aca="false">IF(ISBLANK(E40),"",IF(ISBLANK(G40),(O40+(K40*35)+(L40*35^1.5)+(0.00000048314*35^2)),(O40+(K40*G40)+(L40*G40^1.5)+(0.00000048314*G40^2))))</f>
        <v>1.02576934878059</v>
      </c>
      <c r="N40" s="120" t="n">
        <f aca="false">IF(ISBLANK(D40),"",IF(ISBLANK(G40),J40*(1+0.00001*(35-20)),J40*(1+0.00001*(G40-20))))</f>
        <v>110.47746460968</v>
      </c>
      <c r="O40" s="119" t="n">
        <f aca="false">IF(ISBLANK(E40),"",(0.999842594+(0.00006793952*E40)-(0.00000909529*E40^2)+(0.0000001001685*E40^3)-(0.000000001120083*E40^4)+(0.000000000006536332*E40^5)))</f>
        <v>0.998503804726763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2.91525914475264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2.8420220863669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130.195473404653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126.924706377146</v>
      </c>
      <c r="T40" s="32" t="n">
        <v>0.07</v>
      </c>
      <c r="U40" s="32" t="n">
        <v>0.07</v>
      </c>
      <c r="V40" s="125" t="n">
        <v>15.7</v>
      </c>
      <c r="W40" s="125" t="n">
        <v>15.3</v>
      </c>
      <c r="X40" s="125" t="n">
        <v>15.6</v>
      </c>
      <c r="Y40" s="125" t="n">
        <v>15.2</v>
      </c>
      <c r="Z40" s="32" t="n">
        <v>1.03</v>
      </c>
      <c r="AA40" s="32" t="n">
        <v>1.01</v>
      </c>
      <c r="AB40" s="32" t="n">
        <v>5.5</v>
      </c>
      <c r="AC40" s="32" t="n">
        <v>5.37</v>
      </c>
      <c r="AD40" s="145" t="n">
        <v>0.0261</v>
      </c>
      <c r="AE40" s="145" t="n">
        <v>0.0146</v>
      </c>
      <c r="AF40" s="145" t="n">
        <v>-9999.9999</v>
      </c>
      <c r="AG40" s="145" t="n">
        <v>0.0362</v>
      </c>
      <c r="AH40" s="145" t="n">
        <v>0.0119</v>
      </c>
      <c r="AI40" s="145" t="n">
        <v>-9999.9999</v>
      </c>
      <c r="AJ40" s="145" t="n">
        <v>-9999.9999</v>
      </c>
      <c r="AK40" s="145" t="n">
        <v>-9999.9999</v>
      </c>
      <c r="AL40" s="145" t="n">
        <v>0.0445</v>
      </c>
      <c r="AM40" s="145" t="n">
        <v>0.0027</v>
      </c>
      <c r="AN40" s="145" t="n">
        <v>-9999.9999</v>
      </c>
      <c r="AO40" s="145" t="n">
        <v>-9999.9999</v>
      </c>
      <c r="AP40" s="145" t="n">
        <v>0.0054</v>
      </c>
      <c r="AQ40" s="145"/>
      <c r="AR40" s="145" t="n">
        <v>0.0447</v>
      </c>
      <c r="AS40" s="145" t="n">
        <v>0.0185</v>
      </c>
      <c r="AT40" s="145"/>
      <c r="AU40" s="145" t="n">
        <v>0.0129</v>
      </c>
      <c r="AV40" s="145" t="n">
        <v>-9999.9999</v>
      </c>
      <c r="AW40" s="145"/>
      <c r="AX40" s="145" t="n">
        <v>0.0274</v>
      </c>
      <c r="AY40" s="145" t="n">
        <v>0.1133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2013</v>
      </c>
      <c r="E41" s="144" t="n">
        <v>19.7</v>
      </c>
      <c r="F41" s="141" t="n">
        <v>3.1716</v>
      </c>
      <c r="G41" s="158" t="n">
        <v>35.96595</v>
      </c>
      <c r="H41" s="113" t="n">
        <v>60</v>
      </c>
      <c r="I41" s="144" t="n">
        <v>61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109.83</v>
      </c>
      <c r="K41" s="119" t="n">
        <f aca="false">IF(ISBLANK(E41),"",(0.000824493-(0.0000040899*E41)+(0.000000076438*E41^2)-(0.00000000082467*E41^3)+(0.0000000000053875*E41^4)))</f>
        <v>0.000768093315774729</v>
      </c>
      <c r="L41" s="119" t="n">
        <f aca="false">IF(ISBLANK(E41),"",(-0.00000572466+(0.00000010227*E41)-(0.0000000016546*E41^2)))</f>
        <v>-4.352074714E-006</v>
      </c>
      <c r="M41" s="119" t="n">
        <f aca="false">IF(ISBLANK(E41),"",IF(ISBLANK(G41),(O41+(K41*35)+(L41*35^1.5)+(0.00000048314*35^2)),(O41+(K41*G41)+(L41*G41^1.5)+(0.00000048314*G41^2))))</f>
        <v>1.02557918745037</v>
      </c>
      <c r="N41" s="120" t="n">
        <f aca="false">IF(ISBLANK(D41),"",IF(ISBLANK(G41),J41*(1+0.00001*(35-20)),J41*(1+0.00001*(G41-20))))</f>
        <v>109.847535402885</v>
      </c>
      <c r="O41" s="119" t="n">
        <f aca="false">IF(ISBLANK(E41),"",(0.999842594+(0.00006793952*E41)-(0.00000909529*E41^2)+(0.0000001001685*E41^3)-(0.000000001120083*E41^4)+(0.000000000006536332*E41^5)))</f>
        <v>0.998267730886094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3.29940520188373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3.21711403883515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147.351436316128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143.676312974378</v>
      </c>
      <c r="T41" s="32" t="n">
        <v>0.28</v>
      </c>
      <c r="U41" s="32" t="n">
        <v>0.27</v>
      </c>
      <c r="V41" s="32" t="n">
        <v>12.36</v>
      </c>
      <c r="W41" s="32" t="n">
        <v>12.08</v>
      </c>
      <c r="X41" s="32" t="n">
        <v>12.08</v>
      </c>
      <c r="Y41" s="32" t="n">
        <v>11.8</v>
      </c>
      <c r="Z41" s="32" t="n">
        <v>0.84</v>
      </c>
      <c r="AA41" s="32" t="n">
        <v>0.82</v>
      </c>
      <c r="AB41" s="32" t="n">
        <v>4.13</v>
      </c>
      <c r="AC41" s="32" t="n">
        <v>4.04</v>
      </c>
      <c r="AD41" s="145" t="n">
        <v>0.0513</v>
      </c>
      <c r="AE41" s="145" t="n">
        <v>0.0404</v>
      </c>
      <c r="AF41" s="145" t="n">
        <v>0.0121</v>
      </c>
      <c r="AG41" s="145" t="n">
        <v>0.0769</v>
      </c>
      <c r="AH41" s="145" t="n">
        <v>0.0322</v>
      </c>
      <c r="AI41" s="145" t="n">
        <v>0.0058</v>
      </c>
      <c r="AJ41" s="145" t="n">
        <v>0.0065</v>
      </c>
      <c r="AK41" s="145" t="n">
        <v>0.0016</v>
      </c>
      <c r="AL41" s="145" t="n">
        <v>0.0795</v>
      </c>
      <c r="AM41" s="145" t="n">
        <v>0.0077</v>
      </c>
      <c r="AN41" s="145" t="n">
        <v>0.0023</v>
      </c>
      <c r="AO41" s="145" t="n">
        <v>-9999.9999</v>
      </c>
      <c r="AP41" s="145" t="n">
        <v>0.0375</v>
      </c>
      <c r="AQ41" s="145"/>
      <c r="AR41" s="145" t="n">
        <v>0.097</v>
      </c>
      <c r="AS41" s="145" t="n">
        <v>0.0911</v>
      </c>
      <c r="AT41" s="145"/>
      <c r="AU41" s="145" t="n">
        <v>0.0377</v>
      </c>
      <c r="AV41" s="145" t="n">
        <v>-9999.9999</v>
      </c>
      <c r="AW41" s="145"/>
      <c r="AX41" s="145" t="n">
        <v>0.0998</v>
      </c>
      <c r="AY41" s="145" t="n">
        <v>0.2697</v>
      </c>
      <c r="AZ41" s="145"/>
      <c r="BA41" s="145" t="n">
        <v>0.0039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2014</v>
      </c>
      <c r="E42" s="144" t="n">
        <v>24.3</v>
      </c>
      <c r="F42" s="141" t="n">
        <v>4.4318</v>
      </c>
      <c r="G42" s="158" t="n">
        <v>36.02155</v>
      </c>
      <c r="H42" s="113" t="n">
        <v>40</v>
      </c>
      <c r="I42" s="144" t="n">
        <v>40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112.03</v>
      </c>
      <c r="K42" s="119" t="n">
        <f aca="false">IF(ISBLANK(E42),"",(0.000824493-(0.0000040899*E42)+(0.000000076438*E42^2)-(0.00000000082467*E42^3)+(0.0000000000053875*E42^4)))</f>
        <v>0.000760289696580349</v>
      </c>
      <c r="L42" s="119" t="n">
        <f aca="false">IF(ISBLANK(E42),"",(-0.00000572466+(0.00000010227*E42)-(0.0000000016546*E42^2)))</f>
        <v>-4.216523754E-006</v>
      </c>
      <c r="M42" s="119" t="n">
        <f aca="false">IF(ISBLANK(E42),"",IF(ISBLANK(G42),(O42+(K42*35)+(L42*35^1.5)+(0.00000048314*35^2)),(O42+(K42*G42)+(L42*G42^1.5)+(0.00000048314*G42^2))))</f>
        <v>1.02432711341425</v>
      </c>
      <c r="N42" s="120" t="n">
        <f aca="false">IF(ISBLANK(D42),"",IF(ISBLANK(G42),J42*(1+0.00001*(35-20)),J42*(1+0.00001*(G42-20))))</f>
        <v>112.047948942465</v>
      </c>
      <c r="O42" s="119" t="n">
        <f aca="false">IF(ISBLANK(E42),"",(0.999842594+(0.00006793952*E42)-(0.00000909529*E42^2)+(0.0000001001685*E42^3)-(0.000000001120083*E42^4)+(0.000000000006536332*E42^5)))</f>
        <v>0.997224987838018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4.52438704088246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4.41693574409248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202.059125245811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197.26035033117</v>
      </c>
      <c r="T42" s="32" t="n">
        <v>0.01</v>
      </c>
      <c r="U42" s="32" t="n">
        <v>0.01</v>
      </c>
      <c r="V42" s="32" t="n">
        <v>0.06</v>
      </c>
      <c r="W42" s="32" t="n">
        <v>0.06</v>
      </c>
      <c r="X42" s="32" t="n">
        <v>0.05</v>
      </c>
      <c r="Y42" s="32" t="n">
        <v>0.05</v>
      </c>
      <c r="Z42" s="32" t="n">
        <v>0.21</v>
      </c>
      <c r="AA42" s="32" t="n">
        <v>0.21</v>
      </c>
      <c r="AB42" s="32" t="n">
        <v>1.66</v>
      </c>
      <c r="AC42" s="32" t="n">
        <v>1.62</v>
      </c>
      <c r="AD42" s="145" t="n">
        <v>0.0244</v>
      </c>
      <c r="AE42" s="145" t="n">
        <v>0.0288</v>
      </c>
      <c r="AF42" s="145" t="n">
        <v>0.0104</v>
      </c>
      <c r="AG42" s="145" t="n">
        <v>0.0207</v>
      </c>
      <c r="AH42" s="145" t="n">
        <v>0.0079</v>
      </c>
      <c r="AI42" s="145" t="n">
        <v>-9999.9999</v>
      </c>
      <c r="AJ42" s="145" t="n">
        <v>-9999.9999</v>
      </c>
      <c r="AK42" s="145" t="n">
        <v>-9999.9999</v>
      </c>
      <c r="AL42" s="145" t="n">
        <v>0.0748</v>
      </c>
      <c r="AM42" s="145" t="n">
        <v>0.0086</v>
      </c>
      <c r="AN42" s="145" t="n">
        <v>-9999.9999</v>
      </c>
      <c r="AO42" s="145" t="n">
        <v>-9999.9999</v>
      </c>
      <c r="AP42" s="145" t="n">
        <v>0.1354</v>
      </c>
      <c r="AQ42" s="145"/>
      <c r="AR42" s="145" t="n">
        <v>0.0186</v>
      </c>
      <c r="AS42" s="145" t="n">
        <v>0.0286</v>
      </c>
      <c r="AT42" s="145"/>
      <c r="AU42" s="145" t="n">
        <v>0.042</v>
      </c>
      <c r="AV42" s="145" t="n">
        <v>-9999.9999</v>
      </c>
      <c r="AW42" s="145"/>
      <c r="AX42" s="145" t="n">
        <v>0.1595</v>
      </c>
      <c r="AY42" s="145" t="n">
        <v>0.2474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2015</v>
      </c>
      <c r="E43" s="144" t="n">
        <v>28.2</v>
      </c>
      <c r="F43" s="141" t="n">
        <v>4.3438</v>
      </c>
      <c r="G43" s="158" t="n">
        <v>34.3477</v>
      </c>
      <c r="H43" s="113" t="n">
        <v>20</v>
      </c>
      <c r="I43" s="144" t="n">
        <v>20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110.12</v>
      </c>
      <c r="K43" s="119" t="n">
        <f aca="false">IF(ISBLANK(E43),"",(0.000824493-(0.0000040899*E43)+(0.000000076438*E43^2)-(0.00000000082467*E43^3)+(0.0000000000053875*E43^4)))</f>
        <v>0.00075485760789126</v>
      </c>
      <c r="L43" s="119" t="n">
        <f aca="false">IF(ISBLANK(E43),"",(-0.00000572466+(0.00000010227*E43)-(0.0000000016546*E43^2)))</f>
        <v>-4.156450104E-006</v>
      </c>
      <c r="M43" s="119" t="n">
        <f aca="false">IF(ISBLANK(E43),"",IF(ISBLANK(G43),(O43+(K43*35)+(L43*35^1.5)+(0.00000048314*35^2)),(O43+(K43*G43)+(L43*G43^1.5)+(0.00000048314*G43^2))))</f>
        <v>1.02184104115756</v>
      </c>
      <c r="N43" s="120" t="n">
        <f aca="false">IF(ISBLANK(D43),"",IF(ISBLANK(G43),J43*(1+0.00001*(35-20)),J43*(1+0.00001*(G43-20))))</f>
        <v>110.13579968724</v>
      </c>
      <c r="O43" s="119" t="n">
        <f aca="false">IF(ISBLANK(E43),"",(0.999842594+(0.00006793952*E43)-(0.00000909529*E43^2)+(0.0000001001685*E43^3)-(0.000000001120083*E43^4)+(0.000000000006536332*E43^5)))</f>
        <v>0.996180125720464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4.51266200599445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4.41620743758975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201.535485187712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197.227824162758</v>
      </c>
      <c r="T43" s="32" t="n">
        <v>0.02</v>
      </c>
      <c r="U43" s="32" t="n">
        <v>0.02</v>
      </c>
      <c r="V43" s="32" t="n">
        <v>0.06</v>
      </c>
      <c r="W43" s="32" t="n">
        <v>0.06</v>
      </c>
      <c r="X43" s="32" t="n">
        <v>0.04</v>
      </c>
      <c r="Y43" s="32" t="n">
        <v>0.04</v>
      </c>
      <c r="Z43" s="32" t="n">
        <v>0.04</v>
      </c>
      <c r="AA43" s="32" t="n">
        <v>0.04</v>
      </c>
      <c r="AB43" s="32" t="n">
        <v>0.84</v>
      </c>
      <c r="AC43" s="32" t="n">
        <v>0.82</v>
      </c>
      <c r="AD43" s="145" t="n">
        <v>0.0045</v>
      </c>
      <c r="AE43" s="145" t="n">
        <v>0.0086</v>
      </c>
      <c r="AF43" s="145" t="n">
        <v>-9999.9999</v>
      </c>
      <c r="AG43" s="145" t="n">
        <v>0.0043</v>
      </c>
      <c r="AH43" s="145" t="n">
        <v>0.004</v>
      </c>
      <c r="AI43" s="145" t="n">
        <v>-9999.9999</v>
      </c>
      <c r="AJ43" s="145" t="n">
        <v>-9999.9999</v>
      </c>
      <c r="AK43" s="145" t="n">
        <v>0.0012</v>
      </c>
      <c r="AL43" s="145" t="n">
        <v>0.0184</v>
      </c>
      <c r="AM43" s="145" t="n">
        <v>0.0044</v>
      </c>
      <c r="AN43" s="145" t="n">
        <v>-9999.9999</v>
      </c>
      <c r="AO43" s="145" t="n">
        <v>-9999.9999</v>
      </c>
      <c r="AP43" s="145" t="n">
        <v>0.0916</v>
      </c>
      <c r="AQ43" s="145"/>
      <c r="AR43" s="145" t="n">
        <v>0.0042</v>
      </c>
      <c r="AS43" s="145" t="n">
        <v>0.0064</v>
      </c>
      <c r="AT43" s="145"/>
      <c r="AU43" s="145" t="n">
        <v>0.017</v>
      </c>
      <c r="AV43" s="145" t="n">
        <v>-9999.9999</v>
      </c>
      <c r="AW43" s="145"/>
      <c r="AX43" s="145" t="n">
        <v>0.0643</v>
      </c>
      <c r="AY43" s="145" t="n">
        <v>0.0922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2016</v>
      </c>
      <c r="E44" s="144" t="n">
        <v>28.4</v>
      </c>
      <c r="F44" s="141" t="n">
        <v>4.2354</v>
      </c>
      <c r="G44" s="158" t="n">
        <v>34.32</v>
      </c>
      <c r="H44" s="113" t="n">
        <v>0</v>
      </c>
      <c r="I44" s="144" t="n">
        <v>3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107.63</v>
      </c>
      <c r="K44" s="119" t="n">
        <f aca="false">IF(ISBLANK(E44),"",(0.000824493-(0.0000040899*E44)+(0.000000076438*E44^2)-(0.00000000082467*E44^3)+(0.0000000000053875*E44^4)))</f>
        <v>0.00075460631060384</v>
      </c>
      <c r="L44" s="119" t="n">
        <f aca="false">IF(ISBLANK(E44),"",(-0.00000572466+(0.00000010227*E44)-(0.0000000016546*E44^2)))</f>
        <v>-4.154726176E-006</v>
      </c>
      <c r="M44" s="119" t="n">
        <f aca="false">IF(ISBLANK(E44),"",IF(ISBLANK(G44),(O44+(K44*35)+(L44*35^1.5)+(0.00000048314*35^2)),(O44+(K44*G44)+(L44*G44^1.5)+(0.00000048314*G44^2))))</f>
        <v>1.02175459334546</v>
      </c>
      <c r="N44" s="120" t="n">
        <f aca="false">IF(ISBLANK(D44),"",IF(ISBLANK(G44),J44*(1+0.00001*(35-20)),J44*(1+0.00001*(G44-20))))</f>
        <v>107.645412616</v>
      </c>
      <c r="O44" s="119" t="n">
        <f aca="false">IF(ISBLANK(E44),"",(0.999842594+(0.00006793952*E44)-(0.00000909529*E44^2)+(0.0000001001685*E44^3)-(0.000000001120083*E44^4)+(0.000000000006536332*E44^5)))</f>
        <v>0.996122772415965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4.50338303769855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4.40749967460722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201.121086463617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196.838935467958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2017</v>
      </c>
      <c r="E45" s="144" t="n">
        <v>28.3</v>
      </c>
      <c r="F45" s="141" t="n">
        <v>4.3305</v>
      </c>
      <c r="G45" s="158" t="n">
        <v>34.32045</v>
      </c>
      <c r="H45" s="113" t="n">
        <v>0</v>
      </c>
      <c r="I45" s="144" t="n">
        <v>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109.96</v>
      </c>
      <c r="K45" s="119" t="n">
        <f aca="false">IF(ISBLANK(E45),"",(0.000824493-(0.0000040899*E45)+(0.000000076438*E45^2)-(0.00000000082467*E45^3)+(0.0000000000053875*E45^4)))</f>
        <v>0.000754731636124149</v>
      </c>
      <c r="L45" s="119" t="n">
        <f aca="false">IF(ISBLANK(E45),"",(-0.00000572466+(0.00000010227*E45)-(0.0000000016546*E45^2)))</f>
        <v>-4.155571594E-006</v>
      </c>
      <c r="M45" s="119" t="n">
        <f aca="false">IF(ISBLANK(E45),"",IF(ISBLANK(G45),(O45+(K45*35)+(L45*35^1.5)+(0.00000048314*35^2)),(O45+(K45*G45)+(L45*G45^1.5)+(0.00000048314*G45^2))))</f>
        <v>1.02178778423046</v>
      </c>
      <c r="N45" s="120" t="n">
        <f aca="false">IF(ISBLANK(D45),"",IF(ISBLANK(G45),J45*(1+0.00001*(35-20)),J45*(1+0.00001*(G45-20))))</f>
        <v>109.97574676682</v>
      </c>
      <c r="O45" s="119" t="n">
        <f aca="false">IF(ISBLANK(E45),"",(0.999842594+(0.00006793952*E45)-(0.00000909529*E45^2)+(0.0000001001685*E45^3)-(0.000000001120083*E45^4)+(0.000000000006536332*E45^5)))</f>
        <v>0.996151493987156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4.50546607263988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4.40939512311068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201.214114804097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196.923586198123</v>
      </c>
      <c r="T45" s="32" t="n">
        <v>0.02</v>
      </c>
      <c r="U45" s="32" t="n">
        <v>0.02</v>
      </c>
      <c r="V45" s="32" t="n">
        <v>0.05</v>
      </c>
      <c r="W45" s="32" t="n">
        <v>0.05</v>
      </c>
      <c r="X45" s="32" t="n">
        <v>0.03</v>
      </c>
      <c r="Y45" s="32" t="n">
        <v>0.03</v>
      </c>
      <c r="Z45" s="32" t="n">
        <v>0.04</v>
      </c>
      <c r="AA45" s="32" t="n">
        <v>0.04</v>
      </c>
      <c r="AB45" s="32" t="n">
        <v>0.81</v>
      </c>
      <c r="AC45" s="32" t="n">
        <v>0.79</v>
      </c>
      <c r="AD45" s="145" t="n">
        <v>0.0045</v>
      </c>
      <c r="AE45" s="145" t="n">
        <v>0.009</v>
      </c>
      <c r="AF45" s="145" t="n">
        <v>-9999.9999</v>
      </c>
      <c r="AG45" s="145" t="n">
        <v>0.004</v>
      </c>
      <c r="AH45" s="145" t="n">
        <v>0.0044</v>
      </c>
      <c r="AI45" s="145" t="n">
        <v>-9999.9999</v>
      </c>
      <c r="AJ45" s="145" t="n">
        <v>-9999.9999</v>
      </c>
      <c r="AK45" s="145" t="n">
        <v>0.0014</v>
      </c>
      <c r="AL45" s="145" t="n">
        <v>0.0172</v>
      </c>
      <c r="AM45" s="145" t="n">
        <v>0.0042</v>
      </c>
      <c r="AN45" s="145" t="n">
        <v>-9999.9999</v>
      </c>
      <c r="AO45" s="145" t="n">
        <v>0.0906</v>
      </c>
      <c r="AP45" s="145" t="n">
        <v>-9999.9999</v>
      </c>
      <c r="AQ45" s="145"/>
      <c r="AR45" s="145" t="n">
        <v>0.0041</v>
      </c>
      <c r="AS45" s="145" t="n">
        <v>0.0063</v>
      </c>
      <c r="AT45" s="145"/>
      <c r="AU45" s="145" t="n">
        <v>0.0148</v>
      </c>
      <c r="AV45" s="145" t="n">
        <v>-9999.9999</v>
      </c>
      <c r="AW45" s="145"/>
      <c r="AX45" s="145" t="n">
        <v>0.0628</v>
      </c>
      <c r="AY45" s="145" t="n">
        <v>0.0888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6" activeCellId="0" sqref="I4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41719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4.9973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29.7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-2°29.7</v>
      </c>
      <c r="P9" s="29" t="s">
        <v>16</v>
      </c>
      <c r="Q9" s="33" t="n">
        <f aca="false">IF(ISBLANK(I9),"",IF(ISBLANK(J9),"",IF(J9&gt;60,"ERREUR !!",O11*(I9+(J9/60)))))</f>
        <v>-2.495</v>
      </c>
      <c r="R9" s="33"/>
      <c r="V9" s="137" t="n">
        <v>4.9857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-0°0.04</v>
      </c>
      <c r="P10" s="29" t="s">
        <v>17</v>
      </c>
      <c r="Q10" s="33" t="n">
        <f aca="false">IF(ISBLANK(I10),"",IF(ISBLANK(J10),"",IF(J10&gt;60,"ERREUR !!",O12*(I10+(J10/60)))))</f>
        <v>-0.000666666666666667</v>
      </c>
      <c r="R10" s="33"/>
      <c r="S10" s="35"/>
      <c r="T10" s="35"/>
      <c r="V10" s="0" t="n">
        <v>4.9803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41719</v>
      </c>
      <c r="K11" s="38"/>
      <c r="L11" s="38"/>
      <c r="M11" s="38"/>
      <c r="N11" s="39" t="str">
        <f aca="false">I9&amp;"°"&amp;J9</f>
        <v>2°29.7</v>
      </c>
      <c r="O11" s="40" t="n">
        <f aca="false">IF(P9=M10,-1,1)</f>
        <v>-1</v>
      </c>
      <c r="P11" s="41" t="str">
        <f aca="false">TEXT(J11,"aaaa-mm-jj")&amp;"T"&amp;TEXT(J12,"hh:mm:ss")&amp;"z"</f>
        <v>2018-03-22T10:35:05z</v>
      </c>
      <c r="Q11" s="41"/>
      <c r="R11" s="41"/>
      <c r="T11" s="42"/>
      <c r="U11" s="42"/>
      <c r="V11" s="5" t="n">
        <v>4.9896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0.441030092592593</v>
      </c>
      <c r="K12" s="45"/>
      <c r="L12" s="45"/>
      <c r="M12" s="45"/>
      <c r="N12" s="46" t="str">
        <f aca="false">I10&amp;"°"&amp;J10</f>
        <v>0°0.04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4.9802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28.6</v>
      </c>
      <c r="S14" s="55" t="s">
        <v>24</v>
      </c>
      <c r="V14" s="153" t="n">
        <f aca="false">AVERAGE(V8:V13)</f>
        <v>4.98662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28.6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4.9866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0.996065060375924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0.0199663530485069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5.01495603013117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4.9861711524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0.0046995958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0.00400093417408627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2018</v>
      </c>
      <c r="E35" s="144" t="n">
        <v>6.9</v>
      </c>
      <c r="F35" s="141" t="n">
        <v>5.2663</v>
      </c>
      <c r="G35" s="159" t="n">
        <v>34.95035</v>
      </c>
      <c r="H35" s="113" t="n">
        <v>2000</v>
      </c>
      <c r="I35" s="144" t="n">
        <v>2022.1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109.32</v>
      </c>
      <c r="K35" s="119" t="n">
        <f aca="false">IF(ISBLANK(E35),"",(0.000824493-(0.0000040899*E35)+(0.000000076438*E35^2)-(0.00000000082467*E35^3)+(0.0000000000053875*E35^4)))</f>
        <v>0.000799653203574409</v>
      </c>
      <c r="L35" s="119" t="n">
        <f aca="false">IF(ISBLANK(E35),"",(-0.00000572466+(0.00000010227*E35)-(0.0000000016546*E35^2)))</f>
        <v>-5.097772506E-006</v>
      </c>
      <c r="M35" s="119" t="n">
        <f aca="false">IF(ISBLANK(E35),"",IF(ISBLANK(G35),(O35+(K35*35)+(L35*35^1.5)+(0.00000048314*35^2)),(O35+(K35*G35)+(L35*G35^1.5)+(0.00000048314*G35^2))))</f>
        <v>1.02739383366281</v>
      </c>
      <c r="N35" s="120" t="n">
        <f aca="false">IF(ISBLANK(D35),"",IF(ISBLANK(G35),J35*(1+0.00001*(35-20)),J35*(1+0.00001*(G35-20))))</f>
        <v>109.33634372262</v>
      </c>
      <c r="O35" s="119" t="n">
        <f aca="false">IF(ISBLANK(E35),"",(0.999842594+(0.00006793952*E35)-(0.00000909529*E35^2)+(0.0000001001685*E35^3)-(0.000000001120083*E35^4)+(0.000000000006536332*E35^5)))</f>
        <v>0.999908819509459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5.5052421442948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5.35845355881471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245.864114164206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239.308535936665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2019</v>
      </c>
      <c r="E36" s="144" t="n">
        <v>7.2</v>
      </c>
      <c r="F36" s="141" t="n">
        <v>5.2178</v>
      </c>
      <c r="G36" s="159" t="n">
        <v>34.94895</v>
      </c>
      <c r="H36" s="113" t="n">
        <v>2000</v>
      </c>
      <c r="I36" s="144" t="n">
        <v>2021.9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108.2</v>
      </c>
      <c r="K36" s="119" t="n">
        <f aca="false">IF(ISBLANK(E36),"",(0.000824493-(0.0000040899*E36)+(0.000000076438*E36^2)-(0.00000000082467*E36^3)+(0.0000000000053875*E36^4)))</f>
        <v>0.00079871493778176</v>
      </c>
      <c r="L36" s="119" t="n">
        <f aca="false">IF(ISBLANK(E36),"",(-0.00000572466+(0.00000010227*E36)-(0.0000000016546*E36^2)))</f>
        <v>-5.074090464E-006</v>
      </c>
      <c r="M36" s="119" t="n">
        <f aca="false">IF(ISBLANK(E36),"",IF(ISBLANK(G36),(O36+(K36*35)+(L36*35^1.5)+(0.00000048314*35^2)),(O36+(K36*G36)+(L36*G36^1.5)+(0.00000048314*G36^2))))</f>
        <v>1.02735077496849</v>
      </c>
      <c r="N36" s="120" t="n">
        <f aca="false">IF(ISBLANK(D36),"",IF(ISBLANK(G36),J36*(1+0.00001*(35-20)),J36*(1+0.00001*(G36-20))))</f>
        <v>108.2161747639</v>
      </c>
      <c r="O36" s="119" t="n">
        <f aca="false">IF(ISBLANK(E36),"",(0.999842594+(0.00006793952*E36)-(0.00000909529*E36^2)+(0.0000001001685*E36^3)-(0.000000001120083*E36^4)+(0.000000000006536332*E36^5)))</f>
        <v>0.999894762780404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5.51192690702333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5.36518494103668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246.162655667662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239.609159466698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2021</v>
      </c>
      <c r="E37" s="144" t="n">
        <v>8.3</v>
      </c>
      <c r="F37" s="141" t="n">
        <v>4.128</v>
      </c>
      <c r="G37" s="159" t="n">
        <v>34.8306</v>
      </c>
      <c r="H37" s="113" t="n">
        <v>1200</v>
      </c>
      <c r="I37" s="144" t="n">
        <v>1210.9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110.95</v>
      </c>
      <c r="K37" s="119" t="n">
        <f aca="false">IF(ISBLANK(E37),"",(0.000824493-(0.0000040899*E37)+(0.000000076438*E37^2)-(0.00000000082467*E37^3)+(0.0000000000053875*E37^4)))</f>
        <v>0.000795366676405149</v>
      </c>
      <c r="L37" s="119" t="n">
        <f aca="false">IF(ISBLANK(E37),"",(-0.00000572466+(0.00000010227*E37)-(0.0000000016546*E37^2)))</f>
        <v>-4.989804394E-006</v>
      </c>
      <c r="M37" s="119" t="n">
        <f aca="false">IF(ISBLANK(E37),"",IF(ISBLANK(G37),(O37+(K37*35)+(L37*35^1.5)+(0.00000048314*35^2)),(O37+(K37*G37)+(L37*G37^1.5)+(0.00000048314*G37^2))))</f>
        <v>1.02709565326392</v>
      </c>
      <c r="N37" s="120" t="n">
        <f aca="false">IF(ISBLANK(D37),"",IF(ISBLANK(G37),J37*(1+0.00001*(35-20)),J37*(1+0.00001*(G37-20))))</f>
        <v>110.9664545507</v>
      </c>
      <c r="O37" s="119" t="n">
        <f aca="false">IF(ISBLANK(E37),"",(0.999842594+(0.00006793952*E37)-(0.00000909529*E37^2)+(0.0000001001685*E37^3)-(0.000000001120083*E37^4)+(0.000000000006536332*E37^5)))</f>
        <v>0.999832134276928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4.24732250228986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4.1352745372767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189.685422952265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184.681360834777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2022</v>
      </c>
      <c r="E38" s="144" t="n">
        <v>9</v>
      </c>
      <c r="F38" s="141" t="n">
        <v>3.1262</v>
      </c>
      <c r="G38" s="159" t="n">
        <v>34.51405</v>
      </c>
      <c r="H38" s="113" t="n">
        <v>800</v>
      </c>
      <c r="I38" s="144" t="n">
        <v>800.3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109.76</v>
      </c>
      <c r="K38" s="119" t="n">
        <f aca="false">IF(ISBLANK(E38),"",(0.000824493-(0.0000040899*E38)+(0.000000076438*E38^2)-(0.00000000082467*E38^3)+(0.0000000000053875*E38^4)))</f>
        <v>0.0007933095409575</v>
      </c>
      <c r="L38" s="119" t="n">
        <f aca="false">IF(ISBLANK(E38),"",(-0.00000572466+(0.00000010227*E38)-(0.0000000016546*E38^2)))</f>
        <v>-4.9382526E-006</v>
      </c>
      <c r="M38" s="119" t="n">
        <f aca="false">IF(ISBLANK(E38),"",IF(ISBLANK(G38),(O38+(K38*35)+(L38*35^1.5)+(0.00000048314*35^2)),(O38+(K38*G38)+(L38*G38^1.5)+(0.00000048314*G38^2))))</f>
        <v>1.02673793529894</v>
      </c>
      <c r="N38" s="120" t="n">
        <f aca="false">IF(ISBLANK(D38),"",IF(ISBLANK(G38),J38*(1+0.00001*(35-20)),J38*(1+0.00001*(G38-20))))</f>
        <v>109.77593062128</v>
      </c>
      <c r="O38" s="119" t="n">
        <f aca="false">IF(ISBLANK(E38),"",(0.999842594+(0.00006793952*E38)-(0.00000909529*E38^2)+(0.0000001001685*E38^3)-(0.000000001120083*E38^4)+(0.000000000006536332*E38^5)))</f>
        <v>0.999783391125805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3.24823533468707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3.16364597334308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145.066190047125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141.288429169502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2023</v>
      </c>
      <c r="E39" s="144" t="n">
        <v>12.5</v>
      </c>
      <c r="F39" s="141" t="n">
        <v>1.7698</v>
      </c>
      <c r="G39" s="159" t="n">
        <v>34.80585</v>
      </c>
      <c r="H39" s="113" t="n">
        <v>400</v>
      </c>
      <c r="I39" s="144" t="n">
        <v>402.2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109.63</v>
      </c>
      <c r="K39" s="119" t="n">
        <f aca="false">IF(ISBLANK(E39),"",(0.000824493-(0.0000040899*E39)+(0.000000076438*E39^2)-(0.00000000082467*E39^3)+(0.0000000000053875*E39^4)))</f>
        <v>0.000783833534667969</v>
      </c>
      <c r="L39" s="119" t="n">
        <f aca="false">IF(ISBLANK(E39),"",(-0.00000572466+(0.00000010227*E39)-(0.0000000016546*E39^2)))</f>
        <v>-4.70481625E-006</v>
      </c>
      <c r="M39" s="119" t="n">
        <f aca="false">IF(ISBLANK(E39),"",IF(ISBLANK(G39),(O39+(K39*35)+(L39*35^1.5)+(0.00000048314*35^2)),(O39+(K39*G39)+(L39*G39^1.5)+(0.00000048314*G39^2))))</f>
        <v>1.02634218285734</v>
      </c>
      <c r="N39" s="120" t="n">
        <f aca="false">IF(ISBLANK(D39),"",IF(ISBLANK(G39),J39*(1+0.00001*(35-20)),J39*(1+0.00001*(G39-20))))</f>
        <v>109.646231653355</v>
      </c>
      <c r="O39" s="119" t="n">
        <f aca="false">IF(ISBLANK(E39),"",(0.999842594+(0.00006793952*E39)-(0.00000909529*E39^2)+(0.0000001001685*E39^3)-(0.000000001120083*E39^4)+(0.000000000006536332*E39^5)))</f>
        <v>0.99944098949292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1.83418119619781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1.78710495079861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81.9145322221941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79.8121071026661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2024</v>
      </c>
      <c r="E40" s="144" t="n">
        <v>17.8</v>
      </c>
      <c r="F40" s="141" t="n">
        <v>2.9539</v>
      </c>
      <c r="G40" s="159" t="n">
        <v>35.7069</v>
      </c>
      <c r="H40" s="113" t="n">
        <v>100</v>
      </c>
      <c r="I40" s="144" t="n">
        <v>100.8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110.41</v>
      </c>
      <c r="K40" s="119" t="n">
        <f aca="false">IF(ISBLANK(E40),"",(0.000824493-(0.0000040899*E40)+(0.000000076438*E40^2)-(0.00000000082467*E40^3)+(0.0000000000053875*E40^4)))</f>
        <v>0.00077180129975558</v>
      </c>
      <c r="L40" s="119" t="n">
        <f aca="false">IF(ISBLANK(E40),"",(-0.00000572466+(0.00000010227*E40)-(0.0000000016546*E40^2)))</f>
        <v>-4.428497464E-006</v>
      </c>
      <c r="M40" s="119" t="n">
        <f aca="false">IF(ISBLANK(E40),"",IF(ISBLANK(G40),(O40+(K40*35)+(L40*35^1.5)+(0.00000048314*35^2)),(O40+(K40*G40)+(L40*G40^1.5)+(0.00000048314*G40^2))))</f>
        <v>1.02586405825471</v>
      </c>
      <c r="N40" s="120" t="n">
        <f aca="false">IF(ISBLANK(D40),"",IF(ISBLANK(G40),J40*(1+0.00001*(35-20)),J40*(1+0.00001*(G40-20))))</f>
        <v>110.42734198829</v>
      </c>
      <c r="O40" s="119" t="n">
        <f aca="false">IF(ISBLANK(E40),"",(0.999842594+(0.00006793952*E40)-(0.00000909529*E40^2)+(0.0000001001685*E40^3)-(0.000000001120083*E40^4)+(0.000000000006536332*E40^5)))</f>
        <v>0.998634328607839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3.04989416735637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2.97300031404271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136.208273514136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132.774194025148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2027</v>
      </c>
      <c r="E41" s="144" t="n">
        <v>19.6</v>
      </c>
      <c r="F41" s="141" t="n">
        <v>2.7121</v>
      </c>
      <c r="G41" s="159" t="n">
        <v>35.79885</v>
      </c>
      <c r="H41" s="113" t="n">
        <v>80</v>
      </c>
      <c r="I41" s="144" t="n">
        <v>80.3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110.13</v>
      </c>
      <c r="K41" s="119" t="n">
        <f aca="false">IF(ISBLANK(E41),"",(0.000824493-(0.0000040899*E41)+(0.000000076438*E41^2)-(0.00000000082467*E41^3)+(0.0000000000053875*E41^4)))</f>
        <v>0.0007682810809808</v>
      </c>
      <c r="L41" s="119" t="n">
        <f aca="false">IF(ISBLANK(E41),"",(-0.00000572466+(0.00000010227*E41)-(0.0000000016546*E41^2)))</f>
        <v>-4.355799136E-006</v>
      </c>
      <c r="M41" s="119" t="n">
        <f aca="false">IF(ISBLANK(E41),"",IF(ISBLANK(G41),(O41+(K41*35)+(L41*35^1.5)+(0.00000048314*35^2)),(O41+(K41*G41)+(L41*G41^1.5)+(0.00000048314*G41^2))))</f>
        <v>1.02547776316025</v>
      </c>
      <c r="N41" s="120" t="n">
        <f aca="false">IF(ISBLANK(D41),"",IF(ISBLANK(G41),J41*(1+0.00001*(35-20)),J41*(1+0.00001*(G41-20))))</f>
        <v>110.147399273505</v>
      </c>
      <c r="O41" s="119" t="n">
        <f aca="false">IF(ISBLANK(E41),"",(0.999842594+(0.00006793952*E41)-(0.00000909529*E41^2)+(0.0000001001685*E41^3)-(0.000000001120083*E41^4)+(0.000000000006536332*E41^5)))</f>
        <v>0.99828799033367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2.80618626708321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2.73646720376977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125.324278687936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122.210625320358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2028</v>
      </c>
      <c r="E42" s="144" t="n">
        <v>19.6</v>
      </c>
      <c r="F42" s="141" t="n">
        <v>3.1623</v>
      </c>
      <c r="G42" s="159" t="n">
        <v>35.93435</v>
      </c>
      <c r="H42" s="113" t="n">
        <v>60</v>
      </c>
      <c r="I42" s="144" t="n">
        <v>60.4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109.92</v>
      </c>
      <c r="K42" s="119" t="n">
        <f aca="false">IF(ISBLANK(E42),"",(0.000824493-(0.0000040899*E42)+(0.000000076438*E42^2)-(0.00000000082467*E42^3)+(0.0000000000053875*E42^4)))</f>
        <v>0.0007682810809808</v>
      </c>
      <c r="L42" s="119" t="n">
        <f aca="false">IF(ISBLANK(E42),"",(-0.00000572466+(0.00000010227*E42)-(0.0000000016546*E42^2)))</f>
        <v>-4.355799136E-006</v>
      </c>
      <c r="M42" s="119" t="n">
        <f aca="false">IF(ISBLANK(E42),"",IF(ISBLANK(G42),(O42+(K42*35)+(L42*35^1.5)+(0.00000048314*35^2)),(O42+(K42*G42)+(L42*G42^1.5)+(0.00000048314*G42^2))))</f>
        <v>1.02558125924902</v>
      </c>
      <c r="N42" s="120" t="n">
        <f aca="false">IF(ISBLANK(D42),"",IF(ISBLANK(G42),J42*(1+0.00001*(35-20)),J42*(1+0.00001*(G42-20))))</f>
        <v>109.93751503752</v>
      </c>
      <c r="O42" s="119" t="n">
        <f aca="false">IF(ISBLANK(E42),"",(0.999842594+(0.00006793952*E42)-(0.00000909529*E42^2)+(0.0000001001685*E42^3)-(0.000000001120083*E42^4)+(0.000000000006536332*E42^5)))</f>
        <v>0.99828799033367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3.28100860139078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3.19916980912199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146.529844138112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142.874923675388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2061</v>
      </c>
      <c r="E43" s="144" t="n">
        <v>23.8</v>
      </c>
      <c r="F43" s="141" t="n">
        <v>4.2766</v>
      </c>
      <c r="G43" s="159" t="n">
        <v>35.9833</v>
      </c>
      <c r="H43" s="113" t="n">
        <v>40</v>
      </c>
      <c r="I43" s="144" t="n">
        <v>40.3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108.3619539</v>
      </c>
      <c r="K43" s="119" t="n">
        <f aca="false">IF(ISBLANK(E43),"",(0.000824493-(0.0000040899*E43)+(0.000000076438*E43^2)-(0.00000000082467*E43^3)+(0.0000000000053875*E43^4)))</f>
        <v>0.00076106192253878</v>
      </c>
      <c r="L43" s="119" t="n">
        <f aca="false">IF(ISBLANK(E43),"",(-0.00000572466+(0.00000010227*E43)-(0.0000000016546*E43^2)))</f>
        <v>-4.227865624E-006</v>
      </c>
      <c r="M43" s="119" t="n">
        <f aca="false">IF(ISBLANK(E43),"",IF(ISBLANK(G43),(O43+(K43*35)+(L43*35^1.5)+(0.00000048314*35^2)),(O43+(K43*G43)+(L43*G43^1.5)+(0.00000048314*G43^2))))</f>
        <v>1.02444705200894</v>
      </c>
      <c r="N43" s="120" t="n">
        <f aca="false">IF(ISBLANK(D43),"",IF(ISBLANK(G43),J43*(1+0.00001*(35-20)),J43*(1+0.00001*(G43-20))))</f>
        <v>108.379273716178</v>
      </c>
      <c r="O43" s="119" t="n">
        <f aca="false">IF(ISBLANK(E43),"",(0.999842594+(0.00006793952*E43)-(0.00000909529*E43^2)+(0.0000001001685*E43^3)-(0.000000001120083*E43^4)+(0.000000000006536332*E43^5)))</f>
        <v>0.997348547484725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4.50783220560252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4.40025884867613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201.319786302209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196.515560181876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2062</v>
      </c>
      <c r="E44" s="144" t="n">
        <v>28.1</v>
      </c>
      <c r="F44" s="141" t="n">
        <v>4.6439</v>
      </c>
      <c r="G44" s="159" t="n">
        <v>34.71675</v>
      </c>
      <c r="H44" s="113" t="n">
        <v>20</v>
      </c>
      <c r="I44" s="144" t="n">
        <v>20.1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115.2638565</v>
      </c>
      <c r="K44" s="119" t="n">
        <f aca="false">IF(ISBLANK(E44),"",(0.000824493-(0.0000040899*E44)+(0.000000076438*E44^2)-(0.00000000082467*E44^3)+(0.0000000000053875*E44^4)))</f>
        <v>0.000754984227200469</v>
      </c>
      <c r="L44" s="119" t="n">
        <f aca="false">IF(ISBLANK(E44),"",(-0.00000572466+(0.00000010227*E44)-(0.0000000016546*E44^2)))</f>
        <v>-4.157361706E-006</v>
      </c>
      <c r="M44" s="119" t="n">
        <f aca="false">IF(ISBLANK(E44),"",IF(ISBLANK(G44),(O44+(K44*35)+(L44*35^1.5)+(0.00000048314*35^2)),(O44+(K44*G44)+(L44*G44^1.5)+(0.00000048314*G44^2))))</f>
        <v>1.02215116576138</v>
      </c>
      <c r="N44" s="120" t="n">
        <f aca="false">IF(ISBLANK(D44),"",IF(ISBLANK(G44),J44*(1+0.00001*(35-20)),J44*(1+0.00001*(G44-20))))</f>
        <v>115.280819593601</v>
      </c>
      <c r="O44" s="119" t="n">
        <f aca="false">IF(ISBLANK(E44),"",(0.999842594+(0.00006793952*E44)-(0.00000909529*E44^2)+(0.0000001001685*E44^3)-(0.000000001120083*E44^4)+(0.000000000006536332*E44^5)))</f>
        <v>0.996208667461312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4.59802193092205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4.49837762254771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205.347659434979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200.897544622981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2063</v>
      </c>
      <c r="E45" s="144" t="n">
        <v>28.2</v>
      </c>
      <c r="F45" s="141" t="n">
        <v>4.3211</v>
      </c>
      <c r="G45" s="159" t="n">
        <v>34.636</v>
      </c>
      <c r="H45" s="113" t="n">
        <v>0</v>
      </c>
      <c r="I45" s="144" t="n">
        <v>2.6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108.3525601</v>
      </c>
      <c r="K45" s="119" t="n">
        <f aca="false">IF(ISBLANK(E45),"",(0.000824493-(0.0000040899*E45)+(0.000000076438*E45^2)-(0.00000000082467*E45^3)+(0.0000000000053875*E45^4)))</f>
        <v>0.00075485760789126</v>
      </c>
      <c r="L45" s="119" t="n">
        <f aca="false">IF(ISBLANK(E45),"",(-0.00000572466+(0.00000010227*E45)-(0.0000000016546*E45^2)))</f>
        <v>-4.156450104E-006</v>
      </c>
      <c r="M45" s="119" t="n">
        <f aca="false">IF(ISBLANK(E45),"",IF(ISBLANK(G45),(O45+(K45*35)+(L45*35^1.5)+(0.00000048314*35^2)),(O45+(K45*G45)+(L45*G45^1.5)+(0.00000048314*G45^2))))</f>
        <v>1.02205771888088</v>
      </c>
      <c r="N45" s="120" t="n">
        <f aca="false">IF(ISBLANK(D45),"",IF(ISBLANK(G45),J45*(1+0.00001*(35-20)),J45*(1+0.00001*(G45-20))))</f>
        <v>108.368418580696</v>
      </c>
      <c r="O45" s="119" t="n">
        <f aca="false">IF(ISBLANK(E45),"",(0.999842594+(0.00006793952*E45)-(0.00000909529*E45^2)+(0.0000001001685*E45^3)-(0.000000001120083*E45^4)+(0.000000000006536332*E45^5)))</f>
        <v>0.996180125720464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4.55537116680418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4.45705862071287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203.442876309475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199.052238001037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41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M16" colorId="64" zoomScale="100" zoomScaleNormal="100" zoomScalePageLayoutView="100" workbookViewId="0">
      <selection pane="topLeft" activeCell="AD40" activeCellId="0" sqref="AD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41720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4.9973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3</v>
      </c>
      <c r="J9" s="29" t="n">
        <v>0.02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-3°0.02</v>
      </c>
      <c r="P9" s="29" t="s">
        <v>16</v>
      </c>
      <c r="Q9" s="33" t="n">
        <f aca="false">IF(ISBLANK(I9),"",IF(ISBLANK(J9),"",IF(J9&gt;60,"ERREUR !!",O11*(I9+(J9/60)))))</f>
        <v>-3.00033333333333</v>
      </c>
      <c r="R9" s="33"/>
      <c r="V9" s="137" t="n">
        <v>4.9857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-0°0.02</v>
      </c>
      <c r="P10" s="29" t="s">
        <v>17</v>
      </c>
      <c r="Q10" s="33" t="n">
        <f aca="false">IF(ISBLANK(I10),"",IF(ISBLANK(J10),"",IF(J10&gt;60,"ERREUR !!",O12*(I10+(J10/60)))))</f>
        <v>-0.000333333333333333</v>
      </c>
      <c r="R10" s="33"/>
      <c r="S10" s="35"/>
      <c r="T10" s="35"/>
      <c r="V10" s="0" t="n">
        <v>4.9803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41719</v>
      </c>
      <c r="K11" s="38"/>
      <c r="L11" s="38"/>
      <c r="M11" s="38"/>
      <c r="N11" s="39" t="str">
        <f aca="false">I9&amp;"°"&amp;J9</f>
        <v>3°0.02</v>
      </c>
      <c r="O11" s="40" t="n">
        <f aca="false">IF(P9=M10,-1,1)</f>
        <v>-1</v>
      </c>
      <c r="P11" s="41" t="str">
        <f aca="false">TEXT(J11,"aaaa-mm-jj")&amp;"T"&amp;TEXT(J12,"hh:mm:ss")&amp;"z"</f>
        <v>2018-03-22T15:37:26z</v>
      </c>
      <c r="Q11" s="41"/>
      <c r="R11" s="41"/>
      <c r="T11" s="42"/>
      <c r="U11" s="42"/>
      <c r="V11" s="5" t="n">
        <v>4.9896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0.65099537037037</v>
      </c>
      <c r="K12" s="45"/>
      <c r="L12" s="45"/>
      <c r="M12" s="45"/>
      <c r="N12" s="46" t="str">
        <f aca="false">I10&amp;"°"&amp;J10</f>
        <v>0°0.02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4.9802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28.6</v>
      </c>
      <c r="S14" s="55" t="s">
        <v>24</v>
      </c>
      <c r="V14" s="153" t="n">
        <f aca="false">AVERAGE(V8:V13)</f>
        <v>4.98662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28.6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4.9866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0.996065060375924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0.0199663530485069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5.01495603013117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4.9861711524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0.0046995958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0.00400093417408627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2075</v>
      </c>
      <c r="E35" s="144" t="n">
        <v>7</v>
      </c>
      <c r="F35" s="141" t="n">
        <v>5.3439</v>
      </c>
      <c r="G35" s="159" t="n">
        <v>34.95115</v>
      </c>
      <c r="H35" s="113" t="n">
        <v>2000</v>
      </c>
      <c r="I35" s="144" t="n">
        <v>2021.6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110.9977077</v>
      </c>
      <c r="K35" s="119" t="n">
        <f aca="false">IF(ISBLANK(E35),"",(0.000824493-(0.0000040899*E35)+(0.000000076438*E35^2)-(0.00000000082467*E35^3)+(0.0000000000053875*E35^4)))</f>
        <v>0.0007993392355775</v>
      </c>
      <c r="L35" s="119" t="n">
        <f aca="false">IF(ISBLANK(E35),"",(-0.00000572466+(0.00000010227*E35)-(0.0000000016546*E35^2)))</f>
        <v>-5.0898454E-006</v>
      </c>
      <c r="M35" s="119" t="n">
        <f aca="false">IF(ISBLANK(E35),"",IF(ISBLANK(G35),(O35+(K35*35)+(L35*35^1.5)+(0.00000048314*35^2)),(O35+(K35*G35)+(L35*G35^1.5)+(0.00000048314*G35^2))))</f>
        <v>1.02738058892186</v>
      </c>
      <c r="N35" s="120" t="n">
        <f aca="false">IF(ISBLANK(D35),"",IF(ISBLANK(G35),J35*(1+0.00001*(35-20)),J35*(1+0.00001*(G35-20))))</f>
        <v>111.014303133775</v>
      </c>
      <c r="O35" s="119" t="n">
        <f aca="false">IF(ISBLANK(E35),"",(0.999842594+(0.00006793952*E35)-(0.00000909529*E35^2)+(0.0000001001685*E35^3)-(0.000000001120083*E35^4)+(0.000000000006536332*E35^5)))</f>
        <v>0.999904279762349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5.50059479221594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5.35399914260433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245.656563420364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239.109601708709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2076</v>
      </c>
      <c r="E36" s="144" t="n">
        <v>8.1</v>
      </c>
      <c r="F36" s="141" t="n">
        <v>3.8549</v>
      </c>
      <c r="G36" s="159" t="n">
        <v>34.81615</v>
      </c>
      <c r="H36" s="113" t="n">
        <v>1200</v>
      </c>
      <c r="I36" s="144" t="n">
        <v>1210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106.3986272</v>
      </c>
      <c r="K36" s="119" t="n">
        <f aca="false">IF(ISBLANK(E36),"",(0.000824493-(0.0000040899*E36)+(0.000000076438*E36^2)-(0.00000000082467*E36^3)+(0.0000000000053875*E36^4)))</f>
        <v>0.000795964835151469</v>
      </c>
      <c r="L36" s="119" t="n">
        <f aca="false">IF(ISBLANK(E36),"",(-0.00000572466+(0.00000010227*E36)-(0.0000000016546*E36^2)))</f>
        <v>-5.004831306E-006</v>
      </c>
      <c r="M36" s="119" t="n">
        <f aca="false">IF(ISBLANK(E36),"",IF(ISBLANK(G36),(O36+(K36*35)+(L36*35^1.5)+(0.00000048314*35^2)),(O36+(K36*G36)+(L36*G36^1.5)+(0.00000048314*G36^2))))</f>
        <v>1.02711471859505</v>
      </c>
      <c r="N36" s="120" t="n">
        <f aca="false">IF(ISBLANK(D36),"",IF(ISBLANK(G36),J36*(1+0.00001*(35-20)),J36*(1+0.00001*(G36-20))))</f>
        <v>106.414391380204</v>
      </c>
      <c r="O36" s="119" t="n">
        <f aca="false">IF(ISBLANK(E36),"",(0.999842594+(0.00006793952*E36)-(0.00000909529*E36^2)+(0.0000001001685*E36^3)-(0.000000001120083*E36^4)+(0.000000000006536332*E36^5)))</f>
        <v>0.999844802100673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4.13818723204383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4.02894356114797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184.811441783078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179.932619440868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2077</v>
      </c>
      <c r="E37" s="144" t="n">
        <v>8.5</v>
      </c>
      <c r="F37" s="141" t="n">
        <v>4.2682</v>
      </c>
      <c r="G37" s="159" t="n">
        <v>34.81655</v>
      </c>
      <c r="H37" s="113" t="n">
        <v>1200</v>
      </c>
      <c r="I37" s="144" t="n">
        <v>1210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117.6550602</v>
      </c>
      <c r="K37" s="119" t="n">
        <f aca="false">IF(ISBLANK(E37),"",(0.000824493-(0.0000040899*E37)+(0.000000076438*E37^2)-(0.00000000082467*E37^3)+(0.0000000000053875*E37^4)))</f>
        <v>0.000794773168122969</v>
      </c>
      <c r="L37" s="119" t="n">
        <f aca="false">IF(ISBLANK(E37),"",(-0.00000572466+(0.00000010227*E37)-(0.0000000016546*E37^2)))</f>
        <v>-4.97490985E-006</v>
      </c>
      <c r="M37" s="119" t="n">
        <f aca="false">IF(ISBLANK(E37),"",IF(ISBLANK(G37),(O37+(K37*35)+(L37*35^1.5)+(0.00000048314*35^2)),(O37+(K37*G37)+(L37*G37^1.5)+(0.00000048314*G37^2))))</f>
        <v>1.02705379217193</v>
      </c>
      <c r="N37" s="120" t="n">
        <f aca="false">IF(ISBLANK(D37),"",IF(ISBLANK(G37),J37*(1+0.00001*(35-20)),J37*(1+0.00001*(G37-20))))</f>
        <v>117.672492620822</v>
      </c>
      <c r="O37" s="119" t="n">
        <f aca="false">IF(ISBLANK(E37),"",(0.999842594+(0.00006793952*E37)-(0.00000909529*E37^2)+(0.0000001001685*E37^3)-(0.000000001120083*E37^4)+(0.000000000006536332*E37^5)))</f>
        <v>0.999818904314821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4.13744022503976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4.02845523435557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184.778080450276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179.91081076632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2078</v>
      </c>
      <c r="E38" s="144" t="n">
        <v>9.1</v>
      </c>
      <c r="F38" s="141" t="n">
        <v>2.991</v>
      </c>
      <c r="G38" s="159" t="n">
        <v>34.50655</v>
      </c>
      <c r="H38" s="113" t="n">
        <v>800</v>
      </c>
      <c r="I38" s="144" t="n">
        <v>805.3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110.0904939</v>
      </c>
      <c r="K38" s="119" t="n">
        <f aca="false">IF(ISBLANK(E38),"",(0.000824493-(0.0000040899*E38)+(0.000000076438*E38^2)-(0.00000000082467*E38^3)+(0.0000000000053875*E38^4)))</f>
        <v>0.000793020238143669</v>
      </c>
      <c r="L38" s="119" t="n">
        <f aca="false">IF(ISBLANK(E38),"",(-0.00000572466+(0.00000010227*E38)-(0.0000000016546*E38^2)))</f>
        <v>-4.931020426E-006</v>
      </c>
      <c r="M38" s="119" t="n">
        <f aca="false">IF(ISBLANK(E38),"",IF(ISBLANK(G38),(O38+(K38*35)+(L38*35^1.5)+(0.00000048314*35^2)),(O38+(K38*G38)+(L38*G38^1.5)+(0.00000048314*G38^2))))</f>
        <v>1.02671602739638</v>
      </c>
      <c r="N38" s="120" t="n">
        <f aca="false">IF(ISBLANK(D38),"",IF(ISBLANK(G38),J38*(1+0.00001*(35-20)),J38*(1+0.00001*(G38-20))))</f>
        <v>110.106464232543</v>
      </c>
      <c r="O38" s="119" t="n">
        <f aca="false">IF(ISBLANK(E38),"",(0.999842594+(0.00006793952*E38)-(0.00000909529*E38^2)+(0.0000001001685*E38^3)-(0.000000001120083*E38^4)+(0.000000000006536332*E38^5)))</f>
        <v>0.999775873667137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3.09756715758648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3.01696581618729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138.337349257812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134.737693350924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2079</v>
      </c>
      <c r="E39" s="144" t="n">
        <v>12.7</v>
      </c>
      <c r="F39" s="141" t="n">
        <v>1.7709</v>
      </c>
      <c r="G39" s="159" t="n">
        <v>34.78815</v>
      </c>
      <c r="H39" s="113" t="n">
        <v>400</v>
      </c>
      <c r="I39" s="144" t="n">
        <v>402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107.7165856</v>
      </c>
      <c r="K39" s="119" t="n">
        <f aca="false">IF(ISBLANK(E39),"",(0.000824493-(0.0000040899*E39)+(0.000000076438*E39^2)-(0.00000000082467*E39^3)+(0.0000000000053875*E39^4)))</f>
        <v>0.000783330867936729</v>
      </c>
      <c r="L39" s="119" t="n">
        <f aca="false">IF(ISBLANK(E39),"",(-0.00000572466+(0.00000010227*E39)-(0.0000000016546*E39^2)))</f>
        <v>-4.692701434E-006</v>
      </c>
      <c r="M39" s="119" t="n">
        <f aca="false">IF(ISBLANK(E39),"",IF(ISBLANK(G39),(O39+(K39*35)+(L39*35^1.5)+(0.00000048314*35^2)),(O39+(K39*G39)+(L39*G39^1.5)+(0.00000048314*G39^2))))</f>
        <v>1.02628911133245</v>
      </c>
      <c r="N39" s="120" t="n">
        <f aca="false">IF(ISBLANK(D39),"",IF(ISBLANK(G39),J39*(1+0.00001*(35-20)),J39*(1+0.00001*(G39-20))))</f>
        <v>107.732514890253</v>
      </c>
      <c r="O39" s="119" t="n">
        <f aca="false">IF(ISBLANK(E39),"",(0.999842594+(0.00006793952*E39)-(0.00000909529*E39^2)+(0.0000001001685*E39^3)-(0.000000001120083*E39^4)+(0.000000000006536332*E39^5)))</f>
        <v>0.999416651170955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1.86855564752652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1.82069129146323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83.4496952185344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81.3120730767477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2080</v>
      </c>
      <c r="E40" s="144" t="n">
        <v>18.9</v>
      </c>
      <c r="F40" s="141" t="n">
        <v>2.9905</v>
      </c>
      <c r="G40" s="159" t="n">
        <v>35.7197</v>
      </c>
      <c r="H40" s="113" t="n">
        <v>100</v>
      </c>
      <c r="I40" s="144" t="n">
        <v>100.2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108.7289559</v>
      </c>
      <c r="K40" s="119" t="n">
        <f aca="false">IF(ISBLANK(E40),"",(0.000824493-(0.0000040899*E40)+(0.000000076438*E40^2)-(0.00000000082467*E40^3)+(0.0000000000053875*E40^4)))</f>
        <v>0.000769618178500609</v>
      </c>
      <c r="L40" s="119" t="n">
        <f aca="false">IF(ISBLANK(E40),"",(-0.00000572466+(0.00000010227*E40)-(0.0000000016546*E40^2)))</f>
        <v>-4.382796666E-006</v>
      </c>
      <c r="M40" s="119" t="n">
        <f aca="false">IF(ISBLANK(E40),"",IF(ISBLANK(G40),(O40+(K40*35)+(L40*35^1.5)+(0.00000048314*35^2)),(O40+(K40*G40)+(L40*G40^1.5)+(0.00000048314*G40^2))))</f>
        <v>1.02559814674051</v>
      </c>
      <c r="N40" s="120" t="n">
        <f aca="false">IF(ISBLANK(D40),"",IF(ISBLANK(G40),J40*(1+0.00001*(35-20)),J40*(1+0.00001*(G40-20))))</f>
        <v>108.746047765681</v>
      </c>
      <c r="O40" s="119" t="n">
        <f aca="false">IF(ISBLANK(E40),"",(0.999842594+(0.00006793952*E40)-(0.00000909529*E40^2)+(0.0000001001685*E40^3)-(0.000000001120083*E40^4)+(0.000000000006536332*E40^5)))</f>
        <v>0.998426828577223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3.13652352160504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3.05823828911288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140.077140474881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136.580921991781</v>
      </c>
      <c r="T40" s="32" t="n">
        <v>0.04</v>
      </c>
      <c r="U40" s="32" t="n">
        <v>0.04</v>
      </c>
      <c r="V40" s="125" t="n">
        <v>15.3</v>
      </c>
      <c r="W40" s="125" t="n">
        <v>15</v>
      </c>
      <c r="X40" s="125" t="n">
        <v>15.3</v>
      </c>
      <c r="Y40" s="125" t="n">
        <v>14.9</v>
      </c>
      <c r="Z40" s="32" t="n">
        <v>1.01</v>
      </c>
      <c r="AA40" s="32" t="n">
        <v>0.99</v>
      </c>
      <c r="AB40" s="32" t="n">
        <v>5.62</v>
      </c>
      <c r="AC40" s="32" t="n">
        <v>5.49</v>
      </c>
      <c r="AD40" s="145" t="n">
        <v>0.0096</v>
      </c>
      <c r="AE40" s="145" t="n">
        <v>0.0094</v>
      </c>
      <c r="AF40" s="145" t="n">
        <v>-9999.9999</v>
      </c>
      <c r="AG40" s="145" t="n">
        <v>0.0171</v>
      </c>
      <c r="AH40" s="145" t="n">
        <v>0.0085</v>
      </c>
      <c r="AI40" s="145" t="n">
        <v>-9999.9999</v>
      </c>
      <c r="AJ40" s="145" t="n">
        <v>-9999.9999</v>
      </c>
      <c r="AK40" s="145" t="n">
        <v>-9999.9999</v>
      </c>
      <c r="AL40" s="145" t="n">
        <v>0.0184</v>
      </c>
      <c r="AM40" s="145" t="n">
        <v>0.0024</v>
      </c>
      <c r="AN40" s="145" t="n">
        <v>-9999.9999</v>
      </c>
      <c r="AO40" s="145" t="n">
        <v>-9999.9999</v>
      </c>
      <c r="AP40" s="145" t="n">
        <v>0.0037</v>
      </c>
      <c r="AQ40" s="145"/>
      <c r="AR40" s="145" t="n">
        <v>0.0276</v>
      </c>
      <c r="AS40" s="145" t="n">
        <v>0.0123</v>
      </c>
      <c r="AT40" s="145"/>
      <c r="AU40" s="145" t="n">
        <v>0.0074</v>
      </c>
      <c r="AV40" s="145" t="n">
        <v>-9999.9999</v>
      </c>
      <c r="AW40" s="145"/>
      <c r="AX40" s="145" t="n">
        <v>0.0132</v>
      </c>
      <c r="AY40" s="145" t="n">
        <v>0.0481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2081</v>
      </c>
      <c r="E41" s="144" t="n">
        <v>19.7</v>
      </c>
      <c r="F41" s="141" t="n">
        <v>2.9865</v>
      </c>
      <c r="G41" s="159" t="n">
        <v>35.79645</v>
      </c>
      <c r="H41" s="113" t="n">
        <v>80</v>
      </c>
      <c r="I41" s="144" t="n">
        <v>80.3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119.400871</v>
      </c>
      <c r="K41" s="119" t="n">
        <f aca="false">IF(ISBLANK(E41),"",(0.000824493-(0.0000040899*E41)+(0.000000076438*E41^2)-(0.00000000082467*E41^3)+(0.0000000000053875*E41^4)))</f>
        <v>0.000768093315774729</v>
      </c>
      <c r="L41" s="119" t="n">
        <f aca="false">IF(ISBLANK(E41),"",(-0.00000572466+(0.00000010227*E41)-(0.0000000016546*E41^2)))</f>
        <v>-4.352074714E-006</v>
      </c>
      <c r="M41" s="119" t="n">
        <f aca="false">IF(ISBLANK(E41),"",IF(ISBLANK(G41),(O41+(K41*35)+(L41*35^1.5)+(0.00000048314*35^2)),(O41+(K41*G41)+(L41*G41^1.5)+(0.00000048314*G41^2))))</f>
        <v>1.02544974697527</v>
      </c>
      <c r="N41" s="120" t="n">
        <f aca="false">IF(ISBLANK(D41),"",IF(ISBLANK(G41),J41*(1+0.00001*(35-20)),J41*(1+0.00001*(G41-20))))</f>
        <v>119.419732098887</v>
      </c>
      <c r="O41" s="119" t="n">
        <f aca="false">IF(ISBLANK(E41),"",(0.999842594+(0.00006793952*E41)-(0.00000909529*E41^2)+(0.0000001001685*E41^3)-(0.000000001120083*E41^4)+(0.000000000006536332*E41^5)))</f>
        <v>0.998267730886094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2.84752945734526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2.77685909596694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127.170665565039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124.014527225883</v>
      </c>
      <c r="T41" s="32" t="n">
        <v>0.05</v>
      </c>
      <c r="U41" s="32" t="n">
        <v>0.05</v>
      </c>
      <c r="V41" s="125" t="n">
        <v>15.9</v>
      </c>
      <c r="W41" s="125" t="n">
        <v>15.6</v>
      </c>
      <c r="X41" s="125" t="n">
        <v>15.9</v>
      </c>
      <c r="Y41" s="125" t="n">
        <v>15.5</v>
      </c>
      <c r="Z41" s="32" t="n">
        <v>1.05</v>
      </c>
      <c r="AA41" s="32" t="n">
        <v>1.03</v>
      </c>
      <c r="AB41" s="32" t="n">
        <v>5.82</v>
      </c>
      <c r="AC41" s="32" t="n">
        <v>5.69</v>
      </c>
      <c r="AD41" s="145" t="n">
        <v>0.0186</v>
      </c>
      <c r="AE41" s="145" t="n">
        <v>0.0149</v>
      </c>
      <c r="AF41" s="145" t="n">
        <v>-9999.9999</v>
      </c>
      <c r="AG41" s="145" t="n">
        <v>0.0228</v>
      </c>
      <c r="AH41" s="145" t="n">
        <v>0.0126</v>
      </c>
      <c r="AI41" s="145" t="n">
        <v>-9999.9999</v>
      </c>
      <c r="AJ41" s="145" t="n">
        <v>-9999.9999</v>
      </c>
      <c r="AK41" s="145" t="n">
        <v>-9999.9999</v>
      </c>
      <c r="AL41" s="145" t="n">
        <v>0.0418</v>
      </c>
      <c r="AM41" s="145" t="n">
        <v>0.0034</v>
      </c>
      <c r="AN41" s="145" t="n">
        <v>-9999.9999</v>
      </c>
      <c r="AO41" s="145" t="n">
        <v>-9999.9999</v>
      </c>
      <c r="AP41" s="145" t="n">
        <v>0.0049</v>
      </c>
      <c r="AQ41" s="145"/>
      <c r="AR41" s="145" t="n">
        <v>0.0293</v>
      </c>
      <c r="AS41" s="145" t="n">
        <v>0.0147</v>
      </c>
      <c r="AT41" s="145"/>
      <c r="AU41" s="145" t="n">
        <v>0.0106</v>
      </c>
      <c r="AV41" s="145" t="n">
        <v>-9999.9999</v>
      </c>
      <c r="AW41" s="145"/>
      <c r="AX41" s="145" t="n">
        <v>0.0179</v>
      </c>
      <c r="AY41" s="145" t="n">
        <v>0.0824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2082</v>
      </c>
      <c r="E42" s="144" t="n">
        <v>20.4</v>
      </c>
      <c r="F42" s="141" t="n">
        <v>3.2296</v>
      </c>
      <c r="G42" s="159" t="n">
        <v>35.95135</v>
      </c>
      <c r="H42" s="113" t="n">
        <v>60</v>
      </c>
      <c r="I42" s="144" t="n">
        <v>60.3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111.1790697</v>
      </c>
      <c r="K42" s="119" t="n">
        <f aca="false">IF(ISBLANK(E42),"",(0.000824493-(0.0000040899*E42)+(0.000000076438*E42^2)-(0.00000000082467*E42^3)+(0.0000000000053875*E42^4)))</f>
        <v>0.00076680136339104</v>
      </c>
      <c r="L42" s="119" t="n">
        <f aca="false">IF(ISBLANK(E42),"",(-0.00000572466+(0.00000010227*E42)-(0.0000000016546*E42^2)))</f>
        <v>-4.326930336E-006</v>
      </c>
      <c r="M42" s="119" t="n">
        <f aca="false">IF(ISBLANK(E42),"",IF(ISBLANK(G42),(O42+(K42*35)+(L42*35^1.5)+(0.00000048314*35^2)),(O42+(K42*G42)+(L42*G42^1.5)+(0.00000048314*G42^2))))</f>
        <v>1.02538224764613</v>
      </c>
      <c r="N42" s="120" t="n">
        <f aca="false">IF(ISBLANK(D42),"",IF(ISBLANK(G42),J42*(1+0.00001*(35-20)),J42*(1+0.00001*(G42-20))))</f>
        <v>111.196804262535</v>
      </c>
      <c r="O42" s="119" t="n">
        <f aca="false">IF(ISBLANK(E42),"",(0.999842594+(0.00006793952*E42)-(0.00000909529*E42^2)+(0.0000001001685*E42^3)-(0.000000001120083*E42^4)+(0.000000000006536332*E42^5)))</f>
        <v>0.998122968256003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3.31252034287759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3.2305224227178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147.937158512913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144.275131398577</v>
      </c>
      <c r="T42" s="32" t="n">
        <v>0.13</v>
      </c>
      <c r="U42" s="32" t="n">
        <v>0.13</v>
      </c>
      <c r="V42" s="125" t="n">
        <v>12.3</v>
      </c>
      <c r="W42" s="125" t="n">
        <v>12</v>
      </c>
      <c r="X42" s="125" t="n">
        <v>12.2</v>
      </c>
      <c r="Y42" s="125" t="n">
        <v>11.9</v>
      </c>
      <c r="Z42" s="32" t="n">
        <v>0.86</v>
      </c>
      <c r="AA42" s="32" t="n">
        <v>0.84</v>
      </c>
      <c r="AB42" s="32" t="n">
        <v>4.5</v>
      </c>
      <c r="AC42" s="32" t="n">
        <v>4.4</v>
      </c>
      <c r="AD42" s="145" t="n">
        <v>0.0598</v>
      </c>
      <c r="AE42" s="145" t="n">
        <v>0.0537</v>
      </c>
      <c r="AF42" s="145" t="n">
        <v>0.0101</v>
      </c>
      <c r="AG42" s="145" t="n">
        <v>0.0789</v>
      </c>
      <c r="AH42" s="145" t="n">
        <v>0.0454</v>
      </c>
      <c r="AI42" s="145" t="n">
        <v>0.0111</v>
      </c>
      <c r="AJ42" s="145" t="n">
        <v>0.0103</v>
      </c>
      <c r="AK42" s="145" t="n">
        <v>-9999.9999</v>
      </c>
      <c r="AL42" s="145" t="n">
        <v>0.0914</v>
      </c>
      <c r="AM42" s="145" t="n">
        <v>0.0076</v>
      </c>
      <c r="AN42" s="145" t="n">
        <v>0.0012</v>
      </c>
      <c r="AO42" s="145" t="n">
        <v>-9999.9999</v>
      </c>
      <c r="AP42" s="145" t="n">
        <v>0.0426</v>
      </c>
      <c r="AQ42" s="145"/>
      <c r="AR42" s="145" t="n">
        <v>0.1399</v>
      </c>
      <c r="AS42" s="145" t="n">
        <v>0.0888</v>
      </c>
      <c r="AT42" s="145"/>
      <c r="AU42" s="145" t="n">
        <v>0.0466</v>
      </c>
      <c r="AV42" s="145" t="n">
        <v>-9999.9999</v>
      </c>
      <c r="AW42" s="145"/>
      <c r="AX42" s="145" t="n">
        <v>0.1059</v>
      </c>
      <c r="AY42" s="145" t="n">
        <v>0.2729</v>
      </c>
      <c r="AZ42" s="145"/>
      <c r="BA42" s="145" t="n">
        <v>0.005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2083</v>
      </c>
      <c r="E43" s="144" t="n">
        <v>22.7</v>
      </c>
      <c r="F43" s="141" t="n">
        <v>3.4108</v>
      </c>
      <c r="G43" s="159" t="n">
        <v>35.9263</v>
      </c>
      <c r="H43" s="113" t="n">
        <v>40</v>
      </c>
      <c r="I43" s="144" t="n">
        <v>40.1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109.4301922</v>
      </c>
      <c r="K43" s="119" t="n">
        <f aca="false">IF(ISBLANK(E43),"",(0.000824493-(0.0000040899*E43)+(0.000000076438*E43^2)-(0.00000000082467*E43^3)+(0.0000000000053875*E43^4)))</f>
        <v>0.000762824282969229</v>
      </c>
      <c r="L43" s="119" t="n">
        <f aca="false">IF(ISBLANK(E43),"",(-0.00000572466+(0.00000010227*E43)-(0.0000000016546*E43^2)))</f>
        <v>-4.255729834E-006</v>
      </c>
      <c r="M43" s="119" t="n">
        <f aca="false">IF(ISBLANK(E43),"",IF(ISBLANK(G43),(O43+(K43*35)+(L43*35^1.5)+(0.00000048314*35^2)),(O43+(K43*G43)+(L43*G43^1.5)+(0.00000048314*G43^2))))</f>
        <v>1.02472440282683</v>
      </c>
      <c r="N43" s="120" t="n">
        <f aca="false">IF(ISBLANK(D43),"",IF(ISBLANK(G43),J43*(1+0.00001*(35-20)),J43*(1+0.00001*(G43-20))))</f>
        <v>109.4476203807</v>
      </c>
      <c r="O43" s="119" t="n">
        <f aca="false">IF(ISBLANK(E43),"",(0.999842594+(0.00006793952*E43)-(0.00000909529*E43^2)+(0.0000001001685*E43^3)-(0.000000001120083*E43^4)+(0.000000000006536332*E43^5)))</f>
        <v>0.997611776723193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3.5562304777259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3.47042626087133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158.821253135239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154.989236810513</v>
      </c>
      <c r="T43" s="32" t="n">
        <v>0.33</v>
      </c>
      <c r="U43" s="32" t="n">
        <v>0.32</v>
      </c>
      <c r="V43" s="32" t="n">
        <v>7.65</v>
      </c>
      <c r="W43" s="32" t="n">
        <v>7.48</v>
      </c>
      <c r="X43" s="32" t="n">
        <v>7.32</v>
      </c>
      <c r="Y43" s="32" t="n">
        <v>7.15</v>
      </c>
      <c r="Z43" s="32" t="n">
        <v>0.61</v>
      </c>
      <c r="AA43" s="32" t="n">
        <v>0.6</v>
      </c>
      <c r="AB43" s="32" t="n">
        <v>3.21</v>
      </c>
      <c r="AC43" s="32" t="n">
        <v>3.14</v>
      </c>
      <c r="AD43" s="145" t="n">
        <v>0.0896</v>
      </c>
      <c r="AE43" s="145" t="n">
        <v>0.1037</v>
      </c>
      <c r="AF43" s="145" t="n">
        <v>0.0355</v>
      </c>
      <c r="AG43" s="145" t="n">
        <v>0.0915</v>
      </c>
      <c r="AH43" s="145" t="n">
        <v>0.065</v>
      </c>
      <c r="AI43" s="145" t="n">
        <v>0.0426</v>
      </c>
      <c r="AJ43" s="145" t="n">
        <v>0.0276</v>
      </c>
      <c r="AK43" s="145" t="n">
        <v>0.0236</v>
      </c>
      <c r="AL43" s="145" t="n">
        <v>0.2136</v>
      </c>
      <c r="AM43" s="145" t="n">
        <v>0.0158</v>
      </c>
      <c r="AN43" s="145" t="n">
        <v>0.0045</v>
      </c>
      <c r="AO43" s="145" t="n">
        <v>-9999.9999</v>
      </c>
      <c r="AP43" s="145" t="n">
        <v>0.0934</v>
      </c>
      <c r="AQ43" s="145"/>
      <c r="AR43" s="145" t="n">
        <v>0.06</v>
      </c>
      <c r="AS43" s="145" t="n">
        <v>0.3134</v>
      </c>
      <c r="AT43" s="145"/>
      <c r="AU43" s="145" t="n">
        <v>0.0584</v>
      </c>
      <c r="AV43" s="145" t="n">
        <v>-9999.9999</v>
      </c>
      <c r="AW43" s="145"/>
      <c r="AX43" s="145" t="n">
        <v>0.1412</v>
      </c>
      <c r="AY43" s="145" t="n">
        <v>0.6734</v>
      </c>
      <c r="AZ43" s="145"/>
      <c r="BA43" s="145" t="n">
        <v>0.0084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2084</v>
      </c>
      <c r="E44" s="144" t="n">
        <v>28.6</v>
      </c>
      <c r="F44" s="141" t="n">
        <v>4.4985</v>
      </c>
      <c r="G44" s="159" t="n">
        <v>34.938</v>
      </c>
      <c r="H44" s="113" t="n">
        <v>20</v>
      </c>
      <c r="I44" s="144" t="n">
        <v>19.7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109.2831198</v>
      </c>
      <c r="K44" s="119" t="n">
        <f aca="false">IF(ISBLANK(E44),"",(0.000824493-(0.0000040899*E44)+(0.000000076438*E44^2)-(0.00000000082467*E44^3)+(0.0000000000053875*E44^4)))</f>
        <v>0.0007543575931871</v>
      </c>
      <c r="L44" s="119" t="n">
        <f aca="false">IF(ISBLANK(E44),"",(-0.00000572466+(0.00000010227*E44)-(0.0000000016546*E44^2)))</f>
        <v>-4.153134616E-006</v>
      </c>
      <c r="M44" s="119" t="n">
        <f aca="false">IF(ISBLANK(E44),"",IF(ISBLANK(G44),(O44+(K44*35)+(L44*35^1.5)+(0.00000048314*35^2)),(O44+(K44*G44)+(L44*G44^1.5)+(0.00000048314*G44^2))))</f>
        <v>1.02215288186885</v>
      </c>
      <c r="N44" s="120" t="n">
        <f aca="false">IF(ISBLANK(D44),"",IF(ISBLANK(G44),J44*(1+0.00001*(35-20)),J44*(1+0.00001*(G44-20))))</f>
        <v>109.299444512436</v>
      </c>
      <c r="O44" s="119" t="n">
        <f aca="false">IF(ISBLANK(E44),"",(0.999842594+(0.00006793952*E44)-(0.00000909529*E44^2)+(0.0000001001685*E44^3)-(0.000000001120083*E44^4)+(0.000000000006536332*E44^5)))</f>
        <v>0.996065060375924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4.70188980486866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4.59998683980813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209.986398685434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205.435412265831</v>
      </c>
      <c r="T44" s="32" t="n">
        <v>0.01</v>
      </c>
      <c r="U44" s="32" t="n">
        <v>0.01</v>
      </c>
      <c r="V44" s="32" t="n">
        <v>0.03</v>
      </c>
      <c r="W44" s="32" t="n">
        <v>0.03</v>
      </c>
      <c r="X44" s="32" t="n">
        <v>0.02</v>
      </c>
      <c r="Y44" s="32" t="n">
        <v>0.02</v>
      </c>
      <c r="Z44" s="32" t="n">
        <v>0.04</v>
      </c>
      <c r="AA44" s="32" t="n">
        <v>0.04</v>
      </c>
      <c r="AB44" s="32" t="n">
        <v>0.89</v>
      </c>
      <c r="AC44" s="32" t="n">
        <v>0.87</v>
      </c>
      <c r="AD44" s="145" t="n">
        <v>0.0074</v>
      </c>
      <c r="AE44" s="145" t="n">
        <v>0.0114</v>
      </c>
      <c r="AF44" s="145" t="n">
        <v>0.0101</v>
      </c>
      <c r="AG44" s="145" t="n">
        <v>0.0085</v>
      </c>
      <c r="AH44" s="145" t="n">
        <v>0.0074</v>
      </c>
      <c r="AI44" s="145" t="n">
        <v>-9999.9999</v>
      </c>
      <c r="AJ44" s="145" t="n">
        <v>-9999.9999</v>
      </c>
      <c r="AK44" s="145" t="n">
        <v>0.0028</v>
      </c>
      <c r="AL44" s="145" t="n">
        <v>0.0338</v>
      </c>
      <c r="AM44" s="145" t="n">
        <v>0.0108</v>
      </c>
      <c r="AN44" s="145" t="n">
        <v>-9999.9999</v>
      </c>
      <c r="AO44" s="145" t="n">
        <v>-9999.9999</v>
      </c>
      <c r="AP44" s="145" t="n">
        <v>-9999.9999</v>
      </c>
      <c r="AQ44" s="145"/>
      <c r="AR44" s="145" t="n">
        <v>0.0038</v>
      </c>
      <c r="AS44" s="145" t="n">
        <v>0.0142</v>
      </c>
      <c r="AT44" s="145"/>
      <c r="AU44" s="145" t="n">
        <v>0.0225</v>
      </c>
      <c r="AV44" s="145" t="n">
        <v>-9999.9999</v>
      </c>
      <c r="AW44" s="145"/>
      <c r="AX44" s="145" t="n">
        <v>0.0708</v>
      </c>
      <c r="AY44" s="145" t="n">
        <v>0.1524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2085</v>
      </c>
      <c r="E45" s="144" t="n">
        <v>29</v>
      </c>
      <c r="F45" s="141" t="n">
        <v>4.6477</v>
      </c>
      <c r="G45" s="159" t="n">
        <v>34.7877</v>
      </c>
      <c r="H45" s="113" t="n">
        <v>0</v>
      </c>
      <c r="I45" s="144" t="n">
        <v>2.2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116.1582596</v>
      </c>
      <c r="K45" s="119" t="n">
        <f aca="false">IF(ISBLANK(E45),"",(0.000824493-(0.0000040899*E45)+(0.000000076438*E45^2)-(0.00000000082467*E45^3)+(0.0000000000053875*E45^4)))</f>
        <v>0.0007538678577575</v>
      </c>
      <c r="L45" s="119" t="n">
        <f aca="false">IF(ISBLANK(E45),"",(-0.00000572466+(0.00000010227*E45)-(0.0000000016546*E45^2)))</f>
        <v>-4.1503486E-006</v>
      </c>
      <c r="M45" s="119" t="n">
        <f aca="false">IF(ISBLANK(E45),"",IF(ISBLANK(G45),(O45+(K45*35)+(L45*35^1.5)+(0.00000048314*35^2)),(O45+(K45*G45)+(L45*G45^1.5)+(0.00000048314*G45^2))))</f>
        <v>1.02190700671499</v>
      </c>
      <c r="N45" s="120" t="n">
        <f aca="false">IF(ISBLANK(D45),"",IF(ISBLANK(G45),J45*(1+0.00001*(35-20)),J45*(1+0.00001*(G45-20))))</f>
        <v>116.175436734955</v>
      </c>
      <c r="O45" s="119" t="n">
        <f aca="false">IF(ISBLANK(E45),"",(0.999842594+(0.00006793952*E45)-(0.00000909529*E45^2)+(0.0000001001685*E45^3)-(0.000000001120083*E45^4)+(0.000000000006536332*E45^5)))</f>
        <v>0.995948564991743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4.5657338137253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4.46785645242051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203.905672120972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199.5344691651</v>
      </c>
      <c r="T45" s="32" t="n">
        <v>0.02</v>
      </c>
      <c r="U45" s="32" t="n">
        <v>0.02</v>
      </c>
      <c r="V45" s="32" t="n">
        <v>0.04</v>
      </c>
      <c r="W45" s="32" t="n">
        <v>0.04</v>
      </c>
      <c r="X45" s="32" t="n">
        <v>0.02</v>
      </c>
      <c r="Y45" s="32" t="n">
        <v>0.02</v>
      </c>
      <c r="Z45" s="32" t="n">
        <v>0.04</v>
      </c>
      <c r="AA45" s="32" t="n">
        <v>0.04</v>
      </c>
      <c r="AB45" s="32" t="n">
        <v>0.9</v>
      </c>
      <c r="AC45" s="32" t="n">
        <v>0.88</v>
      </c>
      <c r="AD45" s="145" t="n">
        <v>0.0045</v>
      </c>
      <c r="AE45" s="145" t="n">
        <v>0.0054</v>
      </c>
      <c r="AF45" s="145" t="n">
        <v>0.0052</v>
      </c>
      <c r="AG45" s="145" t="n">
        <v>0.0049</v>
      </c>
      <c r="AH45" s="145" t="n">
        <v>0.0055</v>
      </c>
      <c r="AI45" s="145" t="n">
        <v>-9999.9999</v>
      </c>
      <c r="AJ45" s="145" t="n">
        <v>-9999.9999</v>
      </c>
      <c r="AK45" s="145" t="n">
        <v>0.0025</v>
      </c>
      <c r="AL45" s="145" t="n">
        <v>0.0206</v>
      </c>
      <c r="AM45" s="145" t="n">
        <v>0.0097</v>
      </c>
      <c r="AN45" s="145" t="n">
        <v>-9999.9999</v>
      </c>
      <c r="AO45" s="145" t="n">
        <v>0.0018</v>
      </c>
      <c r="AP45" s="145" t="n">
        <v>0.1133</v>
      </c>
      <c r="AQ45" s="145"/>
      <c r="AR45" s="145" t="n">
        <v>-9999.9999</v>
      </c>
      <c r="AS45" s="145" t="n">
        <v>0</v>
      </c>
      <c r="AT45" s="145"/>
      <c r="AU45" s="145" t="n">
        <v>0.0143</v>
      </c>
      <c r="AV45" s="145" t="n">
        <v>-9999.9999</v>
      </c>
      <c r="AW45" s="145"/>
      <c r="AX45" s="145" t="n">
        <v>0.0509</v>
      </c>
      <c r="AY45" s="145" t="n">
        <v>0.0947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L31" colorId="64" zoomScale="100" zoomScaleNormal="100" zoomScalePageLayoutView="100" workbookViewId="0">
      <selection pane="topLeft" activeCell="AD44" activeCellId="0" sqref="AD4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41722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4.9684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10</v>
      </c>
      <c r="J9" s="29" t="n">
        <v>0.16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-10°0.16</v>
      </c>
      <c r="P9" s="29" t="s">
        <v>16</v>
      </c>
      <c r="Q9" s="33" t="n">
        <f aca="false">IF(ISBLANK(I9),"",IF(ISBLANK(J9),"",IF(J9&gt;60,"ERREUR !!",O11*(I9+(J9/60)))))</f>
        <v>-10.0026666666667</v>
      </c>
      <c r="R9" s="33"/>
      <c r="V9" s="137" t="n">
        <v>4.9744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-9°59.99</v>
      </c>
      <c r="P10" s="29" t="s">
        <v>17</v>
      </c>
      <c r="Q10" s="33" t="n">
        <f aca="false">IF(ISBLANK(I10),"",IF(ISBLANK(J10),"",IF(J10&gt;60,"ERREUR !!",O12*(I10+(J10/60)))))</f>
        <v>-9.99983333333333</v>
      </c>
      <c r="R10" s="33"/>
      <c r="S10" s="35"/>
      <c r="T10" s="35"/>
      <c r="V10" s="0" t="n">
        <v>4.9727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41722</v>
      </c>
      <c r="K11" s="38"/>
      <c r="L11" s="38"/>
      <c r="M11" s="38"/>
      <c r="N11" s="39" t="str">
        <f aca="false">I9&amp;"°"&amp;J9</f>
        <v>10°0.16</v>
      </c>
      <c r="O11" s="40" t="n">
        <f aca="false">IF(P9=M10,-1,1)</f>
        <v>-1</v>
      </c>
      <c r="P11" s="41" t="str">
        <f aca="false">TEXT(J11,"aaaa-mm-jj")&amp;"T"&amp;TEXT(J12,"hh:mm:ss")&amp;"z"</f>
        <v>2018-03-25T05:19:53z</v>
      </c>
      <c r="Q11" s="41"/>
      <c r="R11" s="41"/>
      <c r="T11" s="42"/>
      <c r="U11" s="42"/>
      <c r="V11" s="5" t="n">
        <v>4.9685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0.222141203703704</v>
      </c>
      <c r="K12" s="45"/>
      <c r="L12" s="45"/>
      <c r="M12" s="45"/>
      <c r="N12" s="46" t="str">
        <f aca="false">I10&amp;"°"&amp;J10</f>
        <v>9°59.99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4.97133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27.3</v>
      </c>
      <c r="S14" s="55" t="s">
        <v>24</v>
      </c>
      <c r="V14" s="153" t="n">
        <f aca="false">AVERAGE(V8:V13)</f>
        <v>4.971066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27.3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0.996433742949107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0.0199737433754161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5.01489084130901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4.9707371097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0.0046996569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0.00401485430759712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2075</v>
      </c>
      <c r="E35" s="144" t="n">
        <v>10</v>
      </c>
      <c r="F35" s="141" t="n">
        <v>1.9321</v>
      </c>
      <c r="G35" s="159" t="n">
        <v>34.6456</v>
      </c>
      <c r="H35" s="113" t="n">
        <v>500</v>
      </c>
      <c r="I35" s="144" t="n">
        <v>505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110.9977077</v>
      </c>
      <c r="K35" s="119" t="n">
        <f aca="false">IF(ISBLANK(E35),"",(0.000824493-(0.0000040899*E35)+(0.000000076438*E35^2)-(0.00000000082467*E35^3)+(0.0000000000053875*E35^4)))</f>
        <v>0.000790467005</v>
      </c>
      <c r="L35" s="119" t="n">
        <f aca="false">IF(ISBLANK(E35),"",(-0.00000572466+(0.00000010227*E35)-(0.0000000016546*E35^2)))</f>
        <v>-4.86742E-006</v>
      </c>
      <c r="M35" s="119" t="n">
        <f aca="false">IF(ISBLANK(E35),"",IF(ISBLANK(G35),(O35+(K35*35)+(L35*35^1.5)+(0.00000048314*35^2)),(O35+(K35*G35)+(L35*G35^1.5)+(0.00000048314*G35^2))))</f>
        <v>1.02667561420041</v>
      </c>
      <c r="N35" s="120" t="n">
        <f aca="false">IF(ISBLANK(D35),"",IF(ISBLANK(G35),J35*(1+0.00001*(35-20)),J35*(1+0.00001*(G35-20))))</f>
        <v>111.013963980279</v>
      </c>
      <c r="O35" s="119" t="n">
        <f aca="false">IF(ISBLANK(E35),"",(0.999842594+(0.00006793952*E35)-(0.00000909529*E35^2)+(0.0000001001685*E35^3)-(0.000000001120083*E35^4)+(0.000000000006536332*E35^5)))</f>
        <v>0.9997020815032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1.98564149006295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1.93404953093133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88.6787489462112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86.3746520513934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2076</v>
      </c>
      <c r="E36" s="144" t="n">
        <v>10.1</v>
      </c>
      <c r="F36" s="141" t="n">
        <v>1.8532</v>
      </c>
      <c r="G36" s="159" t="n">
        <v>34.646</v>
      </c>
      <c r="H36" s="113" t="n">
        <v>500</v>
      </c>
      <c r="I36" s="144" t="n">
        <v>505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106.3986272</v>
      </c>
      <c r="K36" s="119" t="n">
        <f aca="false">IF(ISBLANK(E36),"",(0.000824493-(0.0000040899*E36)+(0.000000076438*E36^2)-(0.00000000082467*E36^3)+(0.0000000000053875*E36^4)))</f>
        <v>0.000790188854595369</v>
      </c>
      <c r="L36" s="119" t="n">
        <f aca="false">IF(ISBLANK(E36),"",(-0.00000572466+(0.00000010227*E36)-(0.0000000016546*E36^2)))</f>
        <v>-4.860518746E-006</v>
      </c>
      <c r="M36" s="119" t="n">
        <f aca="false">IF(ISBLANK(E36),"",IF(ISBLANK(G36),(O36+(K36*35)+(L36*35^1.5)+(0.00000048314*35^2)),(O36+(K36*G36)+(L36*G36^1.5)+(0.00000048314*G36^2))))</f>
        <v>1.02665882332537</v>
      </c>
      <c r="N36" s="120" t="n">
        <f aca="false">IF(ISBLANK(D36),"",IF(ISBLANK(G36),J36*(1+0.00001*(35-20)),J36*(1+0.00001*(G36-20))))</f>
        <v>106.41421034294</v>
      </c>
      <c r="O36" s="119" t="n">
        <f aca="false">IF(ISBLANK(E36),"",(0.999842594+(0.00006793952*E36)-(0.00000909529*E36^2)+(0.0000001001685*E36^3)-(0.000000001120083*E36^4)+(0.000000000006536332*E36^5)))</f>
        <v>0.999693207671267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1.9877994120632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1.93618305020227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88.7751217427424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86.4699350220336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2077</v>
      </c>
      <c r="E37" s="144" t="n">
        <v>12.1</v>
      </c>
      <c r="F37" s="141" t="n">
        <v>1.8094</v>
      </c>
      <c r="G37" s="159" t="n">
        <v>34.8744</v>
      </c>
      <c r="H37" s="113" t="n">
        <v>300</v>
      </c>
      <c r="I37" s="144" t="n">
        <v>303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117.6550602</v>
      </c>
      <c r="K37" s="119" t="n">
        <f aca="false">IF(ISBLANK(E37),"",(0.000824493-(0.0000040899*E37)+(0.000000076438*E37^2)-(0.00000000082467*E37^3)+(0.0000000000053875*E37^4)))</f>
        <v>0.000784851030217269</v>
      </c>
      <c r="L37" s="119" t="n">
        <f aca="false">IF(ISBLANK(E37),"",(-0.00000572466+(0.00000010227*E37)-(0.0000000016546*E37^2)))</f>
        <v>-4.729442986E-006</v>
      </c>
      <c r="M37" s="119" t="n">
        <f aca="false">IF(ISBLANK(E37),"",IF(ISBLANK(G37),(O37+(K37*35)+(L37*35^1.5)+(0.00000048314*35^2)),(O37+(K37*G37)+(L37*G37^1.5)+(0.00000048314*G37^2))))</f>
        <v>1.02647295088043</v>
      </c>
      <c r="N37" s="120" t="n">
        <f aca="false">IF(ISBLANK(D37),"",IF(ISBLANK(G37),J37*(1+0.00001*(35-20)),J37*(1+0.00001*(G37-20))))</f>
        <v>117.672560684274</v>
      </c>
      <c r="O37" s="119" t="n">
        <f aca="false">IF(ISBLANK(E37),"",(0.999842594+(0.00006793952*E37)-(0.00000909529*E37^2)+(0.0000001001685*E37^3)-(0.000000001120083*E37^4)+(0.000000000006536332*E37^5)))</f>
        <v>0.999488160773462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1.75153858666356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1.70636604224322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78.2237132803946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76.2063074465824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2078</v>
      </c>
      <c r="E38" s="144" t="n">
        <v>18.2</v>
      </c>
      <c r="F38" s="141" t="n">
        <v>2.9555</v>
      </c>
      <c r="G38" s="159" t="n">
        <v>35.8745</v>
      </c>
      <c r="H38" s="113" t="n">
        <v>100</v>
      </c>
      <c r="I38" s="144" t="n">
        <v>100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110.0904939</v>
      </c>
      <c r="K38" s="119" t="n">
        <f aca="false">IF(ISBLANK(E38),"",(0.000824493-(0.0000040899*E38)+(0.000000076438*E38^2)-(0.00000000082467*E38^3)+(0.0000000000053875*E38^4)))</f>
        <v>0.00077099568011126</v>
      </c>
      <c r="L38" s="119" t="n">
        <f aca="false">IF(ISBLANK(E38),"",(-0.00000572466+(0.00000010227*E38)-(0.0000000016546*E38^2)))</f>
        <v>-4.411415704E-006</v>
      </c>
      <c r="M38" s="119" t="n">
        <f aca="false">IF(ISBLANK(E38),"",IF(ISBLANK(G38),(O38+(K38*35)+(L38*35^1.5)+(0.00000048314*35^2)),(O38+(K38*G38)+(L38*G38^1.5)+(0.00000048314*G38^2))))</f>
        <v>1.02589338748091</v>
      </c>
      <c r="N38" s="120" t="n">
        <f aca="false">IF(ISBLANK(D38),"",IF(ISBLANK(G38),J38*(1+0.00001*(35-20)),J38*(1+0.00001*(G38-20))))</f>
        <v>110.107970215454</v>
      </c>
      <c r="O38" s="119" t="n">
        <f aca="false">IF(ISBLANK(E38),"",(0.999842594+(0.00006793952*E38)-(0.00000909529*E38^2)+(0.0000001001685*E38^3)-(0.000000001120083*E38^4)+(0.000000000006536332*E38^5)))</f>
        <v>0.998560399001334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3.07127427828948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2.99375579935359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137.163109268408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133.701133999131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2079</v>
      </c>
      <c r="E39" s="144" t="n">
        <v>21.1</v>
      </c>
      <c r="F39" s="141" t="n">
        <v>4.2405</v>
      </c>
      <c r="G39" s="159" t="n">
        <v>36.3719</v>
      </c>
      <c r="H39" s="113" t="n">
        <v>80</v>
      </c>
      <c r="I39" s="144" t="n">
        <v>81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107.7165856</v>
      </c>
      <c r="K39" s="119" t="n">
        <f aca="false">IF(ISBLANK(E39),"",(0.000824493-(0.0000040899*E39)+(0.000000076438*E39^2)-(0.00000000082467*E39^3)+(0.0000000000053875*E39^4)))</f>
        <v>0.000765548045751069</v>
      </c>
      <c r="L39" s="119" t="n">
        <f aca="false">IF(ISBLANK(E39),"",(-0.00000572466+(0.00000010227*E39)-(0.0000000016546*E39^2)))</f>
        <v>-4.303407466E-006</v>
      </c>
      <c r="M39" s="119" t="n">
        <f aca="false">IF(ISBLANK(E39),"",IF(ISBLANK(G39),(O39+(K39*35)+(L39*35^1.5)+(0.00000048314*35^2)),(O39+(K39*G39)+(L39*G39^1.5)+(0.00000048314*G39^2))))</f>
        <v>1.0255127157651</v>
      </c>
      <c r="N39" s="120" t="n">
        <f aca="false">IF(ISBLANK(D39),"",IF(ISBLANK(G39),J39*(1+0.00001*(35-20)),J39*(1+0.00001*(G39-20))))</f>
        <v>107.734220851678</v>
      </c>
      <c r="O39" s="119" t="n">
        <f aca="false">IF(ISBLANK(E39),"",(0.999842594+(0.00006793952*E39)-(0.00000909529*E39^2)+(0.0000001001685*E39^3)-(0.000000001120083*E39^4)+(0.000000000006536332*E39^5)))</f>
        <v>0.997973102677931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4.512618457816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4.40035348996068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201.533540326062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196.519786861644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2080</v>
      </c>
      <c r="E40" s="144" t="n">
        <v>23.6</v>
      </c>
      <c r="F40" s="141" t="n">
        <v>4.8074</v>
      </c>
      <c r="G40" s="159" t="n">
        <v>36.626</v>
      </c>
      <c r="H40" s="113" t="n">
        <v>60</v>
      </c>
      <c r="I40" s="144" t="n">
        <v>60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108.7289559</v>
      </c>
      <c r="K40" s="119" t="n">
        <f aca="false">IF(ISBLANK(E40),"",(0.000824493-(0.0000040899*E40)+(0.000000076438*E40^2)-(0.00000000082467*E40^3)+(0.0000000000053875*E40^4)))</f>
        <v>0.0007613758213136</v>
      </c>
      <c r="L40" s="119" t="n">
        <f aca="false">IF(ISBLANK(E40),"",(-0.00000572466+(0.00000010227*E40)-(0.0000000016546*E40^2)))</f>
        <v>-4.232634016E-006</v>
      </c>
      <c r="M40" s="119" t="n">
        <f aca="false">IF(ISBLANK(E40),"",IF(ISBLANK(G40),(O40+(K40*35)+(L40*35^1.5)+(0.00000048314*35^2)),(O40+(K40*G40)+(L40*G40^1.5)+(0.00000048314*G40^2))))</f>
        <v>1.02499335769347</v>
      </c>
      <c r="N40" s="120" t="n">
        <f aca="false">IF(ISBLANK(D40),"",IF(ISBLANK(G40),J40*(1+0.00001*(35-20)),J40*(1+0.00001*(G40-20))))</f>
        <v>108.747033176208</v>
      </c>
      <c r="O40" s="119" t="n">
        <f aca="false">IF(ISBLANK(E40),"",(0.999842594+(0.00006793952*E40)-(0.00000909529*E40^2)+(0.0000001001685*E40^3)-(0.000000001120083*E40^4)+(0.000000000006536332*E40^5)))</f>
        <v>0.997397290980724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5.06949999881086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4.94588570819491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226.403869946893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220.883255727985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2081</v>
      </c>
      <c r="E41" s="144" t="n">
        <v>26.1</v>
      </c>
      <c r="F41" s="141" t="n">
        <v>4.8197</v>
      </c>
      <c r="G41" s="159" t="n">
        <v>36.5676</v>
      </c>
      <c r="H41" s="113" t="n">
        <v>40</v>
      </c>
      <c r="I41" s="144" t="n">
        <v>39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119.400871</v>
      </c>
      <c r="K41" s="119" t="n">
        <f aca="false">IF(ISBLANK(E41),"",(0.000824493-(0.0000040899*E41)+(0.000000076438*E41^2)-(0.00000000082467*E41^3)+(0.0000000000053875*E41^4)))</f>
        <v>0.000757654706474569</v>
      </c>
      <c r="L41" s="119" t="n">
        <f aca="false">IF(ISBLANK(E41),"",(-0.00000572466+(0.00000010227*E41)-(0.0000000016546*E41^2)))</f>
        <v>-4.182543066E-006</v>
      </c>
      <c r="M41" s="119" t="n">
        <f aca="false">IF(ISBLANK(E41),"",IF(ISBLANK(G41),(O41+(K41*35)+(L41*35^1.5)+(0.00000048314*35^2)),(O41+(K41*G41)+(L41*G41^1.5)+(0.00000048314*G41^2))))</f>
        <v>1.02418714584019</v>
      </c>
      <c r="N41" s="120" t="n">
        <f aca="false">IF(ISBLANK(D41),"",IF(ISBLANK(G41),J41*(1+0.00001*(35-20)),J41*(1+0.00001*(G41-20))))</f>
        <v>119.420652858704</v>
      </c>
      <c r="O41" s="119" t="n">
        <f aca="false">IF(ISBLANK(E41),"",(0.999842594+(0.00006793952*E41)-(0.00000909529*E41^2)+(0.0000001001685*E41^3)-(0.000000001120083*E41^4)+(0.000000000006536332*E41^5)))</f>
        <v>0.996760361326907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4.62043583202047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4.51131988014759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206.348664258034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201.475545847391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2082</v>
      </c>
      <c r="E42" s="144" t="n">
        <v>26.1</v>
      </c>
      <c r="F42" s="141" t="n">
        <v>4.4733</v>
      </c>
      <c r="G42" s="159" t="n">
        <v>36.5647</v>
      </c>
      <c r="H42" s="113" t="n">
        <v>20</v>
      </c>
      <c r="I42" s="144" t="n">
        <v>20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111.1790697</v>
      </c>
      <c r="K42" s="119" t="n">
        <f aca="false">IF(ISBLANK(E42),"",(0.000824493-(0.0000040899*E42)+(0.000000076438*E42^2)-(0.00000000082467*E42^3)+(0.0000000000053875*E42^4)))</f>
        <v>0.000757654706474569</v>
      </c>
      <c r="L42" s="119" t="n">
        <f aca="false">IF(ISBLANK(E42),"",(-0.00000572466+(0.00000010227*E42)-(0.0000000016546*E42^2)))</f>
        <v>-4.182543066E-006</v>
      </c>
      <c r="M42" s="119" t="n">
        <f aca="false">IF(ISBLANK(E42),"",IF(ISBLANK(G42),(O42+(K42*35)+(L42*35^1.5)+(0.00000048314*35^2)),(O42+(K42*G42)+(L42*G42^1.5)+(0.00000048314*G42^2))))</f>
        <v>1.02418495619484</v>
      </c>
      <c r="N42" s="120" t="n">
        <f aca="false">IF(ISBLANK(D42),"",IF(ISBLANK(G42),J42*(1+0.00001*(35-20)),J42*(1+0.00001*(G42-20))))</f>
        <v>111.197486179359</v>
      </c>
      <c r="O42" s="119" t="n">
        <f aca="false">IF(ISBLANK(E42),"",(0.999842594+(0.00006793952*E42)-(0.00000909529*E42^2)+(0.0000001001685*E42^3)-(0.000000001120083*E42^4)+(0.000000000006536332*E42^5)))</f>
        <v>0.996760361326907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4.61021789846563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4.50135287633397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205.892331345475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201.030419457075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2083</v>
      </c>
      <c r="E43" s="144" t="n">
        <v>26.1</v>
      </c>
      <c r="F43" s="141" t="n">
        <v>4.4017</v>
      </c>
      <c r="G43" s="159" t="n">
        <v>36.56415</v>
      </c>
      <c r="H43" s="113" t="n">
        <v>10</v>
      </c>
      <c r="I43" s="144" t="n">
        <v>11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109.4301922</v>
      </c>
      <c r="K43" s="119" t="n">
        <f aca="false">IF(ISBLANK(E43),"",(0.000824493-(0.0000040899*E43)+(0.000000076438*E43^2)-(0.00000000082467*E43^3)+(0.0000000000053875*E43^4)))</f>
        <v>0.000757654706474569</v>
      </c>
      <c r="L43" s="119" t="n">
        <f aca="false">IF(ISBLANK(E43),"",(-0.00000572466+(0.00000010227*E43)-(0.0000000016546*E43^2)))</f>
        <v>-4.182543066E-006</v>
      </c>
      <c r="M43" s="119" t="n">
        <f aca="false">IF(ISBLANK(E43),"",IF(ISBLANK(G43),(O43+(K43*35)+(L43*35^1.5)+(0.00000048314*35^2)),(O43+(K43*G43)+(L43*G43^1.5)+(0.00000048314*G43^2))))</f>
        <v>1.0241845409177</v>
      </c>
      <c r="N43" s="120" t="n">
        <f aca="false">IF(ISBLANK(D43),"",IF(ISBLANK(G43),J43*(1+0.00001*(35-20)),J43*(1+0.00001*(G43-20))))</f>
        <v>109.448318381181</v>
      </c>
      <c r="O43" s="119" t="n">
        <f aca="false">IF(ISBLANK(E43),"",(0.999842594+(0.00006793952*E43)-(0.00000909529*E43^2)+(0.0000001001685*E43^3)-(0.000000001120083*E43^4)+(0.000000000006536332*E43^5)))</f>
        <v>0.996760361326907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4.61003234318198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4.50117352782072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205.884044446507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201.022409752473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2084</v>
      </c>
      <c r="E44" s="144" t="n">
        <v>26.2</v>
      </c>
      <c r="F44" s="141" t="n">
        <v>4.3948</v>
      </c>
      <c r="G44" s="159" t="n">
        <v>36.56465</v>
      </c>
      <c r="H44" s="113" t="n">
        <v>0</v>
      </c>
      <c r="I44" s="144" t="n">
        <v>3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109.2831198</v>
      </c>
      <c r="K44" s="119" t="n">
        <f aca="false">IF(ISBLANK(E44),"",(0.000824493-(0.0000040899*E44)+(0.000000076438*E44^2)-(0.00000000082467*E44^3)+(0.0000000000053875*E44^4)))</f>
        <v>0.00075751484439926</v>
      </c>
      <c r="L44" s="119" t="n">
        <f aca="false">IF(ISBLANK(E44),"",(-0.00000572466+(0.00000010227*E44)-(0.0000000016546*E44^2)))</f>
        <v>-4.180969624E-006</v>
      </c>
      <c r="M44" s="119" t="n">
        <f aca="false">IF(ISBLANK(E44),"",IF(ISBLANK(G44),(O44+(K44*35)+(L44*35^1.5)+(0.00000048314*35^2)),(O44+(K44*G44)+(L44*G44^1.5)+(0.00000048314*G44^2))))</f>
        <v>1.0241534436863</v>
      </c>
      <c r="N44" s="120" t="n">
        <f aca="false">IF(ISBLANK(D44),"",IF(ISBLANK(G44),J44*(1+0.00001*(35-20)),J44*(1+0.00001*(G44-20))))</f>
        <v>109.301222166304</v>
      </c>
      <c r="O44" s="119" t="n">
        <f aca="false">IF(ISBLANK(E44),"",(0.999842594+(0.00006793952*E44)-(0.00000909529*E44^2)+(0.0000001001685*E44^3)-(0.000000001120083*E44^4)+(0.000000000006536332*E44^5)))</f>
        <v>0.996733652687927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4.60909161230709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4.5003916558805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205.842031405635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200.987491351623</v>
      </c>
      <c r="T44" s="32" t="n">
        <v>0.02</v>
      </c>
      <c r="U44" s="32" t="n">
        <v>0.02</v>
      </c>
      <c r="V44" s="32" t="n">
        <v>0.05</v>
      </c>
      <c r="W44" s="32" t="n">
        <v>0.05</v>
      </c>
      <c r="X44" s="32" t="n">
        <v>0.03</v>
      </c>
      <c r="Y44" s="32" t="n">
        <v>0.03</v>
      </c>
      <c r="Z44" s="32" t="n">
        <v>0.12</v>
      </c>
      <c r="AA44" s="32" t="n">
        <v>0.12</v>
      </c>
      <c r="AB44" s="32" t="n">
        <v>1.05</v>
      </c>
      <c r="AC44" s="32" t="n">
        <v>1.03</v>
      </c>
      <c r="AD44" s="145" t="n">
        <v>0.0025</v>
      </c>
      <c r="AE44" s="145" t="n">
        <v>0.0071</v>
      </c>
      <c r="AF44" s="145" t="n">
        <v>0.0011</v>
      </c>
      <c r="AG44" s="145" t="n">
        <v>0.0073</v>
      </c>
      <c r="AH44" s="145" t="n">
        <v>0.0047</v>
      </c>
      <c r="AI44" s="145" t="n">
        <v>-9999.9999</v>
      </c>
      <c r="AJ44" s="145" t="n">
        <v>-9999.9999</v>
      </c>
      <c r="AK44" s="145" t="n">
        <v>-9999.9999</v>
      </c>
      <c r="AL44" s="145" t="n">
        <v>0.0194</v>
      </c>
      <c r="AM44" s="145" t="n">
        <v>0.0045</v>
      </c>
      <c r="AN44" s="145" t="n">
        <v>-9999.9999</v>
      </c>
      <c r="AO44" s="145" t="n">
        <v>-9999.9999</v>
      </c>
      <c r="AP44" s="145" t="n">
        <v>0.0591</v>
      </c>
      <c r="AQ44" s="145"/>
      <c r="AR44" s="145" t="n">
        <v>0.0027</v>
      </c>
      <c r="AS44" s="145" t="n">
        <v>0.0042</v>
      </c>
      <c r="AT44" s="145"/>
      <c r="AU44" s="145" t="n">
        <v>0.0079</v>
      </c>
      <c r="AV44" s="145" t="n">
        <v>-9999.9999</v>
      </c>
      <c r="AW44" s="145"/>
      <c r="AX44" s="145" t="n">
        <v>0.0278</v>
      </c>
      <c r="AY44" s="145" t="n">
        <v>0.0566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 t="s">
        <v>99</v>
      </c>
      <c r="E45" s="144"/>
      <c r="F45" s="161"/>
      <c r="G45" s="159"/>
      <c r="H45" s="113"/>
      <c r="I45" s="144"/>
      <c r="J45" s="118" t="s">
        <v>99</v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e">
        <f aca="false">IF(ISBLANK(D45),"",IF(ISBLANK(G45),J45*(1+0.00001*(35-20)),J45*(1+0.00001*(G45-20))))</f>
        <v>#VALUE!</v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27"/>
      <c r="E46" s="127"/>
      <c r="F46" s="128"/>
      <c r="G46" s="129"/>
      <c r="H46" s="127"/>
      <c r="I46" s="130"/>
      <c r="J46" s="118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6" activeCellId="0" sqref="F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41722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4.9684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9</v>
      </c>
      <c r="J9" s="29" t="n">
        <v>30.03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-9°30.03</v>
      </c>
      <c r="P9" s="29" t="s">
        <v>16</v>
      </c>
      <c r="Q9" s="33" t="n">
        <f aca="false">IF(ISBLANK(I9),"",IF(ISBLANK(J9),"",IF(J9&gt;60,"ERREUR !!",O11*(I9+(J9/60)))))</f>
        <v>-9.5005</v>
      </c>
      <c r="R9" s="33"/>
      <c r="V9" s="137" t="n">
        <v>4.9744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-10°0.01</v>
      </c>
      <c r="P10" s="29" t="s">
        <v>17</v>
      </c>
      <c r="Q10" s="33" t="n">
        <f aca="false">IF(ISBLANK(I10),"",IF(ISBLANK(J10),"",IF(J10&gt;60,"ERREUR !!",O12*(I10+(J10/60)))))</f>
        <v>-10.0001666666667</v>
      </c>
      <c r="R10" s="33"/>
      <c r="S10" s="35"/>
      <c r="T10" s="35"/>
      <c r="V10" s="0" t="n">
        <v>4.9727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41722</v>
      </c>
      <c r="K11" s="38"/>
      <c r="L11" s="38"/>
      <c r="M11" s="38"/>
      <c r="N11" s="39" t="str">
        <f aca="false">I9&amp;"°"&amp;J9</f>
        <v>9°30.03</v>
      </c>
      <c r="O11" s="40" t="n">
        <f aca="false">IF(P9=M10,-1,1)</f>
        <v>-1</v>
      </c>
      <c r="P11" s="41" t="str">
        <f aca="false">TEXT(J11,"aaaa-mm-jj")&amp;"T"&amp;TEXT(J12,"hh:mm:ss")&amp;"z"</f>
        <v>2018-03-25T09:01:04z</v>
      </c>
      <c r="Q11" s="41"/>
      <c r="R11" s="41"/>
      <c r="T11" s="42"/>
      <c r="U11" s="42"/>
      <c r="V11" s="5" t="n">
        <v>4.9685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0.375740740740741</v>
      </c>
      <c r="K12" s="45"/>
      <c r="L12" s="45"/>
      <c r="M12" s="45"/>
      <c r="N12" s="46" t="str">
        <f aca="false">I10&amp;"°"&amp;J10</f>
        <v>10°0.01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4.97133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27.3</v>
      </c>
      <c r="S14" s="55" t="s">
        <v>24</v>
      </c>
      <c r="V14" s="153" t="n">
        <f aca="false">AVERAGE(V8:V13)</f>
        <v>4.971066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27.3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0.996433742949107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0.0199737433754161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5.01489084130901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4.9707371097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0.0046996569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0.00401485430759712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44" t="n">
        <v>9.9</v>
      </c>
      <c r="F35" s="141" t="n">
        <v>1.7362</v>
      </c>
      <c r="G35" s="159" t="n">
        <v>34.6796</v>
      </c>
      <c r="H35" s="113" t="n">
        <v>500</v>
      </c>
      <c r="I35" s="144" t="n">
        <v>503.6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9" t="n">
        <f aca="false">IF(ISBLANK(E35),"",(0.000824493-(0.0000040899*E35)+(0.000000076438*E35^2)-(0.00000000082467*E35^3)+(0.0000000000053875*E35^4)))</f>
        <v>0.000790746254013709</v>
      </c>
      <c r="L35" s="119" t="n">
        <f aca="false">IF(ISBLANK(E35),"",(-0.00000572466+(0.00000010227*E35)-(0.0000000016546*E35^2)))</f>
        <v>-4.874354346E-006</v>
      </c>
      <c r="M35" s="119" t="n">
        <f aca="false">IF(ISBLANK(E35),"",IF(ISBLANK(G35),(O35+(K35*35)+(L35*35^1.5)+(0.00000048314*35^2)),(O35+(K35*G35)+(L35*G35^1.5)+(0.00000048314*G35^2))))</f>
        <v>1.02671917532791</v>
      </c>
      <c r="N35" s="120" t="n">
        <f aca="false">IF(ISBLANK(D35),"",IF(ISBLANK(G35),J35*(1+0.00001*(35-20)),J35*(1+0.00001*(G35-20))))</f>
        <v>108.88598168052</v>
      </c>
      <c r="O35" s="119" t="n">
        <f aca="false">IF(ISBLANK(E35),"",(0.999842594+(0.00006793952*E35)-(0.00000909529*E35^2)+(0.0000001001685*E35^3)-(0.000000001120083*E35^4)+(0.000000000006536332*E35^5)))</f>
        <v>0.999710821396544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1.81821361914921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1.77089671922073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81.2014202312039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79.0882474803976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44" t="n">
        <v>10.2</v>
      </c>
      <c r="F36" s="141" t="n">
        <v>1.7524</v>
      </c>
      <c r="G36" s="159" t="n">
        <v>34.6801</v>
      </c>
      <c r="H36" s="113" t="n">
        <v>500</v>
      </c>
      <c r="I36" s="144" t="n">
        <v>503.8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9" t="n">
        <f aca="false">IF(ISBLANK(E36),"",(0.000824493-(0.0000040899*E36)+(0.000000076438*E36^2)-(0.00000000082467*E36^3)+(0.0000000000053875*E36^4)))</f>
        <v>0.00078991179915126</v>
      </c>
      <c r="L36" s="119" t="n">
        <f aca="false">IF(ISBLANK(E36),"",(-0.00000572466+(0.00000010227*E36)-(0.0000000016546*E36^2)))</f>
        <v>-4.853650584E-006</v>
      </c>
      <c r="M36" s="119" t="n">
        <f aca="false">IF(ISBLANK(E36),"",IF(ISBLANK(G36),(O36+(K36*35)+(L36*35^1.5)+(0.00000048314*35^2)),(O36+(K36*G36)+(L36*G36^1.5)+(0.00000048314*G36^2))))</f>
        <v>1.02666823416299</v>
      </c>
      <c r="N36" s="120" t="n">
        <f aca="false">IF(ISBLANK(D36),"",IF(ISBLANK(G36),J36*(1+0.00001*(35-20)),J36*(1+0.00001*(G36-20))))</f>
        <v>110.14616719413</v>
      </c>
      <c r="O36" s="119" t="n">
        <f aca="false">IF(ISBLANK(E36),"",(0.999842594+(0.00006793952*E36)-(0.00000909529*E36^2)+(0.0000001001685*E36^3)-(0.000000001120083*E36^4)+(0.000000000006536332*E36^5)))</f>
        <v>0.999684200271206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1.81393877468565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1.76682078428626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81.0105056774611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78.9062162262245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2031</v>
      </c>
      <c r="E37" s="144" t="n">
        <v>11.4</v>
      </c>
      <c r="F37" s="141" t="n">
        <v>1.5679</v>
      </c>
      <c r="G37" s="159" t="n">
        <v>34.76685</v>
      </c>
      <c r="H37" s="113" t="n">
        <v>400</v>
      </c>
      <c r="I37" s="144" t="n">
        <v>403.3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107.83</v>
      </c>
      <c r="K37" s="119" t="n">
        <f aca="false">IF(ISBLANK(E37),"",(0.000824493-(0.0000040899*E37)+(0.000000076438*E37^2)-(0.00000000082467*E37^3)+(0.0000000000053875*E37^4)))</f>
        <v>0.00078667123031814</v>
      </c>
      <c r="L37" s="119" t="n">
        <f aca="false">IF(ISBLANK(E37),"",(-0.00000572466+(0.00000010227*E37)-(0.0000000016546*E37^2)))</f>
        <v>-4.773813816E-006</v>
      </c>
      <c r="M37" s="119" t="n">
        <f aca="false">IF(ISBLANK(E37),"",IF(ISBLANK(G37),(O37+(K37*35)+(L37*35^1.5)+(0.00000048314*35^2)),(O37+(K37*G37)+(L37*G37^1.5)+(0.00000048314*G37^2))))</f>
        <v>1.02652127511872</v>
      </c>
      <c r="N37" s="120" t="n">
        <f aca="false">IF(ISBLANK(D37),"",IF(ISBLANK(G37),J37*(1+0.00001*(35-20)),J37*(1+0.00001*(G37-20))))</f>
        <v>107.845923094355</v>
      </c>
      <c r="O37" s="119" t="n">
        <f aca="false">IF(ISBLANK(E37),"",(0.999842594+(0.00006793952*E37)-(0.00000909529*E37^2)+(0.0000001001685*E37^3)-(0.000000001120083*E37^4)+(0.000000000006536332*E37^5)))</f>
        <v>0.99956582543903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1.65652786550007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1.61372969625835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73.9805344732332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72.0691682348979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2032</v>
      </c>
      <c r="E38" s="144" t="n">
        <v>12.3</v>
      </c>
      <c r="F38" s="141" t="n">
        <v>1.7173</v>
      </c>
      <c r="G38" s="159" t="n">
        <v>34.85875</v>
      </c>
      <c r="H38" s="113" t="n">
        <v>300</v>
      </c>
      <c r="I38" s="144" t="n">
        <v>301.7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</v>
      </c>
      <c r="K38" s="119" t="n">
        <f aca="false">IF(ISBLANK(E38),"",(0.000824493-(0.0000040899*E38)+(0.000000076438*E38^2)-(0.00000000082467*E38^3)+(0.0000000000053875*E38^4)))</f>
        <v>0.000784340246508949</v>
      </c>
      <c r="L38" s="119" t="n">
        <f aca="false">IF(ISBLANK(E38),"",(-0.00000572466+(0.00000010227*E38)-(0.0000000016546*E38^2)))</f>
        <v>-4.717063434E-006</v>
      </c>
      <c r="M38" s="119" t="n">
        <f aca="false">IF(ISBLANK(E38),"",IF(ISBLANK(G38),(O38+(K38*35)+(L38*35^1.5)+(0.00000048314*35^2)),(O38+(K38*G38)+(L38*G38^1.5)+(0.00000048314*G38^2))))</f>
        <v>1.02642220496092</v>
      </c>
      <c r="N38" s="120" t="n">
        <f aca="false">IF(ISBLANK(D38),"",IF(ISBLANK(G38),J38*(1+0.00001*(35-20)),J38*(1+0.00001*(G38-20))))</f>
        <v>111.31653778875</v>
      </c>
      <c r="O38" s="119" t="n">
        <f aca="false">IF(ISBLANK(E38),"",(0.999842594+(0.00006793952*E38)-(0.00000909529*E38^2)+(0.0000001001685*E38^3)-(0.000000001120083*E38^4)+(0.000000000006536332*E38^5)))</f>
        <v>0.999464826901702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1.75825684207022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1.71299571810917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78.5237505668562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76.5023887707554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2033</v>
      </c>
      <c r="E39" s="144" t="n">
        <v>14.7</v>
      </c>
      <c r="F39" s="141" t="n">
        <v>1.835</v>
      </c>
      <c r="G39" s="159" t="n">
        <v>35.1191</v>
      </c>
      <c r="H39" s="113" t="n">
        <v>200</v>
      </c>
      <c r="I39" s="144" t="n">
        <v>201.5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110.79</v>
      </c>
      <c r="K39" s="119" t="n">
        <f aca="false">IF(ISBLANK(E39),"",(0.000824493-(0.0000040899*E39)+(0.000000076438*E39^2)-(0.00000000082467*E39^3)+(0.0000000000053875*E39^4)))</f>
        <v>0.000778520942907229</v>
      </c>
      <c r="L39" s="119" t="n">
        <f aca="false">IF(ISBLANK(E39),"",(-0.00000572466+(0.00000010227*E39)-(0.0000000016546*E39^2)))</f>
        <v>-4.578833514E-006</v>
      </c>
      <c r="M39" s="119" t="n">
        <f aca="false">IF(ISBLANK(E39),"",IF(ISBLANK(G39),(O39+(K39*35)+(L39*35^1.5)+(0.00000048314*35^2)),(O39+(K39*G39)+(L39*G39^1.5)+(0.00000048314*G39^2))))</f>
        <v>1.02613016232236</v>
      </c>
      <c r="N39" s="120" t="n">
        <f aca="false">IF(ISBLANK(D39),"",IF(ISBLANK(G39),J39*(1+0.00001*(35-20)),J39*(1+0.00001*(G39-20))))</f>
        <v>110.80675045089</v>
      </c>
      <c r="O39" s="119" t="n">
        <f aca="false">IF(ISBLANK(E39),"",(0.999842594+(0.00006793952*E39)-(0.00000909529*E39^2)+(0.0000001001685*E39^3)-(0.000000001120083*E39^4)+(0.000000000006536332*E39^5)))</f>
        <v>0.99914627575706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1.88864959046452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1.84055557453851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84.3470907101454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82.1992119588897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2034</v>
      </c>
      <c r="E40" s="144" t="n">
        <v>20.3</v>
      </c>
      <c r="F40" s="141" t="n">
        <v>3.3923</v>
      </c>
      <c r="G40" s="159" t="n">
        <v>36.06425</v>
      </c>
      <c r="H40" s="113" t="n">
        <v>100</v>
      </c>
      <c r="I40" s="144" t="n">
        <v>101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109.25</v>
      </c>
      <c r="K40" s="119" t="n">
        <f aca="false">IF(ISBLANK(E40),"",(0.000824493-(0.0000040899*E40)+(0.000000076438*E40^2)-(0.00000000082467*E40^3)+(0.0000000000053875*E40^4)))</f>
        <v>0.000766983544116549</v>
      </c>
      <c r="L40" s="119" t="n">
        <f aca="false">IF(ISBLANK(E40),"",(-0.00000572466+(0.00000010227*E40)-(0.0000000016546*E40^2)))</f>
        <v>-4.330423114E-006</v>
      </c>
      <c r="M40" s="119" t="n">
        <f aca="false">IF(ISBLANK(E40),"",IF(ISBLANK(G40),(O40+(K40*35)+(L40*35^1.5)+(0.00000048314*35^2)),(O40+(K40*G40)+(L40*G40^1.5)+(0.00000048314*G40^2))))</f>
        <v>1.02549515893033</v>
      </c>
      <c r="N40" s="120" t="n">
        <f aca="false">IF(ISBLANK(D40),"",IF(ISBLANK(G40),J40*(1+0.00001*(35-20)),J40*(1+0.00001*(G40-20))))</f>
        <v>109.267550193125</v>
      </c>
      <c r="O40" s="119" t="n">
        <f aca="false">IF(ISBLANK(E40),"",(0.999842594+(0.00006793952*E40)-(0.00000909529*E40^2)+(0.0000001001685*E40^3)-(0.000000001120083*E40^4)+(0.000000000006536332*E40^5)))</f>
        <v>0.998143962786074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3.55517464136519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3.46678832211506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158.774099483369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154.826766465659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2035</v>
      </c>
      <c r="E41" s="144" t="n">
        <v>26.1</v>
      </c>
      <c r="F41" s="141" t="n">
        <v>4.632</v>
      </c>
      <c r="G41" s="159" t="n">
        <v>36.50325</v>
      </c>
      <c r="H41" s="113" t="n">
        <v>50</v>
      </c>
      <c r="I41" s="144" t="n">
        <v>50.7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110.1</v>
      </c>
      <c r="K41" s="119" t="n">
        <f aca="false">IF(ISBLANK(E41),"",(0.000824493-(0.0000040899*E41)+(0.000000076438*E41^2)-(0.00000000082467*E41^3)+(0.0000000000053875*E41^4)))</f>
        <v>0.000757654706474569</v>
      </c>
      <c r="L41" s="119" t="n">
        <f aca="false">IF(ISBLANK(E41),"",(-0.00000572466+(0.00000010227*E41)-(0.0000000016546*E41^2)))</f>
        <v>-4.182543066E-006</v>
      </c>
      <c r="M41" s="119" t="n">
        <f aca="false">IF(ISBLANK(E41),"",IF(ISBLANK(G41),(O41+(K41*35)+(L41*35^1.5)+(0.00000048314*35^2)),(O41+(K41*G41)+(L41*G41^1.5)+(0.00000048314*G41^2))))</f>
        <v>1.02413855924952</v>
      </c>
      <c r="N41" s="120" t="n">
        <f aca="false">IF(ISBLANK(D41),"",IF(ISBLANK(G41),J41*(1+0.00001*(35-20)),J41*(1+0.00001*(G41-20))))</f>
        <v>110.11817007825</v>
      </c>
      <c r="O41" s="119" t="n">
        <f aca="false">IF(ISBLANK(E41),"",(0.999842594+(0.00006793952*E41)-(0.00000909529*E41^2)+(0.0000001001685*E41^3)-(0.000000001120083*E41^4)+(0.000000000006536332*E41^5)))</f>
        <v>0.996760361326907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4.82200228795351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4.70834951423665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215.350622180004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210.274889305809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2036</v>
      </c>
      <c r="E42" s="144" t="n">
        <v>27.1</v>
      </c>
      <c r="F42" s="141" t="n">
        <v>4.412</v>
      </c>
      <c r="G42" s="159" t="n">
        <v>36.57975</v>
      </c>
      <c r="H42" s="113" t="n">
        <v>20</v>
      </c>
      <c r="I42" s="144" t="n">
        <v>19.6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109.39</v>
      </c>
      <c r="K42" s="119" t="n">
        <f aca="false">IF(ISBLANK(E42),"",(0.000824493-(0.0000040899*E42)+(0.000000076438*E42^2)-(0.00000000082467*E42^3)+(0.0000000000053875*E42^4)))</f>
        <v>0.000756286329317769</v>
      </c>
      <c r="L42" s="119" t="n">
        <f aca="false">IF(ISBLANK(E42),"",(-0.00000572466+(0.00000010227*E42)-(0.0000000016546*E42^2)))</f>
        <v>-4.168297786E-006</v>
      </c>
      <c r="M42" s="119" t="n">
        <f aca="false">IF(ISBLANK(E42),"",IF(ISBLANK(G42),(O42+(K42*35)+(L42*35^1.5)+(0.00000048314*35^2)),(O42+(K42*G42)+(L42*G42^1.5)+(0.00000048314*G42^2))))</f>
        <v>1.02387815605231</v>
      </c>
      <c r="N42" s="120" t="n">
        <f aca="false">IF(ISBLANK(D42),"",IF(ISBLANK(G42),J42*(1+0.00001*(35-20)),J42*(1+0.00001*(G42-20))))</f>
        <v>109.408136588525</v>
      </c>
      <c r="O42" s="119" t="n">
        <f aca="false">IF(ISBLANK(E42),"",(0.999842594+(0.00006793952*E42)-(0.00000909529*E42^2)+(0.0000001001685*E42^3)-(0.000000001120083*E42^4)+(0.000000000006536332*E42^5)))</f>
        <v>0.99648910092621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4.62258621459874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4.51478155606104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206.444700343979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201.630144293686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2037</v>
      </c>
      <c r="E43" s="144" t="n">
        <v>26.9</v>
      </c>
      <c r="F43" s="141" t="n">
        <v>4.4539</v>
      </c>
      <c r="G43" s="159" t="n">
        <v>36.58175</v>
      </c>
      <c r="H43" s="113" t="n">
        <v>0</v>
      </c>
      <c r="I43" s="144" t="n">
        <v>2.2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110.47</v>
      </c>
      <c r="K43" s="119" t="n">
        <f aca="false">IF(ISBLANK(E43),"",(0.000824493-(0.0000040899*E43)+(0.000000076438*E43^2)-(0.00000000082467*E43^3)+(0.0000000000053875*E43^4)))</f>
        <v>0.000756554656331409</v>
      </c>
      <c r="L43" s="119" t="n">
        <f aca="false">IF(ISBLANK(E43),"",(-0.00000572466+(0.00000010227*E43)-(0.0000000016546*E43^2)))</f>
        <v>-4.170882106E-006</v>
      </c>
      <c r="M43" s="119" t="n">
        <f aca="false">IF(ISBLANK(E43),"",IF(ISBLANK(G43),(O43+(K43*35)+(L43*35^1.5)+(0.00000048314*35^2)),(O43+(K43*G43)+(L43*G43^1.5)+(0.00000048314*G43^2))))</f>
        <v>1.02394389883311</v>
      </c>
      <c r="N43" s="120" t="n">
        <f aca="false">IF(ISBLANK(D43),"",IF(ISBLANK(G43),J43*(1+0.00001*(35-20)),J43*(1+0.00001*(G43-20))))</f>
        <v>110.488317859225</v>
      </c>
      <c r="O43" s="119" t="n">
        <f aca="false">IF(ISBLANK(E43),"",(0.999842594+(0.00006793952*E43)-(0.00000909529*E43^2)+(0.0000001001685*E43^3)-(0.000000001120083*E43^4)+(0.000000000006536332*E43^5)))</f>
        <v>0.996544091998748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4.62016598132402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4.51212804391839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206.336612725931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201.511638441395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44"/>
      <c r="F44" s="141"/>
      <c r="G44" s="159"/>
      <c r="H44" s="113"/>
      <c r="I44" s="144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 t="s">
        <v>99</v>
      </c>
      <c r="E45" s="144"/>
      <c r="F45" s="161"/>
      <c r="G45" s="159"/>
      <c r="H45" s="113"/>
      <c r="I45" s="144" t="s">
        <v>99</v>
      </c>
      <c r="J45" s="118" t="s">
        <v>99</v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e">
        <f aca="false">IF(ISBLANK(D45),"",IF(ISBLANK(G45),J45*(1+0.00001*(35-20)),J45*(1+0.00001*(G45-20))))</f>
        <v>#VALUE!</v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/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n">
        <f aca="false">IF(ISBLANK(D46),"",IF(ISBLANK(G46),J46*(1+0.00001*(35-20)),J46*(1+0.00001*(G46-20))))</f>
        <v>0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/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n">
        <f aca="false">IF(ISBLANK(D47),"",IF(ISBLANK(G47),J47*(1+0.00001*(35-20)),J47*(1+0.00001*(G47-20))))</f>
        <v>0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T40" activeCellId="0" sqref="T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4.9782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9</v>
      </c>
      <c r="J9" s="29" t="n">
        <v>0.03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-9°0.03</v>
      </c>
      <c r="P9" s="29" t="s">
        <v>16</v>
      </c>
      <c r="Q9" s="33" t="n">
        <f aca="false">IF(ISBLANK(I9),"",IF(ISBLANK(J9),"",IF(J9&gt;60,"ERREUR !!",O11*(I9+(J9/60)))))</f>
        <v>-9.0005</v>
      </c>
      <c r="R9" s="33"/>
      <c r="V9" s="137" t="n">
        <v>4.9756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-10°0.02</v>
      </c>
      <c r="P10" s="29" t="s">
        <v>17</v>
      </c>
      <c r="Q10" s="33" t="n">
        <f aca="false">IF(ISBLANK(I10),"",IF(ISBLANK(J10),"",IF(J10&gt;60,"ERREUR !!",O12*(I10+(J10/60)))))</f>
        <v>-10.0003333333333</v>
      </c>
      <c r="R10" s="33"/>
      <c r="S10" s="35"/>
      <c r="T10" s="35"/>
      <c r="V10" s="0" t="n">
        <v>4.9719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41722</v>
      </c>
      <c r="K11" s="38"/>
      <c r="L11" s="38"/>
      <c r="M11" s="38"/>
      <c r="N11" s="39" t="str">
        <f aca="false">I9&amp;"°"&amp;J9</f>
        <v>9°0.03</v>
      </c>
      <c r="O11" s="40" t="n">
        <f aca="false">IF(P9=M10,-1,1)</f>
        <v>-1</v>
      </c>
      <c r="P11" s="41" t="str">
        <f aca="false">TEXT(J11,"aaaa-mm-jj")&amp;"T"&amp;TEXT(J12,"hh:mm:ss")&amp;"z"</f>
        <v>2018-03-25T12:33:08z</v>
      </c>
      <c r="Q11" s="41"/>
      <c r="R11" s="41"/>
      <c r="T11" s="42"/>
      <c r="U11" s="42"/>
      <c r="V11" s="5" t="n">
        <v>4.9748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0.523009259259259</v>
      </c>
      <c r="K12" s="45"/>
      <c r="L12" s="45"/>
      <c r="M12" s="45"/>
      <c r="N12" s="46" t="str">
        <f aca="false">I10&amp;"°"&amp;J10</f>
        <v>10°0.02</v>
      </c>
      <c r="O12" s="40" t="n">
        <f aca="false">IF(P10=N10,-1,1)</f>
        <v>-1</v>
      </c>
      <c r="P12" s="41"/>
      <c r="Q12" s="41"/>
      <c r="R12" s="41"/>
      <c r="T12" s="42"/>
      <c r="U12" s="42"/>
      <c r="V12" s="160"/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27.7</v>
      </c>
      <c r="S14" s="55" t="s">
        <v>24</v>
      </c>
      <c r="V14" s="153" t="n">
        <f aca="false">AVERAGE(V8:V13)</f>
        <v>4.975125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27.7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0.996321931391658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0.0199715020870508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5.01491089940814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4.9747169173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0.0046996381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0.00401118919129026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2038</v>
      </c>
      <c r="E35" s="144" t="n">
        <v>9.8</v>
      </c>
      <c r="F35" s="141" t="n">
        <v>1.9107</v>
      </c>
      <c r="G35" s="159" t="n">
        <v>34.66685</v>
      </c>
      <c r="H35" s="113" t="n">
        <v>500</v>
      </c>
      <c r="I35" s="144" t="n">
        <v>504.2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111.51</v>
      </c>
      <c r="K35" s="119" t="n">
        <f aca="false">IF(ISBLANK(E35),"",(0.000824493-(0.0000040899*E35)+(0.000000076438*E35^2)-(0.00000000082467*E35^3)+(0.0000000000053875*E35^4)))</f>
        <v>0.00079102660529798</v>
      </c>
      <c r="L35" s="119" t="n">
        <f aca="false">IF(ISBLANK(E35),"",(-0.00000572466+(0.00000010227*E35)-(0.0000000016546*E35^2)))</f>
        <v>-4.881321784E-006</v>
      </c>
      <c r="M35" s="119" t="n">
        <f aca="false">IF(ISBLANK(E35),"",IF(ISBLANK(G35),(O35+(K35*35)+(L35*35^1.5)+(0.00000048314*35^2)),(O35+(K35*G35)+(L35*G35^1.5)+(0.00000048314*G35^2))))</f>
        <v>1.02672611739564</v>
      </c>
      <c r="N35" s="120" t="n">
        <f aca="false">IF(ISBLANK(D35),"",IF(ISBLANK(G35),J35*(1+0.00001*(35-20)),J35*(1+0.00001*(G35-20))))</f>
        <v>111.526355004435</v>
      </c>
      <c r="O35" s="119" t="n">
        <f aca="false">IF(ISBLANK(E35),"",(0.999842594+(0.00006793952*E35)-(0.00000909529*E35^2)+(0.0000001001685*E35^3)-(0.000000001120083*E35^4)+(0.000000000006536332*E35^5)))</f>
        <v>0.999719426978937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1.95248862354855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1.90166451448724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87.1981419276781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84.9283372170003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2039</v>
      </c>
      <c r="E36" s="144" t="n">
        <v>10.6</v>
      </c>
      <c r="F36" s="141" t="n">
        <v>1.7363</v>
      </c>
      <c r="G36" s="159" t="n">
        <v>34.739</v>
      </c>
      <c r="H36" s="113" t="n">
        <v>400</v>
      </c>
      <c r="I36" s="144" t="n">
        <v>403.4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111.47</v>
      </c>
      <c r="K36" s="119" t="n">
        <f aca="false">IF(ISBLANK(E36),"",(0.000824493-(0.0000040899*E36)+(0.000000076438*E36^2)-(0.00000000082467*E36^3)+(0.0000000000053875*E36^4)))</f>
        <v>0.0007888144544615</v>
      </c>
      <c r="L36" s="119" t="n">
        <f aca="false">IF(ISBLANK(E36),"",(-0.00000572466+(0.00000010227*E36)-(0.0000000016546*E36^2)))</f>
        <v>-4.826508856E-006</v>
      </c>
      <c r="M36" s="119" t="n">
        <f aca="false">IF(ISBLANK(E36),"",IF(ISBLANK(G36),(O36+(K36*35)+(L36*35^1.5)+(0.00000048314*35^2)),(O36+(K36*G36)+(L36*G36^1.5)+(0.00000048314*G36^2))))</f>
        <v>1.02664428773792</v>
      </c>
      <c r="N36" s="120" t="n">
        <f aca="false">IF(ISBLANK(D36),"",IF(ISBLANK(G36),J36*(1+0.00001*(35-20)),J36*(1+0.00001*(G36-20))))</f>
        <v>111.4864295633</v>
      </c>
      <c r="O36" s="119" t="n">
        <f aca="false">IF(ISBLANK(E36),"",(0.999842594+(0.00006793952*E36)-(0.00000909529*E36^2)+(0.0000001001685*E36^3)-(0.000000001120083*E36^4)+(0.000000000006536332*E36^5)))</f>
        <v>0.999646842332655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1.77348988254705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1.72746286491761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79.2040581545514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77.1484915472204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2040</v>
      </c>
      <c r="E37" s="144" t="n">
        <v>11.8</v>
      </c>
      <c r="F37" s="141" t="n">
        <v>1.7543</v>
      </c>
      <c r="G37" s="159" t="n">
        <v>34.8625</v>
      </c>
      <c r="H37" s="113" t="n">
        <v>300</v>
      </c>
      <c r="I37" s="144" t="n">
        <v>301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110.01</v>
      </c>
      <c r="K37" s="119" t="n">
        <f aca="false">IF(ISBLANK(E37),"",(0.000824493-(0.0000040899*E37)+(0.000000076438*E37^2)-(0.00000000082467*E37^3)+(0.0000000000053875*E37^4)))</f>
        <v>0.00078562489957238</v>
      </c>
      <c r="L37" s="119" t="n">
        <f aca="false">IF(ISBLANK(E37),"",(-0.00000572466+(0.00000010227*E37)-(0.0000000016546*E37^2)))</f>
        <v>-4.748260504E-006</v>
      </c>
      <c r="M37" s="119" t="n">
        <f aca="false">IF(ISBLANK(E37),"",IF(ISBLANK(G37),(O37+(K37*35)+(L37*35^1.5)+(0.00000048314*35^2)),(O37+(K37*G37)+(L37*G37^1.5)+(0.00000048314*G37^2))))</f>
        <v>1.02652086512862</v>
      </c>
      <c r="N37" s="120" t="n">
        <f aca="false">IF(ISBLANK(D37),"",IF(ISBLANK(G37),J37*(1+0.00001*(35-20)),J37*(1+0.00001*(G37-20))))</f>
        <v>110.02635023625</v>
      </c>
      <c r="O37" s="119" t="n">
        <f aca="false">IF(ISBLANK(E37),"",(0.999842594+(0.00006793952*E37)-(0.00000909529*E37^2)+(0.0000001001685*E37^3)-(0.000000001120083*E37^4)+(0.000000000006536332*E37^5)))</f>
        <v>0.999522211641618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1.81626323265353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1.7693388360167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81.1143159703067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79.0186724165059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2041</v>
      </c>
      <c r="E38" s="144" t="n">
        <v>12</v>
      </c>
      <c r="F38" s="141" t="n">
        <v>1.7907</v>
      </c>
      <c r="G38" s="159" t="n">
        <v>34.8649</v>
      </c>
      <c r="H38" s="113" t="n">
        <v>300</v>
      </c>
      <c r="I38" s="144" t="n">
        <v>301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111.07</v>
      </c>
      <c r="K38" s="119" t="n">
        <f aca="false">IF(ISBLANK(E38),"",(0.000824493-(0.0000040899*E38)+(0.000000076438*E38^2)-(0.00000000082467*E38^3)+(0.0000000000053875*E38^4)))</f>
        <v>0.00078510795744</v>
      </c>
      <c r="L38" s="119" t="n">
        <f aca="false">IF(ISBLANK(E38),"",(-0.00000572466+(0.00000010227*E38)-(0.0000000016546*E38^2)))</f>
        <v>-4.7356824E-006</v>
      </c>
      <c r="M38" s="119" t="n">
        <f aca="false">IF(ISBLANK(E38),"",IF(ISBLANK(G38),(O38+(K38*35)+(L38*35^1.5)+(0.00000048314*35^2)),(O38+(K38*G38)+(L38*G38^1.5)+(0.00000048314*G38^2))))</f>
        <v>1.02648472321919</v>
      </c>
      <c r="N38" s="120" t="n">
        <f aca="false">IF(ISBLANK(D38),"",IF(ISBLANK(G38),J38*(1+0.00001*(35-20)),J38*(1+0.00001*(G38-20))))</f>
        <v>111.08651044443</v>
      </c>
      <c r="O38" s="119" t="n">
        <f aca="false">IF(ISBLANK(E38),"",(0.999842594+(0.00006793952*E38)-(0.00000909529*E38^2)+(0.0000001001685*E38^3)-(0.000000001120083*E38^4)+(0.000000000006536332*E38^5)))</f>
        <v>0.999499638055476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1.83625485693225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1.78887694614052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82.0071419105943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79.8912444146357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2042</v>
      </c>
      <c r="E39" s="144" t="n">
        <v>13.8</v>
      </c>
      <c r="F39" s="141" t="n">
        <v>1.9377</v>
      </c>
      <c r="G39" s="159" t="n">
        <v>35.101</v>
      </c>
      <c r="H39" s="113" t="n">
        <v>200</v>
      </c>
      <c r="I39" s="144" t="n">
        <v>200.3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110.84</v>
      </c>
      <c r="K39" s="119" t="n">
        <f aca="false">IF(ISBLANK(E39),"",(0.000824493-(0.0000040899*E39)+(0.000000076438*E39^2)-(0.00000000082467*E39^3)+(0.0000000000053875*E39^4)))</f>
        <v>0.00078063733116678</v>
      </c>
      <c r="L39" s="119" t="n">
        <f aca="false">IF(ISBLANK(E39),"",(-0.00000572466+(0.00000010227*E39)-(0.0000000016546*E39^2)))</f>
        <v>-4.628436024E-006</v>
      </c>
      <c r="M39" s="119" t="n">
        <f aca="false">IF(ISBLANK(E39),"",IF(ISBLANK(G39),(O39+(K39*35)+(L39*35^1.5)+(0.00000048314*35^2)),(O39+(K39*G39)+(L39*G39^1.5)+(0.00000048314*G39^2))))</f>
        <v>1.02630784116435</v>
      </c>
      <c r="N39" s="120" t="n">
        <f aca="false">IF(ISBLANK(D39),"",IF(ISBLANK(G39),J39*(1+0.00001*(35-20)),J39*(1+0.00001*(G39-20))))</f>
        <v>110.8567379484</v>
      </c>
      <c r="O39" s="119" t="n">
        <f aca="false">IF(ISBLANK(E39),"",(0.999842594+(0.00006793952*E39)-(0.00000909529*E39^2)+(0.0000001001685*E39^3)-(0.000000001120083*E39^4)+(0.000000000006536332*E39^5)))</f>
        <v>0.999273951256516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1.99248428090121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1.94140997562753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88.9843479850481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86.7033695115252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2043</v>
      </c>
      <c r="E40" s="144" t="n">
        <v>19.8</v>
      </c>
      <c r="F40" s="141" t="n">
        <v>3.0637</v>
      </c>
      <c r="G40" s="159" t="n">
        <v>35.93155</v>
      </c>
      <c r="H40" s="113" t="n">
        <v>100</v>
      </c>
      <c r="I40" s="144" t="n">
        <v>100.8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109.68</v>
      </c>
      <c r="K40" s="119" t="n">
        <f aca="false">IF(ISBLANK(E40),"",(0.000824493-(0.0000040899*E40)+(0.000000076438*E40^2)-(0.00000000082467*E40^3)+(0.0000000000053875*E40^4)))</f>
        <v>0.00076790635546998</v>
      </c>
      <c r="L40" s="119" t="n">
        <f aca="false">IF(ISBLANK(E40),"",(-0.00000572466+(0.00000010227*E40)-(0.0000000016546*E40^2)))</f>
        <v>-4.348383384E-006</v>
      </c>
      <c r="M40" s="119" t="n">
        <f aca="false">IF(ISBLANK(E40),"",IF(ISBLANK(G40),(O40+(K40*35)+(L40*35^1.5)+(0.00000048314*35^2)),(O40+(K40*G40)+(L40*G40^1.5)+(0.00000048314*G40^2))))</f>
        <v>1.02552662870345</v>
      </c>
      <c r="N40" s="120" t="n">
        <f aca="false">IF(ISBLANK(D40),"",IF(ISBLANK(G40),J40*(1+0.00001*(35-20)),J40*(1+0.00001*(G40-20))))</f>
        <v>109.69747372404</v>
      </c>
      <c r="O40" s="119" t="n">
        <f aca="false">IF(ISBLANK(E40),"",(0.999842594+(0.00006793952*E40)-(0.00000909529*E40^2)+(0.0000001001685*E40^3)-(0.000000001120083*E40^4)+(0.000000000006536332*E40^5)))</f>
        <v>0.998247365763169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3.1935010847841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3.11401088514061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142.621758446458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139.07172613038</v>
      </c>
      <c r="T40" s="32" t="n">
        <v>0.31</v>
      </c>
      <c r="U40" s="32" t="n">
        <v>0.3</v>
      </c>
      <c r="V40" s="125" t="n">
        <v>12.6</v>
      </c>
      <c r="W40" s="125" t="n">
        <v>12.3</v>
      </c>
      <c r="X40" s="125" t="n">
        <v>12.3</v>
      </c>
      <c r="Y40" s="125" t="n">
        <v>12</v>
      </c>
      <c r="Z40" s="32" t="n">
        <v>0.86</v>
      </c>
      <c r="AA40" s="32" t="n">
        <v>0.84</v>
      </c>
      <c r="AB40" s="32" t="n">
        <v>4.09</v>
      </c>
      <c r="AC40" s="32" t="n">
        <v>4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2044</v>
      </c>
      <c r="E41" s="144" t="n">
        <v>22.7</v>
      </c>
      <c r="F41" s="141" t="n">
        <v>4.3798</v>
      </c>
      <c r="G41" s="159" t="n">
        <v>36.2645</v>
      </c>
      <c r="H41" s="113" t="n">
        <v>80</v>
      </c>
      <c r="I41" s="144" t="n">
        <v>80.7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109.47</v>
      </c>
      <c r="K41" s="119" t="n">
        <f aca="false">IF(ISBLANK(E41),"",(0.000824493-(0.0000040899*E41)+(0.000000076438*E41^2)-(0.00000000082467*E41^3)+(0.0000000000053875*E41^4)))</f>
        <v>0.000762824282969229</v>
      </c>
      <c r="L41" s="119" t="n">
        <f aca="false">IF(ISBLANK(E41),"",(-0.00000572466+(0.00000010227*E41)-(0.0000000016546*E41^2)))</f>
        <v>-4.255729834E-006</v>
      </c>
      <c r="M41" s="119" t="n">
        <f aca="false">IF(ISBLANK(E41),"",IF(ISBLANK(G41),(O41+(K41*35)+(L41*35^1.5)+(0.00000048314*35^2)),(O41+(K41*G41)+(L41*G41^1.5)+(0.00000048314*G41^2))))</f>
        <v>1.02498121509715</v>
      </c>
      <c r="N41" s="120" t="n">
        <f aca="false">IF(ISBLANK(D41),"",IF(ISBLANK(G41),J41*(1+0.00001*(35-20)),J41*(1+0.00001*(G41-20))))</f>
        <v>109.48780474815</v>
      </c>
      <c r="O41" s="119" t="n">
        <f aca="false">IF(ISBLANK(E41),"",(0.999842594+(0.00006793952*E41)-(0.00000909529*E41^2)+(0.0000001001685*E41^3)-(0.000000001120083*E41^4)+(0.000000000006536332*E41^5)))</f>
        <v>0.997611776723193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4.5811306015414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4.46947761975051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204.593292664839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199.606870498058</v>
      </c>
      <c r="T41" s="32" t="n">
        <v>0.06</v>
      </c>
      <c r="U41" s="32" t="n">
        <v>0.06</v>
      </c>
      <c r="V41" s="32" t="n">
        <v>2.01</v>
      </c>
      <c r="W41" s="32" t="n">
        <v>1.96</v>
      </c>
      <c r="X41" s="32" t="n">
        <v>1.95</v>
      </c>
      <c r="Y41" s="32" t="n">
        <v>1.91</v>
      </c>
      <c r="Z41" s="32" t="n">
        <v>0.29</v>
      </c>
      <c r="AA41" s="32" t="n">
        <v>0.28</v>
      </c>
      <c r="AB41" s="32" t="n">
        <v>1.89</v>
      </c>
      <c r="AC41" s="32" t="n">
        <v>1.85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2045</v>
      </c>
      <c r="E42" s="144" t="n">
        <v>24.9</v>
      </c>
      <c r="F42" s="141" t="n">
        <v>4.7621</v>
      </c>
      <c r="G42" s="159" t="n">
        <v>36.5156</v>
      </c>
      <c r="H42" s="113" t="n">
        <v>60</v>
      </c>
      <c r="I42" s="144" t="n">
        <v>60.6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110.08</v>
      </c>
      <c r="K42" s="119" t="n">
        <f aca="false">IF(ISBLANK(E42),"",(0.000824493-(0.0000040899*E42)+(0.000000076438*E42^2)-(0.00000000082467*E42^3)+(0.0000000000053875*E42^4)))</f>
        <v>0.000759386375382709</v>
      </c>
      <c r="L42" s="119" t="n">
        <f aca="false">IF(ISBLANK(E42),"",(-0.00000572466+(0.00000010227*E42)-(0.0000000016546*E42^2)))</f>
        <v>-4.204005546E-006</v>
      </c>
      <c r="M42" s="119" t="n">
        <f aca="false">IF(ISBLANK(E42),"",IF(ISBLANK(G42),(O42+(K42*35)+(L42*35^1.5)+(0.00000048314*35^2)),(O42+(K42*G42)+(L42*G42^1.5)+(0.00000048314*G42^2))))</f>
        <v>1.02451955421928</v>
      </c>
      <c r="N42" s="120" t="n">
        <f aca="false">IF(ISBLANK(D42),"",IF(ISBLANK(G42),J42*(1+0.00001*(35-20)),J42*(1+0.00001*(G42-20))))</f>
        <v>110.09818037248</v>
      </c>
      <c r="O42" s="119" t="n">
        <f aca="false">IF(ISBLANK(E42),"",(0.999842594+(0.00006793952*E42)-(0.00000909529*E42^2)+(0.0000001001685*E42^3)-(0.000000001120083*E42^4)+(0.000000000006536332*E42^5)))</f>
        <v>0.997073534657807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4.95426080788524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4.83569180059286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221.257287680155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215.961995814477</v>
      </c>
      <c r="T42" s="32" t="n">
        <v>0.01</v>
      </c>
      <c r="U42" s="32" t="n">
        <v>0.01</v>
      </c>
      <c r="V42" s="32" t="n">
        <v>0.04</v>
      </c>
      <c r="W42" s="32" t="n">
        <v>0.04</v>
      </c>
      <c r="X42" s="32" t="n">
        <v>0.03</v>
      </c>
      <c r="Y42" s="32" t="n">
        <v>0.03</v>
      </c>
      <c r="Z42" s="32" t="n">
        <v>0.14</v>
      </c>
      <c r="AA42" s="32" t="n">
        <v>0.14</v>
      </c>
      <c r="AB42" s="32" t="n">
        <v>1.06</v>
      </c>
      <c r="AC42" s="32" t="n">
        <v>1.04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2046</v>
      </c>
      <c r="E43" s="144" t="n">
        <v>26.4</v>
      </c>
      <c r="F43" s="141" t="n">
        <v>4.3719</v>
      </c>
      <c r="G43" s="159" t="n">
        <v>36.5914</v>
      </c>
      <c r="H43" s="113" t="n">
        <v>40</v>
      </c>
      <c r="I43" s="144" t="n">
        <v>39.7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108.28</v>
      </c>
      <c r="K43" s="119" t="n">
        <f aca="false">IF(ISBLANK(E43),"",(0.000824493-(0.0000040899*E43)+(0.000000076438*E43^2)-(0.00000000082467*E43^3)+(0.0000000000053875*E43^4)))</f>
        <v>0.00075723714718464</v>
      </c>
      <c r="L43" s="119" t="n">
        <f aca="false">IF(ISBLANK(E43),"",(-0.00000572466+(0.00000010227*E43)-(0.0000000016546*E43^2)))</f>
        <v>-4.177922016E-006</v>
      </c>
      <c r="M43" s="119" t="n">
        <f aca="false">IF(ISBLANK(E43),"",IF(ISBLANK(G43),(O43+(K43*35)+(L43*35^1.5)+(0.00000048314*35^2)),(O43+(K43*G43)+(L43*G43^1.5)+(0.00000048314*G43^2))))</f>
        <v>1.0241104546049</v>
      </c>
      <c r="N43" s="120" t="n">
        <f aca="false">IF(ISBLANK(D43),"",IF(ISBLANK(G43),J43*(1+0.00001*(35-20)),J43*(1+0.00001*(G43-20))))</f>
        <v>108.29796516792</v>
      </c>
      <c r="O43" s="119" t="n">
        <f aca="false">IF(ISBLANK(E43),"",(0.999842594+(0.00006793952*E43)-(0.00000909529*E43^2)+(0.0000001001685*E43^3)-(0.000000001120083*E43^4)+(0.000000000006536332*E43^5)))</f>
        <v>0.996679955992022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4.62403323630343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4.51517042474423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206.509324333311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201.647511169077</v>
      </c>
      <c r="T43" s="32" t="n">
        <v>0.01</v>
      </c>
      <c r="U43" s="32" t="n">
        <v>0.01</v>
      </c>
      <c r="V43" s="32" t="n">
        <v>0.05</v>
      </c>
      <c r="W43" s="32" t="n">
        <v>0.05</v>
      </c>
      <c r="X43" s="32" t="n">
        <v>0.04</v>
      </c>
      <c r="Y43" s="32" t="n">
        <v>0.04</v>
      </c>
      <c r="Z43" s="32" t="n">
        <v>0.13</v>
      </c>
      <c r="AA43" s="32" t="n">
        <v>0.13</v>
      </c>
      <c r="AB43" s="32" t="n">
        <v>1.13</v>
      </c>
      <c r="AC43" s="32" t="n">
        <v>1.1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2048</v>
      </c>
      <c r="E44" s="144" t="n">
        <v>26.4</v>
      </c>
      <c r="F44" s="141" t="n">
        <v>4.3492</v>
      </c>
      <c r="G44" s="159" t="n">
        <v>36.5922</v>
      </c>
      <c r="H44" s="113" t="n">
        <v>20</v>
      </c>
      <c r="I44" s="144" t="n">
        <v>20.2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107.72</v>
      </c>
      <c r="K44" s="119" t="n">
        <f aca="false">IF(ISBLANK(E44),"",(0.000824493-(0.0000040899*E44)+(0.000000076438*E44^2)-(0.00000000082467*E44^3)+(0.0000000000053875*E44^4)))</f>
        <v>0.00075723714718464</v>
      </c>
      <c r="L44" s="119" t="n">
        <f aca="false">IF(ISBLANK(E44),"",(-0.00000572466+(0.00000010227*E44)-(0.0000000016546*E44^2)))</f>
        <v>-4.177922016E-006</v>
      </c>
      <c r="M44" s="119" t="n">
        <f aca="false">IF(ISBLANK(E44),"",IF(ISBLANK(G44),(O44+(K44*35)+(L44*35^1.5)+(0.00000048314*35^2)),(O44+(K44*G44)+(L44*G44^1.5)+(0.00000048314*G44^2))))</f>
        <v>1.02411105835368</v>
      </c>
      <c r="N44" s="120" t="n">
        <f aca="false">IF(ISBLANK(D44),"",IF(ISBLANK(G44),J44*(1+0.00001*(35-20)),J44*(1+0.00001*(G44-20))))</f>
        <v>107.73787311784</v>
      </c>
      <c r="O44" s="119" t="n">
        <f aca="false">IF(ISBLANK(E44),"",(0.999842594+(0.00006793952*E44)-(0.00000909529*E44^2)+(0.0000001001685*E44^3)-(0.000000001120083*E44^4)+(0.000000000006536332*E44^5)))</f>
        <v>0.996679955992022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4.62431025683346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4.51543826141993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206.521696070182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201.659472755014</v>
      </c>
      <c r="T44" s="32" t="n">
        <v>0.01</v>
      </c>
      <c r="U44" s="32" t="n">
        <v>0.01</v>
      </c>
      <c r="V44" s="32" t="n">
        <v>0.05</v>
      </c>
      <c r="W44" s="32" t="n">
        <v>0.05</v>
      </c>
      <c r="X44" s="32" t="n">
        <v>0.04</v>
      </c>
      <c r="Y44" s="32" t="n">
        <v>0.04</v>
      </c>
      <c r="Z44" s="32" t="n">
        <v>0.13</v>
      </c>
      <c r="AA44" s="32" t="n">
        <v>0.13</v>
      </c>
      <c r="AB44" s="32" t="n">
        <v>1.1</v>
      </c>
      <c r="AC44" s="32" t="n">
        <v>1.07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2049</v>
      </c>
      <c r="E45" s="144" t="n">
        <v>26.4</v>
      </c>
      <c r="F45" s="141" t="n">
        <v>4.3379</v>
      </c>
      <c r="G45" s="159" t="n">
        <v>36.5963</v>
      </c>
      <c r="H45" s="113" t="n">
        <v>0</v>
      </c>
      <c r="I45" s="144" t="n">
        <v>2.5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106.87</v>
      </c>
      <c r="K45" s="119" t="n">
        <f aca="false">IF(ISBLANK(E45),"",(0.000824493-(0.0000040899*E45)+(0.000000076438*E45^2)-(0.00000000082467*E45^3)+(0.0000000000053875*E45^4)))</f>
        <v>0.00075723714718464</v>
      </c>
      <c r="L45" s="119" t="n">
        <f aca="false">IF(ISBLANK(E45),"",(-0.00000572466+(0.00000010227*E45)-(0.0000000016546*E45^2)))</f>
        <v>-4.177922016E-006</v>
      </c>
      <c r="M45" s="119" t="n">
        <f aca="false">IF(ISBLANK(E45),"",IF(ISBLANK(G45),(O45+(K45*35)+(L45*35^1.5)+(0.00000048314*35^2)),(O45+(K45*G45)+(L45*G45^1.5)+(0.00000048314*G45^2))))</f>
        <v>1.02411415257067</v>
      </c>
      <c r="N45" s="120" t="n">
        <f aca="false">IF(ISBLANK(D45),"",IF(ISBLANK(G45),J45*(1+0.00001*(35-20)),J45*(1+0.00001*(G45-20))))</f>
        <v>106.88773646581</v>
      </c>
      <c r="O45" s="119" t="n">
        <f aca="false">IF(ISBLANK(E45),"",(0.999842594+(0.00006793952*E45)-(0.00000909529*E45^2)+(0.0000001001685*E45^3)-(0.000000001120083*E45^4)+(0.000000000006536332*E45^5)))</f>
        <v>0.996679955992022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4.64964306208391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4.54016092875259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207.653059152667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202.763587078091</v>
      </c>
      <c r="T45" s="32" t="n">
        <v>0.01</v>
      </c>
      <c r="U45" s="32" t="n">
        <v>0.01</v>
      </c>
      <c r="V45" s="32" t="n">
        <v>0.04</v>
      </c>
      <c r="W45" s="32" t="n">
        <v>0.04</v>
      </c>
      <c r="X45" s="32" t="n">
        <v>0.03</v>
      </c>
      <c r="Y45" s="32" t="n">
        <v>0.03</v>
      </c>
      <c r="Z45" s="32" t="n">
        <v>0.13</v>
      </c>
      <c r="AA45" s="32" t="n">
        <v>0.13</v>
      </c>
      <c r="AB45" s="32" t="n">
        <v>1.09</v>
      </c>
      <c r="AC45" s="32" t="n">
        <v>1.07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e">
        <f aca="false">IF(ISBLANK(D46),"",IF(ISBLANK(G46),J46*(1+0.00001*(35-20)),J46*(1+0.00001*(G46-20))))</f>
        <v>#VALUE!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4.9782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8</v>
      </c>
      <c r="J9" s="29" t="n">
        <v>29.9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-8°29.9</v>
      </c>
      <c r="P9" s="29" t="s">
        <v>16</v>
      </c>
      <c r="Q9" s="33" t="n">
        <f aca="false">IF(ISBLANK(I9),"",IF(ISBLANK(J9),"",IF(J9&gt;60,"ERREUR !!",O11*(I9+(J9/60)))))</f>
        <v>-8.49833333333333</v>
      </c>
      <c r="R9" s="33"/>
      <c r="V9" s="137" t="n">
        <v>4.9756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-10°0.03</v>
      </c>
      <c r="P10" s="29" t="s">
        <v>17</v>
      </c>
      <c r="Q10" s="33" t="n">
        <f aca="false">IF(ISBLANK(I10),"",IF(ISBLANK(J10),"",IF(J10&gt;60,"ERREUR !!",O12*(I10+(J10/60)))))</f>
        <v>-10.0005</v>
      </c>
      <c r="R10" s="33"/>
      <c r="S10" s="35"/>
      <c r="T10" s="35"/>
      <c r="V10" s="0" t="n">
        <v>4.9719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41722</v>
      </c>
      <c r="K11" s="38"/>
      <c r="L11" s="38"/>
      <c r="M11" s="38"/>
      <c r="N11" s="39" t="str">
        <f aca="false">I9&amp;"°"&amp;J9</f>
        <v>8°29.9</v>
      </c>
      <c r="O11" s="40" t="n">
        <f aca="false">IF(P9=M10,-1,1)</f>
        <v>-1</v>
      </c>
      <c r="P11" s="41" t="str">
        <f aca="false">TEXT(J11,"aaaa-mm-jj")&amp;"T"&amp;TEXT(J12,"hh:mm:ss")&amp;"z"</f>
        <v>2018-03-25T16:01:16z</v>
      </c>
      <c r="Q11" s="41"/>
      <c r="R11" s="41"/>
      <c r="T11" s="42"/>
      <c r="U11" s="42"/>
      <c r="V11" s="5" t="n">
        <v>4.9748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0.667546296296296</v>
      </c>
      <c r="K12" s="45"/>
      <c r="L12" s="45"/>
      <c r="M12" s="45"/>
      <c r="N12" s="46" t="str">
        <f aca="false">I10&amp;"°"&amp;J10</f>
        <v>10°0.03</v>
      </c>
      <c r="O12" s="40" t="n">
        <f aca="false">IF(P10=N10,-1,1)</f>
        <v>-1</v>
      </c>
      <c r="P12" s="41"/>
      <c r="Q12" s="41"/>
      <c r="R12" s="41"/>
      <c r="T12" s="42"/>
      <c r="U12" s="42"/>
      <c r="V12" s="160"/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27.7</v>
      </c>
      <c r="S14" s="55" t="s">
        <v>24</v>
      </c>
      <c r="V14" s="153" t="n">
        <f aca="false">AVERAGE(V8:V13)</f>
        <v>4.975125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27.7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0.996321931391658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0.0199715020870508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5.01491089940814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4.9747169173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0.0046996381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0.00401118919129026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2200</v>
      </c>
      <c r="E35" s="144" t="n">
        <v>9.2</v>
      </c>
      <c r="F35" s="141" t="n">
        <v>1.7141</v>
      </c>
      <c r="G35" s="159" t="n">
        <v>34.70945</v>
      </c>
      <c r="H35" s="113" t="n">
        <v>500</v>
      </c>
      <c r="I35" s="144" t="n">
        <v>505.5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112.01</v>
      </c>
      <c r="K35" s="119" t="n">
        <f aca="false">IF(ISBLANK(E35),"",(0.000824493-(0.0000040899*E35)+(0.000000076438*E35^2)-(0.00000000082467*E35^3)+(0.0000000000053875*E35^4)))</f>
        <v>0.00079273206735776</v>
      </c>
      <c r="L35" s="119" t="n">
        <f aca="false">IF(ISBLANK(E35),"",(-0.00000572466+(0.00000010227*E35)-(0.0000000016546*E35^2)))</f>
        <v>-4.923821344E-006</v>
      </c>
      <c r="M35" s="119" t="n">
        <f aca="false">IF(ISBLANK(E35),"",IF(ISBLANK(G35),(O35+(K35*35)+(L35*35^1.5)+(0.00000048314*35^2)),(O35+(K35*G35)+(L35*G35^1.5)+(0.00000048314*G35^2))))</f>
        <v>1.02685870272713</v>
      </c>
      <c r="N35" s="120" t="n">
        <f aca="false">IF(ISBLANK(D35),"",IF(ISBLANK(G35),J35*(1+0.00001*(35-20)),J35*(1+0.00001*(G35-20))))</f>
        <v>112.026476054945</v>
      </c>
      <c r="O35" s="119" t="n">
        <f aca="false">IF(ISBLANK(E35),"",(0.999842594+(0.00006793952*E35)-(0.00000909529*E35^2)+(0.0000001001685*E35^3)-(0.000000001120083*E35^4)+(0.000000000006536332*E35^5)))</f>
        <v>0.999768218849135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1.7420198204354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1.69645523362558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77.798605180645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75.7636907337182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2201</v>
      </c>
      <c r="E36" s="144" t="n">
        <v>10.1</v>
      </c>
      <c r="F36" s="141" t="n">
        <v>1.6894</v>
      </c>
      <c r="G36" s="159" t="n">
        <v>34.7791</v>
      </c>
      <c r="H36" s="113" t="n">
        <v>400</v>
      </c>
      <c r="I36" s="144" t="n">
        <v>402.5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113.22</v>
      </c>
      <c r="K36" s="119" t="n">
        <f aca="false">IF(ISBLANK(E36),"",(0.000824493-(0.0000040899*E36)+(0.000000076438*E36^2)-(0.00000000082467*E36^3)+(0.0000000000053875*E36^4)))</f>
        <v>0.000790188854595369</v>
      </c>
      <c r="L36" s="119" t="n">
        <f aca="false">IF(ISBLANK(E36),"",(-0.00000572466+(0.00000010227*E36)-(0.0000000016546*E36^2)))</f>
        <v>-4.860518746E-006</v>
      </c>
      <c r="M36" s="119" t="n">
        <f aca="false">IF(ISBLANK(E36),"",IF(ISBLANK(G36),(O36+(K36*35)+(L36*35^1.5)+(0.00000048314*35^2)),(O36+(K36*G36)+(L36*G36^1.5)+(0.00000048314*G36^2))))</f>
        <v>1.02676274455321</v>
      </c>
      <c r="N36" s="120" t="n">
        <f aca="false">IF(ISBLANK(D36),"",IF(ISBLANK(G36),J36*(1+0.00001*(35-20)),J36*(1+0.00001*(G36-20))))</f>
        <v>113.23673289702</v>
      </c>
      <c r="O36" s="119" t="n">
        <f aca="false">IF(ISBLANK(E36),"",(0.999842594+(0.00006793952*E36)-(0.00000909529*E36^2)+(0.0000001001685*E36^3)-(0.000000001120083*E36^4)+(0.000000000006536332*E36^5)))</f>
        <v>0.999693207671267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1.69801189237223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1.65375292527888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75.833211113344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73.8566056429547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2202</v>
      </c>
      <c r="E37" s="144" t="n">
        <v>10.4</v>
      </c>
      <c r="F37" s="141" t="n">
        <v>1.8062</v>
      </c>
      <c r="G37" s="159" t="n">
        <v>34.7845</v>
      </c>
      <c r="H37" s="113" t="n">
        <v>400</v>
      </c>
      <c r="I37" s="144" t="n">
        <v>402.5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120.19</v>
      </c>
      <c r="K37" s="119" t="n">
        <f aca="false">IF(ISBLANK(E37),"",(0.000824493-(0.0000040899*E37)+(0.000000076438*E37^2)-(0.00000000082467*E37^3)+(0.0000000000053875*E37^4)))</f>
        <v>0.00078936095861504</v>
      </c>
      <c r="L37" s="119" t="n">
        <f aca="false">IF(ISBLANK(E37),"",(-0.00000572466+(0.00000010227*E37)-(0.0000000016546*E37^2)))</f>
        <v>-4.840013536E-006</v>
      </c>
      <c r="M37" s="119" t="n">
        <f aca="false">IF(ISBLANK(E37),"",IF(ISBLANK(G37),(O37+(K37*35)+(L37*35^1.5)+(0.00000048314*35^2)),(O37+(K37*G37)+(L37*G37^1.5)+(0.00000048314*G37^2))))</f>
        <v>1.02671494820423</v>
      </c>
      <c r="N37" s="120" t="n">
        <f aca="false">IF(ISBLANK(D37),"",IF(ISBLANK(G37),J37*(1+0.00001*(35-20)),J37*(1+0.00001*(G37-20))))</f>
        <v>120.20776949055</v>
      </c>
      <c r="O37" s="119" t="n">
        <f aca="false">IF(ISBLANK(E37),"",(0.999842594+(0.00006793952*E37)-(0.00000909529*E37^2)+(0.0000001001685*E37^3)-(0.000000001120083*E37^4)+(0.000000000006536332*E37^5)))</f>
        <v>0.999665786239059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1.70933550146419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1.66485888264693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76.3389234953909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74.3525976990117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2203</v>
      </c>
      <c r="E38" s="144" t="n">
        <v>11.5</v>
      </c>
      <c r="F38" s="141" t="n">
        <v>1.9692</v>
      </c>
      <c r="G38" s="159" t="n">
        <v>34.89315</v>
      </c>
      <c r="H38" s="113" t="n">
        <v>300</v>
      </c>
      <c r="I38" s="144" t="n">
        <v>301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114.72</v>
      </c>
      <c r="K38" s="119" t="n">
        <f aca="false">IF(ISBLANK(E38),"",(0.000824493-(0.0000040899*E38)+(0.000000076438*E38^2)-(0.00000000082467*E38^3)+(0.0000000000053875*E38^4)))</f>
        <v>0.000786408083225469</v>
      </c>
      <c r="L38" s="119" t="n">
        <f aca="false">IF(ISBLANK(E38),"",(-0.00000572466+(0.00000010227*E38)-(0.0000000016546*E38^2)))</f>
        <v>-4.76737585E-006</v>
      </c>
      <c r="M38" s="119" t="n">
        <f aca="false">IF(ISBLANK(E38),"",IF(ISBLANK(G38),(O38+(K38*35)+(L38*35^1.5)+(0.00000048314*35^2)),(O38+(K38*G38)+(L38*G38^1.5)+(0.00000048314*G38^2))))</f>
        <v>1.02660097890916</v>
      </c>
      <c r="N38" s="120" t="n">
        <f aca="false">IF(ISBLANK(D38),"",IF(ISBLANK(G38),J38*(1+0.00001*(35-20)),J38*(1+0.00001*(G38-20))))</f>
        <v>114.73708542168</v>
      </c>
      <c r="O38" s="119" t="n">
        <f aca="false">IF(ISBLANK(E38),"",(0.999842594+(0.00006793952*E38)-(0.00000909529*E38^2)+(0.0000001001685*E38^3)-(0.000000001120083*E38^4)+(0.000000000006536332*E38^5)))</f>
        <v>0.999555114513097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1.95541611011121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1.9047479500643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87.3288834775668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85.0660434498714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2204</v>
      </c>
      <c r="E39" s="144" t="n">
        <v>13.4</v>
      </c>
      <c r="F39" s="141" t="n">
        <v>2.0294</v>
      </c>
      <c r="G39" s="159" t="n">
        <v>35.1127</v>
      </c>
      <c r="H39" s="113" t="n">
        <v>200</v>
      </c>
      <c r="I39" s="144" t="n">
        <v>201.5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109.42</v>
      </c>
      <c r="K39" s="119" t="n">
        <f aca="false">IF(ISBLANK(E39),"",(0.000824493-(0.0000040899*E39)+(0.000000076438*E39^2)-(0.00000000082467*E39^3)+(0.0000000000053875*E39^4)))</f>
        <v>0.00078160300815734</v>
      </c>
      <c r="L39" s="119" t="n">
        <f aca="false">IF(ISBLANK(E39),"",(-0.00000572466+(0.00000010227*E39)-(0.0000000016546*E39^2)))</f>
        <v>-4.651341976E-006</v>
      </c>
      <c r="M39" s="119" t="n">
        <f aca="false">IF(ISBLANK(E39),"",IF(ISBLANK(G39),(O39+(K39*35)+(L39*35^1.5)+(0.00000048314*35^2)),(O39+(K39*G39)+(L39*G39^1.5)+(0.00000048314*G39^2))))</f>
        <v>1.02639964019915</v>
      </c>
      <c r="N39" s="120" t="n">
        <f aca="false">IF(ISBLANK(D39),"",IF(ISBLANK(G39),J39*(1+0.00001*(35-20)),J39*(1+0.00001*(G39-20))))</f>
        <v>109.43653631634</v>
      </c>
      <c r="O39" s="119" t="n">
        <f aca="false">IF(ISBLANK(E39),"",(0.999842594+(0.00006793952*E39)-(0.00000909529*E39^2)+(0.0000001001685*E39^3)-(0.000000001120083*E39^4)+(0.000000000006536332*E39^5)))</f>
        <v>0.999327559596324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2.11512307352096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2.060720786214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94.4613964634462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92.0317903123172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2205</v>
      </c>
      <c r="E40" s="144" t="n">
        <v>18.1</v>
      </c>
      <c r="F40" s="141" t="n">
        <v>2.4312</v>
      </c>
      <c r="G40" s="159" t="n">
        <v>35.75155</v>
      </c>
      <c r="H40" s="113" t="n">
        <v>100</v>
      </c>
      <c r="I40" s="144" t="n">
        <v>100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111.82</v>
      </c>
      <c r="K40" s="119" t="n">
        <f aca="false">IF(ISBLANK(E40),"",(0.000824493-(0.0000040899*E40)+(0.000000076438*E40^2)-(0.00000000082467*E40^3)+(0.0000000000053875*E40^4)))</f>
        <v>0.000771195814950969</v>
      </c>
      <c r="L40" s="119" t="n">
        <f aca="false">IF(ISBLANK(E40),"",(-0.00000572466+(0.00000010227*E40)-(0.0000000016546*E40^2)))</f>
        <v>-4.415636506E-006</v>
      </c>
      <c r="M40" s="119" t="n">
        <f aca="false">IF(ISBLANK(E40),"",IF(ISBLANK(G40),(O40+(K40*35)+(L40*35^1.5)+(0.00000048314*35^2)),(O40+(K40*G40)+(L40*G40^1.5)+(0.00000048314*G40^2))))</f>
        <v>1.02582410719778</v>
      </c>
      <c r="N40" s="120" t="n">
        <f aca="false">IF(ISBLANK(D40),"",IF(ISBLANK(G40),J40*(1+0.00001*(35-20)),J40*(1+0.00001*(G40-20))))</f>
        <v>111.83761338321</v>
      </c>
      <c r="O40" s="119" t="n">
        <f aca="false">IF(ISBLANK(E40),"",(0.999842594+(0.00006793952*E40)-(0.00000909529*E40^2)+(0.0000001001685*E40^3)-(0.000000001120083*E40^4)+(0.000000000006536332*E40^5)))</f>
        <v>0.998579045754661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2.48158991953387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2.41911834799123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110.827805806383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108.037825421288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2206</v>
      </c>
      <c r="E41" s="144" t="n">
        <v>24.6</v>
      </c>
      <c r="F41" s="141" t="n">
        <v>4.9921</v>
      </c>
      <c r="G41" s="159" t="n">
        <v>36.58975</v>
      </c>
      <c r="H41" s="113" t="n">
        <v>50</v>
      </c>
      <c r="I41" s="144" t="n">
        <v>50.5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114.21</v>
      </c>
      <c r="K41" s="119" t="n">
        <f aca="false">IF(ISBLANK(E41),"",(0.000824493-(0.0000040899*E41)+(0.000000076438*E41^2)-(0.00000000082467*E41^3)+(0.0000000000053875*E41^4)))</f>
        <v>0.0007598348734143</v>
      </c>
      <c r="L41" s="119" t="n">
        <f aca="false">IF(ISBLANK(E41),"",(-0.00000572466+(0.00000010227*E41)-(0.0000000016546*E41^2)))</f>
        <v>-4.210115736E-006</v>
      </c>
      <c r="M41" s="119" t="n">
        <f aca="false">IF(ISBLANK(E41),"",IF(ISBLANK(G41),(O41+(K41*35)+(L41*35^1.5)+(0.00000048314*35^2)),(O41+(K41*G41)+(L41*G41^1.5)+(0.00000048314*G41^2))))</f>
        <v>1.02466687107751</v>
      </c>
      <c r="N41" s="120" t="n">
        <f aca="false">IF(ISBLANK(D41),"",IF(ISBLANK(G41),J41*(1+0.00001*(35-20)),J41*(1+0.00001*(G41-20))))</f>
        <v>114.228947153475</v>
      </c>
      <c r="O41" s="119" t="n">
        <f aca="false">IF(ISBLANK(E41),"",(0.999842594+(0.00006793952*E41)-(0.00000909529*E41^2)+(0.0000001001685*E41^3)-(0.000000001120083*E41^4)+(0.000000000006536332*E41^5)))</f>
        <v>0.997149692959927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5.0030929564801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4.88265317997349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223.438131436401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218.059291017616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2207</v>
      </c>
      <c r="E42" s="144" t="n">
        <v>26.6</v>
      </c>
      <c r="F42" s="141" t="n">
        <v>4.5151</v>
      </c>
      <c r="G42" s="159" t="n">
        <v>36.6128</v>
      </c>
      <c r="H42" s="113" t="n">
        <v>20</v>
      </c>
      <c r="I42" s="144" t="n">
        <v>20.2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112.82</v>
      </c>
      <c r="K42" s="119" t="n">
        <f aca="false">IF(ISBLANK(E42),"",(0.000824493-(0.0000040899*E42)+(0.000000076438*E42^2)-(0.00000000082467*E42^3)+(0.0000000000053875*E42^4)))</f>
        <v>0.0007569621422567</v>
      </c>
      <c r="L42" s="119" t="n">
        <f aca="false">IF(ISBLANK(E42),"",(-0.00000572466+(0.00000010227*E42)-(0.0000000016546*E42^2)))</f>
        <v>-4.175006776E-006</v>
      </c>
      <c r="M42" s="119" t="n">
        <f aca="false">IF(ISBLANK(E42),"",IF(ISBLANK(G42),(O42+(K42*35)+(L42*35^1.5)+(0.00000048314*35^2)),(O42+(K42*G42)+(L42*G42^1.5)+(0.00000048314*G42^2))))</f>
        <v>1.02406311396898</v>
      </c>
      <c r="N42" s="120" t="n">
        <f aca="false">IF(ISBLANK(D42),"",IF(ISBLANK(G42),J42*(1+0.00001*(35-20)),J42*(1+0.00001*(G42-20))))</f>
        <v>112.83874256096</v>
      </c>
      <c r="O42" s="119" t="n">
        <f aca="false">IF(ISBLANK(E42),"",(0.999842594+(0.00006793952*E42)-(0.00000909529*E42^2)+(0.0000001001685*E42^3)-(0.000000001120083*E42^4)+(0.000000000006536332*E42^5)))</f>
        <v>0.996625887839717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4.58032733211835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4.47270023657651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204.557418652406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199.750792565507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2208</v>
      </c>
      <c r="E43" s="144" t="n">
        <v>26.7</v>
      </c>
      <c r="F43" s="141" t="n">
        <v>4.4813</v>
      </c>
      <c r="G43" s="159" t="n">
        <v>36.6202</v>
      </c>
      <c r="H43" s="113" t="n">
        <v>0</v>
      </c>
      <c r="I43" s="144" t="n">
        <v>2.3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112.27</v>
      </c>
      <c r="K43" s="119" t="n">
        <f aca="false">IF(ISBLANK(E43),"",(0.000824493-(0.0000040899*E43)+(0.000000076438*E43^2)-(0.00000000082467*E43^3)+(0.0000000000053875*E43^4)))</f>
        <v>0.000756825645588229</v>
      </c>
      <c r="L43" s="119" t="n">
        <f aca="false">IF(ISBLANK(E43),"",(-0.00000572466+(0.00000010227*E43)-(0.0000000016546*E43^2)))</f>
        <v>-4.173598794E-006</v>
      </c>
      <c r="M43" s="119" t="n">
        <f aca="false">IF(ISBLANK(E43),"",IF(ISBLANK(G43),(O43+(K43*35)+(L43*35^1.5)+(0.00000048314*35^2)),(O43+(K43*G43)+(L43*G43^1.5)+(0.00000048314*G43^2))))</f>
        <v>1.02403683740774</v>
      </c>
      <c r="N43" s="120" t="n">
        <f aca="false">IF(ISBLANK(D43),"",IF(ISBLANK(G43),J43*(1+0.00001*(35-20)),J43*(1+0.00001*(G43-20))))</f>
        <v>112.28865949854</v>
      </c>
      <c r="O43" s="119" t="n">
        <f aca="false">IF(ISBLANK(E43),"",(0.999842594+(0.00006793952*E43)-(0.00000909529*E43^2)+(0.0000001001685*E43^3)-(0.000000001120083*E43^4)+(0.000000000006536332*E43^5)))</f>
        <v>0.996598714877918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4.56860037457544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4.46136331007432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204.033692728539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199.244485427919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44"/>
      <c r="F44" s="141"/>
      <c r="G44" s="159"/>
      <c r="H44" s="113"/>
      <c r="I44" s="144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44"/>
      <c r="F45" s="141"/>
      <c r="G45" s="159"/>
      <c r="H45" s="113"/>
      <c r="I45" s="144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40" activeCellId="0" sqref="AD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4.9782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7</v>
      </c>
      <c r="J9" s="29" t="n">
        <v>59.95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-7°59.95</v>
      </c>
      <c r="P9" s="29" t="s">
        <v>16</v>
      </c>
      <c r="Q9" s="33" t="n">
        <f aca="false">IF(ISBLANK(I9),"",IF(ISBLANK(J9),"",IF(J9&gt;60,"ERREUR !!",O11*(I9+(J9/60)))))</f>
        <v>-7.99916666666667</v>
      </c>
      <c r="R9" s="33"/>
      <c r="V9" s="137" t="n">
        <v>4.9756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-9°59.99</v>
      </c>
      <c r="P10" s="29" t="s">
        <v>17</v>
      </c>
      <c r="Q10" s="33" t="n">
        <f aca="false">IF(ISBLANK(I10),"",IF(ISBLANK(J10),"",IF(J10&gt;60,"ERREUR !!",O12*(I10+(J10/60)))))</f>
        <v>-9.99983333333333</v>
      </c>
      <c r="R10" s="33"/>
      <c r="S10" s="35"/>
      <c r="T10" s="35"/>
      <c r="V10" s="0" t="n">
        <v>4.9719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41722</v>
      </c>
      <c r="K11" s="38"/>
      <c r="L11" s="38"/>
      <c r="M11" s="38"/>
      <c r="N11" s="39" t="str">
        <f aca="false">I9&amp;"°"&amp;J9</f>
        <v>7°59.95</v>
      </c>
      <c r="O11" s="40" t="n">
        <f aca="false">IF(P9=M10,-1,1)</f>
        <v>-1</v>
      </c>
      <c r="P11" s="41" t="str">
        <f aca="false">TEXT(J11,"aaaa-mm-jj")&amp;"T"&amp;TEXT(J12,"hh:mm:ss")&amp;"z"</f>
        <v>2018-03-25T19:34:33z</v>
      </c>
      <c r="Q11" s="41"/>
      <c r="R11" s="41"/>
      <c r="T11" s="42"/>
      <c r="U11" s="42"/>
      <c r="V11" s="5" t="n">
        <v>4.9748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0.815659722222222</v>
      </c>
      <c r="K12" s="45"/>
      <c r="L12" s="45"/>
      <c r="M12" s="45"/>
      <c r="N12" s="46" t="str">
        <f aca="false">I10&amp;"°"&amp;J10</f>
        <v>9°59.99</v>
      </c>
      <c r="O12" s="40" t="n">
        <f aca="false">IF(P10=N10,-1,1)</f>
        <v>-1</v>
      </c>
      <c r="P12" s="41"/>
      <c r="Q12" s="41"/>
      <c r="R12" s="41"/>
      <c r="T12" s="42"/>
      <c r="U12" s="42"/>
      <c r="V12" s="160"/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27.7</v>
      </c>
      <c r="S14" s="55" t="s">
        <v>24</v>
      </c>
      <c r="V14" s="153" t="n">
        <f aca="false">AVERAGE(V8:V13)</f>
        <v>4.975125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27.7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0.996321931391658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0.0199715020870508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5.01491089940814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4.9747169173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0.0046996381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0.00401118919129026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2051</v>
      </c>
      <c r="E35" s="144" t="n">
        <v>9.7</v>
      </c>
      <c r="F35" s="141" t="n">
        <v>1.8698</v>
      </c>
      <c r="G35" s="159" t="n">
        <v>34.66005</v>
      </c>
      <c r="H35" s="113" t="n">
        <v>500</v>
      </c>
      <c r="I35" s="144" t="n">
        <v>506.5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111.8382733</v>
      </c>
      <c r="K35" s="119" t="n">
        <f aca="false">IF(ISBLANK(E35),"",(0.000824493-(0.0000040899*E35)+(0.000000076438*E35^2)-(0.00000000082467*E35^3)+(0.0000000000053875*E35^4)))</f>
        <v>0.000791308062527229</v>
      </c>
      <c r="L35" s="119" t="n">
        <f aca="false">IF(ISBLANK(E35),"",(-0.00000572466+(0.00000010227*E35)-(0.0000000016546*E35^2)))</f>
        <v>-4.888322314E-006</v>
      </c>
      <c r="M35" s="119" t="n">
        <f aca="false">IF(ISBLANK(E35),"",IF(ISBLANK(G35),(O35+(K35*35)+(L35*35^1.5)+(0.00000048314*35^2)),(O35+(K35*G35)+(L35*G35^1.5)+(0.00000048314*G35^2))))</f>
        <v>1.02673760152743</v>
      </c>
      <c r="N35" s="120" t="n">
        <f aca="false">IF(ISBLANK(D35),"",IF(ISBLANK(G35),J35*(1+0.00001*(35-20)),J35*(1+0.00001*(G35-20))))</f>
        <v>111.854668846785</v>
      </c>
      <c r="O35" s="119" t="n">
        <f aca="false">IF(ISBLANK(E35),"",(0.999842594+(0.00006793952*E35)-(0.00000909529*E35^2)+(0.0000001001685*E35^3)-(0.000000001120083*E35^4)+(0.000000000006536332*E35^5)))</f>
        <v>0.999727897876105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1.90464820910705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1.85504865729432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85.061589018721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82.8464730347643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2052</v>
      </c>
      <c r="E36" s="144" t="n">
        <v>11</v>
      </c>
      <c r="F36" s="141" t="n">
        <v>1.6153</v>
      </c>
      <c r="G36" s="159" t="n">
        <v>34.7973</v>
      </c>
      <c r="H36" s="113" t="n">
        <v>400</v>
      </c>
      <c r="I36" s="144" t="n">
        <v>401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117.8815891</v>
      </c>
      <c r="K36" s="119" t="n">
        <f aca="false">IF(ISBLANK(E36),"",(0.000824493-(0.0000040899*E36)+(0.000000076438*E36^2)-(0.00000000082467*E36^3)+(0.0000000000053875*E36^4)))</f>
        <v>0.0007877343406175</v>
      </c>
      <c r="L36" s="119" t="n">
        <f aca="false">IF(ISBLANK(E36),"",(-0.00000572466+(0.00000010227*E36)-(0.0000000016546*E36^2)))</f>
        <v>-4.7998966E-006</v>
      </c>
      <c r="M36" s="119" t="n">
        <f aca="false">IF(ISBLANK(E36),"",IF(ISBLANK(G36),(O36+(K36*35)+(L36*35^1.5)+(0.00000048314*35^2)),(O36+(K36*G36)+(L36*G36^1.5)+(0.00000048314*G36^2))))</f>
        <v>1.02661815717068</v>
      </c>
      <c r="N36" s="120" t="n">
        <f aca="false">IF(ISBLANK(D36),"",IF(ISBLANK(G36),J36*(1+0.00001*(35-20)),J36*(1+0.00001*(G36-20))))</f>
        <v>117.899032392384</v>
      </c>
      <c r="O36" s="119" t="n">
        <f aca="false">IF(ISBLANK(E36),"",(0.999842594+(0.00006793952*E36)-(0.00000909529*E36^2)+(0.0000001001685*E36^3)-(0.000000001120083*E36^4)+(0.000000000006536332*E36^5)))</f>
        <v>0.999607376451102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1.55756365846774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1.51717914551631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69.5607929871694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67.7572206387583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2062</v>
      </c>
      <c r="E37" s="144" t="n">
        <v>12.5</v>
      </c>
      <c r="F37" s="141" t="n">
        <v>1.9008</v>
      </c>
      <c r="G37" s="159" t="n">
        <v>34.9342</v>
      </c>
      <c r="H37" s="113" t="n">
        <v>300</v>
      </c>
      <c r="I37" s="144" t="n">
        <v>302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115.2638565</v>
      </c>
      <c r="K37" s="119" t="n">
        <f aca="false">IF(ISBLANK(E37),"",(0.000824493-(0.0000040899*E37)+(0.000000076438*E37^2)-(0.00000000082467*E37^3)+(0.0000000000053875*E37^4)))</f>
        <v>0.000783833534667969</v>
      </c>
      <c r="L37" s="119" t="n">
        <f aca="false">IF(ISBLANK(E37),"",(-0.00000572466+(0.00000010227*E37)-(0.0000000016546*E37^2)))</f>
        <v>-4.70481625E-006</v>
      </c>
      <c r="M37" s="119" t="n">
        <f aca="false">IF(ISBLANK(E37),"",IF(ISBLANK(G37),(O37+(K37*35)+(L37*35^1.5)+(0.00000048314*35^2)),(O37+(K37*G37)+(L37*G37^1.5)+(0.00000048314*G37^2))))</f>
        <v>1.02644176374915</v>
      </c>
      <c r="N37" s="120" t="n">
        <f aca="false">IF(ISBLANK(D37),"",IF(ISBLANK(G37),J37*(1+0.00001*(35-20)),J37*(1+0.00001*(G37-20))))</f>
        <v>115.281070234857</v>
      </c>
      <c r="O37" s="119" t="n">
        <f aca="false">IF(ISBLANK(E37),"",(0.999842594+(0.00006793952*E37)-(0.00000909529*E37^2)+(0.0000001001685*E37^3)-(0.000000001120083*E37^4)+(0.000000000006536332*E37^5)))</f>
        <v>0.99944098949292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1.87790298763682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1.82952706520598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83.8671474278605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81.7066787320988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2063</v>
      </c>
      <c r="E38" s="144" t="n">
        <v>13.8</v>
      </c>
      <c r="F38" s="141" t="n">
        <v>2.0902</v>
      </c>
      <c r="G38" s="159" t="n">
        <v>35.1196</v>
      </c>
      <c r="H38" s="113" t="n">
        <v>200</v>
      </c>
      <c r="I38" s="144" t="n">
        <v>200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108.3525601</v>
      </c>
      <c r="K38" s="119" t="n">
        <f aca="false">IF(ISBLANK(E38),"",(0.000824493-(0.0000040899*E38)+(0.000000076438*E38^2)-(0.00000000082467*E38^3)+(0.0000000000053875*E38^4)))</f>
        <v>0.00078063733116678</v>
      </c>
      <c r="L38" s="119" t="n">
        <f aca="false">IF(ISBLANK(E38),"",(-0.00000572466+(0.00000010227*E38)-(0.0000000016546*E38^2)))</f>
        <v>-4.628436024E-006</v>
      </c>
      <c r="M38" s="119" t="n">
        <f aca="false">IF(ISBLANK(E38),"",IF(ISBLANK(G38),(O38+(K38*35)+(L38*35^1.5)+(0.00000048314*35^2)),(O38+(K38*G38)+(L38*G38^1.5)+(0.00000048314*G38^2))))</f>
        <v>1.02632222688326</v>
      </c>
      <c r="N38" s="120" t="n">
        <f aca="false">IF(ISBLANK(D38),"",IF(ISBLANK(G38),J38*(1+0.00001*(35-20)),J38*(1+0.00001*(G38-20))))</f>
        <v>108.368942573677</v>
      </c>
      <c r="O38" s="119" t="n">
        <f aca="false">IF(ISBLANK(E38),"",(0.999842594+(0.00006793952*E38)-(0.00000909529*E38^2)+(0.0000001001685*E38^3)-(0.000000001120083*E38^4)+(0.000000000006536332*E38^5)))</f>
        <v>0.999273951256516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2.20084360762172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2.14439826983505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98.289675516386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95.7688267308335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2064</v>
      </c>
      <c r="E39" s="144" t="n">
        <v>14.1</v>
      </c>
      <c r="F39" s="141" t="n">
        <v>2.2781</v>
      </c>
      <c r="G39" s="159" t="n">
        <v>35.1209</v>
      </c>
      <c r="H39" s="113" t="n">
        <v>200</v>
      </c>
      <c r="I39" s="144" t="n">
        <v>200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118.0602643</v>
      </c>
      <c r="K39" s="119" t="n">
        <f aca="false">IF(ISBLANK(E39),"",(0.000824493-(0.0000040899*E39)+(0.000000076438*E39^2)-(0.00000000082467*E39^3)+(0.0000000000053875*E39^4)))</f>
        <v>0.000779923259697169</v>
      </c>
      <c r="L39" s="119" t="n">
        <f aca="false">IF(ISBLANK(E39),"",(-0.00000572466+(0.00000010227*E39)-(0.0000000016546*E39^2)))</f>
        <v>-4.611604026E-006</v>
      </c>
      <c r="M39" s="119" t="n">
        <f aca="false">IF(ISBLANK(E39),"",IF(ISBLANK(G39),(O39+(K39*35)+(L39*35^1.5)+(0.00000048314*35^2)),(O39+(K39*G39)+(L39*G39^1.5)+(0.00000048314*G39^2))))</f>
        <v>1.02626017768299</v>
      </c>
      <c r="N39" s="120" t="n">
        <f aca="false">IF(ISBLANK(D39),"",IF(ISBLANK(G39),J39*(1+0.00001*(35-20)),J39*(1+0.00001*(G39-20))))</f>
        <v>118.078116074505</v>
      </c>
      <c r="O39" s="119" t="n">
        <f aca="false">IF(ISBLANK(E39),"",(0.999842594+(0.00006793952*E39)-(0.00000909529*E39^2)+(0.0000001001685*E39^3)-(0.000000001120083*E39^4)+(0.000000000006536332*E39^5)))</f>
        <v>0.99923247207571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2.19935351525047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2.14307595975905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98.2231279910862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95.7097723628391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2066</v>
      </c>
      <c r="E40" s="144" t="n">
        <v>17.6</v>
      </c>
      <c r="F40" s="141" t="n">
        <v>1.9105</v>
      </c>
      <c r="G40" s="159" t="n">
        <v>35.6221</v>
      </c>
      <c r="H40" s="113" t="n">
        <v>100</v>
      </c>
      <c r="I40" s="144" t="n">
        <v>99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109.6324375</v>
      </c>
      <c r="K40" s="119" t="n">
        <f aca="false">IF(ISBLANK(E40),"",(0.000824493-(0.0000040899*E40)+(0.000000076438*E40^2)-(0.00000000082467*E40^3)+(0.0000000000053875*E40^4)))</f>
        <v>0.0007722092161664</v>
      </c>
      <c r="L40" s="119" t="n">
        <f aca="false">IF(ISBLANK(E40),"",(-0.00000572466+(0.00000010227*E40)-(0.0000000016546*E40^2)))</f>
        <v>-4.437236896E-006</v>
      </c>
      <c r="M40" s="119" t="n">
        <f aca="false">IF(ISBLANK(E40),"",IF(ISBLANK(G40),(O40+(K40*35)+(L40*35^1.5)+(0.00000048314*35^2)),(O40+(K40*G40)+(L40*G40^1.5)+(0.00000048314*G40^2))))</f>
        <v>1.0258480288913</v>
      </c>
      <c r="N40" s="120" t="n">
        <f aca="false">IF(ISBLANK(D40),"",IF(ISBLANK(G40),J40*(1+0.00001*(35-20)),J40*(1+0.00001*(G40-20))))</f>
        <v>109.649564389019</v>
      </c>
      <c r="O40" s="119" t="n">
        <f aca="false">IF(ISBLANK(E40),"",(0.999842594+(0.00006793952*E40)-(0.00000909529*E40^2)+(0.0000001001685*E40^3)-(0.000000001120083*E40^4)+(0.000000000006536332*E40^5)))</f>
        <v>0.998670633552638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1.98632500223093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1.93627608211879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88.7092745996334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86.4740898274254</v>
      </c>
      <c r="T40" s="32" t="n">
        <v>0.35</v>
      </c>
      <c r="U40" s="32" t="n">
        <v>0.34</v>
      </c>
      <c r="V40" s="125" t="n">
        <v>21.9</v>
      </c>
      <c r="W40" s="125" t="n">
        <v>21.4</v>
      </c>
      <c r="X40" s="125" t="n">
        <v>21.5</v>
      </c>
      <c r="Y40" s="125" t="n">
        <v>21</v>
      </c>
      <c r="Z40" s="32" t="n">
        <v>1.36</v>
      </c>
      <c r="AA40" s="32" t="n">
        <v>1.33</v>
      </c>
      <c r="AB40" s="32" t="n">
        <v>6.51</v>
      </c>
      <c r="AC40" s="32" t="n">
        <v>6.36</v>
      </c>
      <c r="AD40" s="145" t="n">
        <v>0.0436</v>
      </c>
      <c r="AE40" s="145" t="n">
        <v>0.0397</v>
      </c>
      <c r="AF40" s="145" t="n">
        <v>0.0068</v>
      </c>
      <c r="AG40" s="145" t="n">
        <v>0.0829</v>
      </c>
      <c r="AH40" s="145" t="n">
        <v>0.0209</v>
      </c>
      <c r="AI40" s="145" t="n">
        <v>0.013</v>
      </c>
      <c r="AJ40" s="145" t="n">
        <v>0.0024</v>
      </c>
      <c r="AK40" s="145" t="n">
        <v>0.0008</v>
      </c>
      <c r="AL40" s="145" t="n">
        <v>0.0729</v>
      </c>
      <c r="AM40" s="145" t="n">
        <v>0.0047</v>
      </c>
      <c r="AN40" s="145" t="n">
        <v>0.0017</v>
      </c>
      <c r="AO40" s="145" t="n">
        <v>-9999.9999</v>
      </c>
      <c r="AP40" s="145" t="n">
        <v>0.0361</v>
      </c>
      <c r="AQ40" s="145"/>
      <c r="AR40" s="145" t="n">
        <v>0.0715</v>
      </c>
      <c r="AS40" s="145" t="n">
        <v>0.1038</v>
      </c>
      <c r="AT40" s="145"/>
      <c r="AU40" s="145" t="n">
        <v>0.0351</v>
      </c>
      <c r="AV40" s="145" t="n">
        <v>-9999.9999</v>
      </c>
      <c r="AW40" s="145"/>
      <c r="AX40" s="145" t="n">
        <v>0.0834</v>
      </c>
      <c r="AY40" s="145" t="n">
        <v>0.2176</v>
      </c>
      <c r="AZ40" s="145"/>
      <c r="BA40" s="145" t="n">
        <v>0.0035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2067</v>
      </c>
      <c r="E41" s="144" t="n">
        <v>21.5</v>
      </c>
      <c r="F41" s="141" t="n">
        <v>4.0621</v>
      </c>
      <c r="G41" s="159" t="n">
        <v>36.3003</v>
      </c>
      <c r="H41" s="113" t="n">
        <v>80</v>
      </c>
      <c r="I41" s="144" t="n">
        <v>81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106.4551049</v>
      </c>
      <c r="K41" s="119" t="n">
        <f aca="false">IF(ISBLANK(E41),"",(0.000824493-(0.0000040899*E41)+(0.000000076438*E41^2)-(0.00000000082467*E41^3)+(0.0000000000053875*E41^4)))</f>
        <v>0.000764848910187969</v>
      </c>
      <c r="L41" s="119" t="n">
        <f aca="false">IF(ISBLANK(E41),"",(-0.00000572466+(0.00000010227*E41)-(0.0000000016546*E41^2)))</f>
        <v>-4.29069385E-006</v>
      </c>
      <c r="M41" s="119" t="n">
        <f aca="false">IF(ISBLANK(E41),"",IF(ISBLANK(G41),(O41+(K41*35)+(L41*35^1.5)+(0.00000048314*35^2)),(O41+(K41*G41)+(L41*G41^1.5)+(0.00000048314*G41^2))))</f>
        <v>1.02534767587248</v>
      </c>
      <c r="N41" s="120" t="n">
        <f aca="false">IF(ISBLANK(D41),"",IF(ISBLANK(G41),J41*(1+0.00001*(35-20)),J41*(1+0.00001*(G41-20))))</f>
        <v>106.472457401464</v>
      </c>
      <c r="O41" s="119" t="n">
        <f aca="false">IF(ISBLANK(E41),"",(0.999842594+(0.00006793952*E41)-(0.00000909529*E41^2)+(0.0000001001685*E41^3)-(0.000000001120083*E41^4)+(0.000000000006536332*E41^5)))</f>
        <v>0.997885202188353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4.37028796493883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4.26224983756859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195.177060514168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190.352077745813</v>
      </c>
      <c r="T41" s="32" t="n">
        <v>0.1</v>
      </c>
      <c r="U41" s="32" t="n">
        <v>0.1</v>
      </c>
      <c r="V41" s="32" t="n">
        <v>3.79</v>
      </c>
      <c r="W41" s="32" t="n">
        <v>3.7</v>
      </c>
      <c r="X41" s="32" t="n">
        <v>3.69</v>
      </c>
      <c r="Y41" s="32" t="n">
        <v>3.61</v>
      </c>
      <c r="Z41" s="32" t="n">
        <v>0.42</v>
      </c>
      <c r="AA41" s="32" t="n">
        <v>0.41</v>
      </c>
      <c r="AB41" s="32" t="n">
        <v>2.18</v>
      </c>
      <c r="AC41" s="32" t="n">
        <v>2.13</v>
      </c>
      <c r="AD41" s="145" t="n">
        <v>0.0461</v>
      </c>
      <c r="AE41" s="145" t="n">
        <v>0.057</v>
      </c>
      <c r="AF41" s="145" t="n">
        <v>0.0162</v>
      </c>
      <c r="AG41" s="145" t="n">
        <v>0.0751</v>
      </c>
      <c r="AH41" s="145" t="n">
        <v>0.0185</v>
      </c>
      <c r="AI41" s="145" t="n">
        <v>0.0236</v>
      </c>
      <c r="AJ41" s="145" t="n">
        <v>-9999.9999</v>
      </c>
      <c r="AK41" s="145" t="n">
        <v>0.0048</v>
      </c>
      <c r="AL41" s="145" t="n">
        <v>0.1293</v>
      </c>
      <c r="AM41" s="145" t="n">
        <v>0.0078</v>
      </c>
      <c r="AN41" s="145" t="n">
        <v>-9999.9999</v>
      </c>
      <c r="AO41" s="145" t="n">
        <v>-9999.9999</v>
      </c>
      <c r="AP41" s="145" t="n">
        <v>0.0852</v>
      </c>
      <c r="AQ41" s="145"/>
      <c r="AR41" s="145" t="n">
        <v>0.0351</v>
      </c>
      <c r="AS41" s="145" t="n">
        <v>0.1693</v>
      </c>
      <c r="AT41" s="145"/>
      <c r="AU41" s="145" t="n">
        <v>0.0396</v>
      </c>
      <c r="AV41" s="145" t="n">
        <v>-9999.9999</v>
      </c>
      <c r="AW41" s="145"/>
      <c r="AX41" s="145" t="n">
        <v>0.1343</v>
      </c>
      <c r="AY41" s="145" t="n">
        <v>0.3281</v>
      </c>
      <c r="AZ41" s="145"/>
      <c r="BA41" s="145" t="n">
        <v>0.0043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2068</v>
      </c>
      <c r="E42" s="144" t="n">
        <v>23.8</v>
      </c>
      <c r="F42" s="141" t="n">
        <v>4.9424</v>
      </c>
      <c r="G42" s="159" t="n">
        <v>36.49745</v>
      </c>
      <c r="H42" s="113" t="n">
        <v>60</v>
      </c>
      <c r="I42" s="144" t="n">
        <v>60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111.39105</v>
      </c>
      <c r="K42" s="119" t="n">
        <f aca="false">IF(ISBLANK(E42),"",(0.000824493-(0.0000040899*E42)+(0.000000076438*E42^2)-(0.00000000082467*E42^3)+(0.0000000000053875*E42^4)))</f>
        <v>0.00076106192253878</v>
      </c>
      <c r="L42" s="119" t="n">
        <f aca="false">IF(ISBLANK(E42),"",(-0.00000572466+(0.00000010227*E42)-(0.0000000016546*E42^2)))</f>
        <v>-4.227865624E-006</v>
      </c>
      <c r="M42" s="119" t="n">
        <f aca="false">IF(ISBLANK(E42),"",IF(ISBLANK(G42),(O42+(K42*35)+(L42*35^1.5)+(0.00000048314*35^2)),(O42+(K42*G42)+(L42*G42^1.5)+(0.00000048314*G42^2))))</f>
        <v>1.02483672770206</v>
      </c>
      <c r="N42" s="120" t="n">
        <f aca="false">IF(ISBLANK(D42),"",IF(ISBLANK(G42),J42*(1+0.00001*(35-20)),J42*(1+0.00001*(G42-20))))</f>
        <v>111.409426682778</v>
      </c>
      <c r="O42" s="119" t="n">
        <f aca="false">IF(ISBLANK(E42),"",(0.999842594+(0.00006793952*E42)-(0.00000909529*E42^2)+(0.0000001001685*E42^3)-(0.000000001120083*E42^4)+(0.000000000006536332*E42^5)))</f>
        <v>0.997348547484725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5.08079652444166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4.9576643645804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226.908372781565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221.409290522161</v>
      </c>
      <c r="T42" s="32" t="n">
        <v>0.02</v>
      </c>
      <c r="U42" s="32" t="n">
        <v>0.02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0.15</v>
      </c>
      <c r="AA42" s="32" t="n">
        <v>0.15</v>
      </c>
      <c r="AB42" s="32" t="n">
        <v>1.15</v>
      </c>
      <c r="AC42" s="32" t="n">
        <v>1.12</v>
      </c>
      <c r="AD42" s="145" t="n">
        <v>0.0111</v>
      </c>
      <c r="AE42" s="145" t="n">
        <v>0.0137</v>
      </c>
      <c r="AF42" s="145" t="n">
        <v>0.005</v>
      </c>
      <c r="AG42" s="145" t="n">
        <v>0.0152</v>
      </c>
      <c r="AH42" s="145" t="n">
        <v>0.0045</v>
      </c>
      <c r="AI42" s="145" t="n">
        <v>-9999.9999</v>
      </c>
      <c r="AJ42" s="145" t="n">
        <v>-9999.9999</v>
      </c>
      <c r="AK42" s="145" t="n">
        <v>-9999.9999</v>
      </c>
      <c r="AL42" s="145" t="n">
        <v>0.0451</v>
      </c>
      <c r="AM42" s="145" t="n">
        <v>0.0053</v>
      </c>
      <c r="AN42" s="145" t="n">
        <v>-9999.9999</v>
      </c>
      <c r="AO42" s="145" t="n">
        <v>-9999.9999</v>
      </c>
      <c r="AP42" s="145" t="n">
        <v>0.0918</v>
      </c>
      <c r="AQ42" s="145"/>
      <c r="AR42" s="145" t="n">
        <v>0.0088</v>
      </c>
      <c r="AS42" s="145" t="n">
        <v>0.0148</v>
      </c>
      <c r="AT42" s="145"/>
      <c r="AU42" s="145" t="n">
        <v>0.0178</v>
      </c>
      <c r="AV42" s="145" t="n">
        <v>-9999.9999</v>
      </c>
      <c r="AW42" s="145"/>
      <c r="AX42" s="145" t="n">
        <v>0.0877</v>
      </c>
      <c r="AY42" s="145" t="n">
        <v>0.1125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2069</v>
      </c>
      <c r="E43" s="144" t="n">
        <v>26</v>
      </c>
      <c r="F43" s="141" t="n">
        <v>4.5462</v>
      </c>
      <c r="G43" s="159" t="n">
        <v>36.5795</v>
      </c>
      <c r="H43" s="113" t="n">
        <v>40</v>
      </c>
      <c r="I43" s="144" t="n">
        <v>40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108.8191709</v>
      </c>
      <c r="K43" s="119" t="n">
        <f aca="false">IF(ISBLANK(E43),"",(0.000824493-(0.0000040899*E43)+(0.000000076438*E43^2)-(0.00000000082467*E43^3)+(0.0000000000053875*E43^4)))</f>
        <v>0.00075779524628</v>
      </c>
      <c r="L43" s="119" t="n">
        <f aca="false">IF(ISBLANK(E43),"",(-0.00000572466+(0.00000010227*E43)-(0.0000000016546*E43^2)))</f>
        <v>-4.1841496E-006</v>
      </c>
      <c r="M43" s="119" t="n">
        <f aca="false">IF(ISBLANK(E43),"",IF(ISBLANK(G43),(O43+(K43*35)+(L43*35^1.5)+(0.00000048314*35^2)),(O43+(K43*G43)+(L43*G43^1.5)+(0.00000048314*G43^2))))</f>
        <v>1.02422753170622</v>
      </c>
      <c r="N43" s="120" t="n">
        <f aca="false">IF(ISBLANK(D43),"",IF(ISBLANK(G43),J43*(1+0.00001*(35-20)),J43*(1+0.00001*(G43-20))))</f>
        <v>108.837212574439</v>
      </c>
      <c r="O43" s="119" t="n">
        <f aca="false">IF(ISBLANK(E43),"",(0.999842594+(0.00006793952*E43)-(0.00000909529*E43^2)+(0.0000001001685*E43^3)-(0.000000001120083*E43^4)+(0.000000000006536332*E43^5)))</f>
        <v>0.996786976605145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4.78475227666792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4.6715716269579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213.687036675989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208.63238885994</v>
      </c>
      <c r="T43" s="32" t="n">
        <v>0.01</v>
      </c>
      <c r="U43" s="32" t="n">
        <v>0.01</v>
      </c>
      <c r="V43" s="32" t="n">
        <v>0.01</v>
      </c>
      <c r="W43" s="32" t="n">
        <v>0.01</v>
      </c>
      <c r="X43" s="32" t="n">
        <v>0</v>
      </c>
      <c r="Y43" s="32" t="n">
        <v>0</v>
      </c>
      <c r="Z43" s="32" t="n">
        <v>0.14</v>
      </c>
      <c r="AA43" s="32" t="n">
        <v>0.14</v>
      </c>
      <c r="AB43" s="32" t="n">
        <v>1.04</v>
      </c>
      <c r="AC43" s="32" t="n">
        <v>1.02</v>
      </c>
      <c r="AD43" s="145" t="n">
        <v>0.0063</v>
      </c>
      <c r="AE43" s="145" t="n">
        <v>0.0067</v>
      </c>
      <c r="AF43" s="145" t="n">
        <v>0.0028</v>
      </c>
      <c r="AG43" s="145" t="n">
        <v>0.0067</v>
      </c>
      <c r="AH43" s="145" t="n">
        <v>0.0032</v>
      </c>
      <c r="AI43" s="145" t="n">
        <v>-9999.9999</v>
      </c>
      <c r="AJ43" s="145" t="n">
        <v>-9999.9999</v>
      </c>
      <c r="AK43" s="145" t="n">
        <v>-9999.9999</v>
      </c>
      <c r="AL43" s="145" t="n">
        <v>0.0265</v>
      </c>
      <c r="AM43" s="145" t="n">
        <v>0.0049</v>
      </c>
      <c r="AN43" s="145" t="n">
        <v>-9999.9999</v>
      </c>
      <c r="AO43" s="145" t="n">
        <v>-9999.9999</v>
      </c>
      <c r="AP43" s="145" t="n">
        <v>0.0912</v>
      </c>
      <c r="AQ43" s="145"/>
      <c r="AR43" s="145" t="n">
        <v>0.006</v>
      </c>
      <c r="AS43" s="145" t="n">
        <v>0.0064</v>
      </c>
      <c r="AT43" s="145"/>
      <c r="AU43" s="145" t="n">
        <v>0.0107</v>
      </c>
      <c r="AV43" s="145" t="n">
        <v>-9999.9999</v>
      </c>
      <c r="AW43" s="145"/>
      <c r="AX43" s="145" t="n">
        <v>0.0591</v>
      </c>
      <c r="AY43" s="145" t="n">
        <v>0.0649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2070</v>
      </c>
      <c r="E44" s="144" t="n">
        <v>26.6</v>
      </c>
      <c r="F44" s="141" t="n">
        <v>4.3482</v>
      </c>
      <c r="G44" s="159" t="n">
        <v>36.6446</v>
      </c>
      <c r="H44" s="113" t="n">
        <v>20</v>
      </c>
      <c r="I44" s="144" t="n">
        <v>20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108.2729721</v>
      </c>
      <c r="K44" s="119" t="n">
        <f aca="false">IF(ISBLANK(E44),"",(0.000824493-(0.0000040899*E44)+(0.000000076438*E44^2)-(0.00000000082467*E44^3)+(0.0000000000053875*E44^4)))</f>
        <v>0.0007569621422567</v>
      </c>
      <c r="L44" s="119" t="n">
        <f aca="false">IF(ISBLANK(E44),"",(-0.00000572466+(0.00000010227*E44)-(0.0000000016546*E44^2)))</f>
        <v>-4.175006776E-006</v>
      </c>
      <c r="M44" s="119" t="n">
        <f aca="false">IF(ISBLANK(E44),"",IF(ISBLANK(G44),(O44+(K44*35)+(L44*35^1.5)+(0.00000048314*35^2)),(O44+(K44*G44)+(L44*G44^1.5)+(0.00000048314*G44^2))))</f>
        <v>1.0240871056055</v>
      </c>
      <c r="N44" s="120" t="n">
        <f aca="false">IF(ISBLANK(D44),"",IF(ISBLANK(G44),J44*(1+0.00001*(35-20)),J44*(1+0.00001*(G44-20))))</f>
        <v>108.290993703114</v>
      </c>
      <c r="O44" s="119" t="n">
        <f aca="false">IF(ISBLANK(E44),"",(0.999842594+(0.00006793952*E44)-(0.00000909529*E44^2)+(0.0000001001685*E44^3)-(0.000000001120083*E44^4)+(0.000000000006536332*E44^5)))</f>
        <v>0.996625887839717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4.59918053691083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4.49100521990413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205.399402778437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200.568293120918</v>
      </c>
      <c r="T44" s="32" t="n">
        <v>0.02</v>
      </c>
      <c r="U44" s="32" t="n">
        <v>0.02</v>
      </c>
      <c r="V44" s="32" t="n">
        <v>0.03</v>
      </c>
      <c r="W44" s="32" t="n">
        <v>0.03</v>
      </c>
      <c r="X44" s="32" t="n">
        <v>0.01</v>
      </c>
      <c r="Y44" s="32" t="n">
        <v>0.01</v>
      </c>
      <c r="Z44" s="32" t="n">
        <v>0.16</v>
      </c>
      <c r="AA44" s="32" t="n">
        <v>0.16</v>
      </c>
      <c r="AB44" s="32" t="n">
        <v>1.09</v>
      </c>
      <c r="AC44" s="32" t="n">
        <v>1.07</v>
      </c>
      <c r="AD44" s="145" t="n">
        <v>0.0033</v>
      </c>
      <c r="AE44" s="145" t="n">
        <v>0.0085</v>
      </c>
      <c r="AF44" s="145" t="n">
        <v>-9999.9999</v>
      </c>
      <c r="AG44" s="145" t="n">
        <v>0.0059</v>
      </c>
      <c r="AH44" s="145" t="n">
        <v>0.0064</v>
      </c>
      <c r="AI44" s="145" t="n">
        <v>-9999.9999</v>
      </c>
      <c r="AJ44" s="145" t="n">
        <v>-9999.9999</v>
      </c>
      <c r="AK44" s="145" t="n">
        <v>-9999.9999</v>
      </c>
      <c r="AL44" s="145" t="n">
        <v>0.0184</v>
      </c>
      <c r="AM44" s="145" t="n">
        <v>0.0056</v>
      </c>
      <c r="AN44" s="145" t="n">
        <v>-9999.9999</v>
      </c>
      <c r="AO44" s="145" t="n">
        <v>-9999.9999</v>
      </c>
      <c r="AP44" s="145" t="n">
        <v>0.0891</v>
      </c>
      <c r="AQ44" s="145"/>
      <c r="AR44" s="145" t="n">
        <v>0.0037</v>
      </c>
      <c r="AS44" s="145" t="n">
        <v>0.0044</v>
      </c>
      <c r="AT44" s="145"/>
      <c r="AU44" s="145" t="n">
        <v>0.0102</v>
      </c>
      <c r="AV44" s="145" t="n">
        <v>-9999.9999</v>
      </c>
      <c r="AW44" s="145"/>
      <c r="AX44" s="145" t="n">
        <v>0.048</v>
      </c>
      <c r="AY44" s="145" t="n">
        <v>0.0558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2071</v>
      </c>
      <c r="E45" s="144" t="n">
        <v>26.6</v>
      </c>
      <c r="F45" s="141" t="n">
        <v>4.6838</v>
      </c>
      <c r="G45" s="159" t="n">
        <v>36.6494</v>
      </c>
      <c r="H45" s="113" t="n">
        <v>0</v>
      </c>
      <c r="I45" s="144" t="n">
        <v>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116.8526278</v>
      </c>
      <c r="K45" s="119" t="n">
        <f aca="false">IF(ISBLANK(E45),"",(0.000824493-(0.0000040899*E45)+(0.000000076438*E45^2)-(0.00000000082467*E45^3)+(0.0000000000053875*E45^4)))</f>
        <v>0.0007569621422567</v>
      </c>
      <c r="L45" s="119" t="n">
        <f aca="false">IF(ISBLANK(E45),"",(-0.00000572466+(0.00000010227*E45)-(0.0000000016546*E45^2)))</f>
        <v>-4.175006776E-006</v>
      </c>
      <c r="M45" s="119" t="n">
        <f aca="false">IF(ISBLANK(E45),"",IF(ISBLANK(G45),(O45+(K45*35)+(L45*35^1.5)+(0.00000048314*35^2)),(O45+(K45*G45)+(L45*G45^1.5)+(0.00000048314*G45^2))))</f>
        <v>1.02409072702404</v>
      </c>
      <c r="N45" s="120" t="n">
        <f aca="false">IF(ISBLANK(D45),"",IF(ISBLANK(G45),J45*(1+0.00001*(35-20)),J45*(1+0.00001*(G45-20))))</f>
        <v>116.872083061413</v>
      </c>
      <c r="O45" s="119" t="n">
        <f aca="false">IF(ISBLANK(E45),"",(0.999842594+(0.00006793952*E45)-(0.00000909529*E45^2)+(0.0000001001685*E45^3)-(0.000000001120083*E45^4)+(0.000000000006536332*E45^5)))</f>
        <v>0.996625887839717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4.58516496950282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4.47730347371382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204.773467537996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199.956373136059</v>
      </c>
      <c r="T45" s="32" t="n">
        <v>0.02</v>
      </c>
      <c r="U45" s="32" t="n">
        <v>0.02</v>
      </c>
      <c r="V45" s="32" t="n">
        <v>0.03</v>
      </c>
      <c r="W45" s="32" t="n">
        <v>0.03</v>
      </c>
      <c r="X45" s="32" t="n">
        <v>0.01</v>
      </c>
      <c r="Y45" s="32" t="n">
        <v>0.01</v>
      </c>
      <c r="Z45" s="32" t="n">
        <v>0.17</v>
      </c>
      <c r="AA45" s="32" t="n">
        <v>0.17</v>
      </c>
      <c r="AB45" s="32" t="n">
        <v>1.13</v>
      </c>
      <c r="AC45" s="32" t="n">
        <v>1.1</v>
      </c>
      <c r="AD45" s="145" t="n">
        <v>0.0025</v>
      </c>
      <c r="AE45" s="145" t="n">
        <v>0.0077</v>
      </c>
      <c r="AF45" s="145" t="n">
        <v>0.002</v>
      </c>
      <c r="AG45" s="145" t="n">
        <v>0.0054</v>
      </c>
      <c r="AH45" s="145" t="n">
        <v>0.0061</v>
      </c>
      <c r="AI45" s="145" t="n">
        <v>-9999.9999</v>
      </c>
      <c r="AJ45" s="145" t="n">
        <v>-9999.9999</v>
      </c>
      <c r="AK45" s="145" t="n">
        <v>-9999.9999</v>
      </c>
      <c r="AL45" s="145" t="n">
        <v>0.0143</v>
      </c>
      <c r="AM45" s="145" t="n">
        <v>0.0059</v>
      </c>
      <c r="AN45" s="145" t="n">
        <v>-9999.9999</v>
      </c>
      <c r="AO45" s="145" t="n">
        <v>-9999.9999</v>
      </c>
      <c r="AP45" s="145" t="n">
        <v>0.0763</v>
      </c>
      <c r="AQ45" s="145"/>
      <c r="AR45" s="145" t="n">
        <v>0.0033</v>
      </c>
      <c r="AS45" s="145" t="n">
        <v>0.0039</v>
      </c>
      <c r="AT45" s="145"/>
      <c r="AU45" s="145" t="n">
        <v>0.0089</v>
      </c>
      <c r="AV45" s="145" t="n">
        <v>-9999.9999</v>
      </c>
      <c r="AW45" s="145"/>
      <c r="AX45" s="145" t="n">
        <v>0.0446</v>
      </c>
      <c r="AY45" s="145" t="n">
        <v>0.0481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e">
        <f aca="false">IF(ISBLANK(D46),"",IF(ISBLANK(G46),J46*(1+0.00001*(35-20)),J46*(1+0.00001*(G46-20))))</f>
        <v>#VALUE!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9" activeCellId="0" sqref="Q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4.9782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7.3</v>
      </c>
      <c r="J9" s="29" t="n">
        <v>0.2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-7.3°0.2</v>
      </c>
      <c r="P9" s="29" t="s">
        <v>16</v>
      </c>
      <c r="Q9" s="33" t="n">
        <f aca="false">IF(ISBLANK(I9),"",IF(ISBLANK(J9),"",IF(J9&gt;60,"ERREUR !!",O11*(I9+(J9/60)))))</f>
        <v>-7.30333333333333</v>
      </c>
      <c r="R9" s="33"/>
      <c r="V9" s="137" t="n">
        <v>4.9756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-10°0.06</v>
      </c>
      <c r="P10" s="29" t="s">
        <v>17</v>
      </c>
      <c r="Q10" s="33" t="n">
        <f aca="false">IF(ISBLANK(I10),"",IF(ISBLANK(J10),"",IF(J10&gt;60,"ERREUR !!",O12*(I10+(J10/60)))))</f>
        <v>-10.001</v>
      </c>
      <c r="R10" s="33"/>
      <c r="S10" s="35"/>
      <c r="T10" s="35"/>
      <c r="V10" s="0" t="n">
        <v>4.9719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41722</v>
      </c>
      <c r="K11" s="38"/>
      <c r="L11" s="38"/>
      <c r="M11" s="38"/>
      <c r="N11" s="39" t="str">
        <f aca="false">I9&amp;"°"&amp;J9</f>
        <v>7.3°0.2</v>
      </c>
      <c r="O11" s="40" t="n">
        <f aca="false">IF(P9=M10,-1,1)</f>
        <v>-1</v>
      </c>
      <c r="P11" s="41" t="str">
        <f aca="false">TEXT(J11,"aaaa-mm-jj")&amp;"T"&amp;TEXT(J12,"hh:mm:ss")&amp;"z"</f>
        <v>2018-03-25T23:06:13z</v>
      </c>
      <c r="Q11" s="41"/>
      <c r="R11" s="41"/>
      <c r="T11" s="42"/>
      <c r="U11" s="42"/>
      <c r="V11" s="5" t="n">
        <v>4.9748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0.962650462962963</v>
      </c>
      <c r="K12" s="45"/>
      <c r="L12" s="45"/>
      <c r="M12" s="45"/>
      <c r="N12" s="46" t="str">
        <f aca="false">I10&amp;"°"&amp;J10</f>
        <v>10°0.06</v>
      </c>
      <c r="O12" s="40" t="n">
        <f aca="false">IF(P10=N10,-1,1)</f>
        <v>-1</v>
      </c>
      <c r="P12" s="41"/>
      <c r="Q12" s="41"/>
      <c r="R12" s="41"/>
      <c r="T12" s="42"/>
      <c r="U12" s="42"/>
      <c r="V12" s="160"/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27.7</v>
      </c>
      <c r="S14" s="55" t="s">
        <v>24</v>
      </c>
      <c r="V14" s="153" t="n">
        <f aca="false">AVERAGE(V8:V13)</f>
        <v>4.975125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27.7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0.996321931391658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0.0199715020870508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5.01491089940814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4.9747169173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0.0046996381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0.00401118919129026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2072</v>
      </c>
      <c r="E35" s="144" t="n">
        <v>9.8</v>
      </c>
      <c r="F35" s="141" t="n">
        <v>1.7803</v>
      </c>
      <c r="G35" s="159" t="n">
        <v>34.7086</v>
      </c>
      <c r="H35" s="113" t="n">
        <v>500</v>
      </c>
      <c r="I35" s="144" t="n">
        <v>504.2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116.2550494</v>
      </c>
      <c r="K35" s="119" t="n">
        <f aca="false">IF(ISBLANK(E35),"",(0.000824493-(0.0000040899*E35)+(0.000000076438*E35^2)-(0.00000000082467*E35^3)+(0.0000000000053875*E35^4)))</f>
        <v>0.00079102660529798</v>
      </c>
      <c r="L35" s="119" t="n">
        <f aca="false">IF(ISBLANK(E35),"",(-0.00000572466+(0.00000010227*E35)-(0.0000000016546*E35^2)))</f>
        <v>-4.881321784E-006</v>
      </c>
      <c r="M35" s="119" t="n">
        <f aca="false">IF(ISBLANK(E35),"",IF(ISBLANK(G35),(O35+(K35*35)+(L35*35^1.5)+(0.00000048314*35^2)),(O35+(K35*G35)+(L35*G35^1.5)+(0.00000048314*G35^2))))</f>
        <v>1.02675874171831</v>
      </c>
      <c r="N35" s="120" t="n">
        <f aca="false">IF(ISBLANK(D35),"",IF(ISBLANK(G35),J35*(1+0.00001*(35-20)),J35*(1+0.00001*(G35-20))))</f>
        <v>116.272148890196</v>
      </c>
      <c r="O35" s="119" t="n">
        <f aca="false">IF(ISBLANK(E35),"",(0.999842594+(0.00006793952*E35)-(0.00000909529*E35^2)+(0.0000001001685*E35^3)-(0.000000001120083*E35^4)+(0.000000000006536332*E35^5)))</f>
        <v>0.999719426978937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1.74264495392372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1.6972292351827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77.8265236422332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75.7982576432594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2085</v>
      </c>
      <c r="E36" s="144" t="n">
        <v>10.7</v>
      </c>
      <c r="F36" s="141" t="n">
        <v>1.5358</v>
      </c>
      <c r="G36" s="159" t="n">
        <v>34.8167</v>
      </c>
      <c r="H36" s="113" t="n">
        <v>400</v>
      </c>
      <c r="I36" s="144" t="n">
        <v>403.3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116.1582596</v>
      </c>
      <c r="K36" s="119" t="n">
        <f aca="false">IF(ISBLANK(E36),"",(0.000824493-(0.0000040899*E36)+(0.000000076438*E36^2)-(0.00000000082467*E36^3)+(0.0000000000053875*E36^4)))</f>
        <v>0.000788542819544229</v>
      </c>
      <c r="L36" s="119" t="n">
        <f aca="false">IF(ISBLANK(E36),"",(-0.00000572466+(0.00000010227*E36)-(0.0000000016546*E36^2)))</f>
        <v>-4.819806154E-006</v>
      </c>
      <c r="M36" s="119" t="n">
        <f aca="false">IF(ISBLANK(E36),"",IF(ISBLANK(G36),(O36+(K36*35)+(L36*35^1.5)+(0.00000048314*35^2)),(O36+(K36*G36)+(L36*G36^1.5)+(0.00000048314*G36^2))))</f>
        <v>1.02668712215934</v>
      </c>
      <c r="N36" s="120" t="n">
        <f aca="false">IF(ISBLANK(D36),"",IF(ISBLANK(G36),J36*(1+0.00001*(35-20)),J36*(1+0.00001*(G36-20))))</f>
        <v>116.17547042085</v>
      </c>
      <c r="O36" s="119" t="n">
        <f aca="false">IF(ISBLANK(E36),"",(0.999842594+(0.00006793952*E36)-(0.00000909529*E36^2)+(0.0000001001685*E36^3)-(0.000000001120083*E36^4)+(0.000000000006536332*E36^5)))</f>
        <v>0.999637172582749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1.50252396962492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1.46346821460543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67.1027204834491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65.3584904642787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2086</v>
      </c>
      <c r="E37" s="144" t="n">
        <v>11.5</v>
      </c>
      <c r="F37" s="141" t="n">
        <v>1.8201</v>
      </c>
      <c r="G37" s="159" t="n">
        <v>34.91795</v>
      </c>
      <c r="H37" s="113" t="n">
        <v>300</v>
      </c>
      <c r="I37" s="144" t="n">
        <v>303.3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108.4047599</v>
      </c>
      <c r="K37" s="119" t="n">
        <f aca="false">IF(ISBLANK(E37),"",(0.000824493-(0.0000040899*E37)+(0.000000076438*E37^2)-(0.00000000082467*E37^3)+(0.0000000000053875*E37^4)))</f>
        <v>0.000786408083225469</v>
      </c>
      <c r="L37" s="119" t="n">
        <f aca="false">IF(ISBLANK(E37),"",(-0.00000572466+(0.00000010227*E37)-(0.0000000016546*E37^2)))</f>
        <v>-4.76737585E-006</v>
      </c>
      <c r="M37" s="119" t="n">
        <f aca="false">IF(ISBLANK(E37),"",IF(ISBLANK(G37),(O37+(K37*35)+(L37*35^1.5)+(0.00000048314*35^2)),(O37+(K37*G37)+(L37*G37^1.5)+(0.00000048314*G37^2))))</f>
        <v>1.02662027051857</v>
      </c>
      <c r="N37" s="120" t="n">
        <f aca="false">IF(ISBLANK(D37),"",IF(ISBLANK(G37),J37*(1+0.00001*(35-20)),J37*(1+0.00001*(G37-20))))</f>
        <v>108.42093166788</v>
      </c>
      <c r="O37" s="119" t="n">
        <f aca="false">IF(ISBLANK(E37),"",(0.999842594+(0.00006793952*E37)-(0.00000909529*E37^2)+(0.0000001001685*E37^3)-(0.000000001120083*E37^4)+(0.000000000006536332*E37^5)))</f>
        <v>0.999555114513097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1.91342448399541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1.86380937425763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85.453537455235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83.2377266543457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2087</v>
      </c>
      <c r="E38" s="144" t="n">
        <v>12</v>
      </c>
      <c r="F38" s="141" t="n">
        <v>1.8671</v>
      </c>
      <c r="G38" s="159" t="n">
        <v>34.9182</v>
      </c>
      <c r="H38" s="113" t="n">
        <v>300</v>
      </c>
      <c r="I38" s="144" t="n">
        <v>303.6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111.3855099</v>
      </c>
      <c r="K38" s="119" t="n">
        <f aca="false">IF(ISBLANK(E38),"",(0.000824493-(0.0000040899*E38)+(0.000000076438*E38^2)-(0.00000000082467*E38^3)+(0.0000000000053875*E38^4)))</f>
        <v>0.00078510795744</v>
      </c>
      <c r="L38" s="119" t="n">
        <f aca="false">IF(ISBLANK(E38),"",(-0.00000572466+(0.00000010227*E38)-(0.0000000016546*E38^2)))</f>
        <v>-4.7356824E-006</v>
      </c>
      <c r="M38" s="119" t="n">
        <f aca="false">IF(ISBLANK(E38),"",IF(ISBLANK(G38),(O38+(K38*35)+(L38*35^1.5)+(0.00000048314*35^2)),(O38+(K38*G38)+(L38*G38^1.5)+(0.00000048314*G38^2))))</f>
        <v>1.02652613002308</v>
      </c>
      <c r="N38" s="120" t="n">
        <f aca="false">IF(ISBLANK(D38),"",IF(ISBLANK(G38),J38*(1+0.00001*(35-20)),J38*(1+0.00001*(G38-20))))</f>
        <v>111.402126613138</v>
      </c>
      <c r="O38" s="119" t="n">
        <f aca="false">IF(ISBLANK(E38),"",(0.999842594+(0.00006793952*E38)-(0.00000909529*E38^2)+(0.0000001001685*E38^3)-(0.000000001120083*E38^4)+(0.000000000006536332*E38^5)))</f>
        <v>0.999499638055476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1.90974374575553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1.86039467471967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85.289155685442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83.0852261729805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2187</v>
      </c>
      <c r="E39" s="144" t="n">
        <v>13.5</v>
      </c>
      <c r="F39" s="141" t="n">
        <v>2.0673</v>
      </c>
      <c r="G39" s="159" t="n">
        <v>35.08275</v>
      </c>
      <c r="H39" s="113" t="n">
        <v>200</v>
      </c>
      <c r="I39" s="144" t="n">
        <v>201.5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111.83</v>
      </c>
      <c r="K39" s="119" t="n">
        <f aca="false">IF(ISBLANK(E39),"",(0.000824493-(0.0000040899*E39)+(0.000000076438*E39^2)-(0.00000000082467*E39^3)+(0.0000000000053875*E39^4)))</f>
        <v>0.000781360124197969</v>
      </c>
      <c r="L39" s="119" t="n">
        <f aca="false">IF(ISBLANK(E39),"",(-0.00000572466+(0.00000010227*E39)-(0.0000000016546*E39^2)))</f>
        <v>-4.64556585E-006</v>
      </c>
      <c r="M39" s="119" t="n">
        <f aca="false">IF(ISBLANK(E39),"",IF(ISBLANK(G39),(O39+(K39*35)+(L39*35^1.5)+(0.00000048314*35^2)),(O39+(K39*G39)+(L39*G39^1.5)+(0.00000048314*G39^2))))</f>
        <v>1.02635591332397</v>
      </c>
      <c r="N39" s="120" t="n">
        <f aca="false">IF(ISBLANK(D39),"",IF(ISBLANK(G39),J39*(1+0.00001*(35-20)),J39*(1+0.00001*(G39-20))))</f>
        <v>111.846867039325</v>
      </c>
      <c r="O39" s="119" t="n">
        <f aca="false">IF(ISBLANK(E39),"",(0.999842594+(0.00006793952*E39)-(0.00000909529*E39^2)+(0.0000001001685*E39^3)-(0.000000001120083*E39^4)+(0.000000000006536332*E39^5)))</f>
        <v>0.999314340276962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2.10762991261081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2.05350783802182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94.126751897199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91.7096600460546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2188</v>
      </c>
      <c r="E40" s="144" t="n">
        <v>15.9</v>
      </c>
      <c r="F40" s="141" t="n">
        <v>1.9574</v>
      </c>
      <c r="G40" s="159" t="n">
        <v>35.4513</v>
      </c>
      <c r="H40" s="113" t="n">
        <v>100</v>
      </c>
      <c r="I40" s="144" t="n">
        <v>101.7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113.9</v>
      </c>
      <c r="K40" s="119" t="n">
        <f aca="false">IF(ISBLANK(E40),"",(0.000824493-(0.0000040899*E40)+(0.000000076438*E40^2)-(0.00000000082467*E40^3)+(0.0000000000053875*E40^4)))</f>
        <v>0.000775817302826809</v>
      </c>
      <c r="L40" s="119" t="n">
        <f aca="false">IF(ISBLANK(E40),"",(-0.00000572466+(0.00000010227*E40)-(0.0000000016546*E40^2)))</f>
        <v>-4.516866426E-006</v>
      </c>
      <c r="M40" s="119" t="n">
        <f aca="false">IF(ISBLANK(E40),"",IF(ISBLANK(G40),(O40+(K40*35)+(L40*35^1.5)+(0.00000048314*35^2)),(O40+(K40*G40)+(L40*G40^1.5)+(0.00000048314*G40^2))))</f>
        <v>1.02611866889745</v>
      </c>
      <c r="N40" s="120" t="n">
        <f aca="false">IF(ISBLANK(D40),"",IF(ISBLANK(G40),J40*(1+0.00001*(35-20)),J40*(1+0.00001*(G40-20))))</f>
        <v>113.9175990307</v>
      </c>
      <c r="O40" s="119" t="n">
        <f aca="false">IF(ISBLANK(E40),"",(0.999842594+(0.00006793952*E40)-(0.00000909529*E40^2)+(0.0000001001685*E40^3)-(0.000000001120083*E40^4)+(0.000000000006536332*E40^5)))</f>
        <v>0.998961151889546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1.95784130203486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1.90800670661078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87.4371925488768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85.2115795172376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2189</v>
      </c>
      <c r="E41" s="144" t="n">
        <v>22.2</v>
      </c>
      <c r="F41" s="141" t="n">
        <v>4.5538</v>
      </c>
      <c r="G41" s="159" t="n">
        <v>36.16305</v>
      </c>
      <c r="H41" s="113" t="n">
        <v>50</v>
      </c>
      <c r="I41" s="144" t="n">
        <v>50.2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113.9</v>
      </c>
      <c r="K41" s="119" t="n">
        <f aca="false">IF(ISBLANK(E41),"",(0.000824493-(0.0000040899*E41)+(0.000000076438*E41^2)-(0.00000000082467*E41^3)+(0.0000000000053875*E41^4)))</f>
        <v>0.00076365474655926</v>
      </c>
      <c r="L41" s="119" t="n">
        <f aca="false">IF(ISBLANK(E41),"",(-0.00000572466+(0.00000010227*E41)-(0.0000000016546*E41^2)))</f>
        <v>-4.269719064E-006</v>
      </c>
      <c r="M41" s="119" t="n">
        <f aca="false">IF(ISBLANK(E41),"",IF(ISBLANK(G41),(O41+(K41*35)+(L41*35^1.5)+(0.00000048314*35^2)),(O41+(K41*G41)+(L41*G41^1.5)+(0.00000048314*G41^2))))</f>
        <v>1.0250468506592</v>
      </c>
      <c r="N41" s="120" t="n">
        <f aca="false">IF(ISBLANK(D41),"",IF(ISBLANK(G41),J41*(1+0.00001*(35-20)),J41*(1+0.00001*(G41-20))))</f>
        <v>113.91840971395</v>
      </c>
      <c r="O41" s="119" t="n">
        <f aca="false">IF(ISBLANK(E41),"",(0.999842594+(0.00006793952*E41)-(0.00000909529*E41^2)+(0.0000001001685*E41^3)-(0.000000001120083*E41^4)+(0.000000000006536332*E41^5)))</f>
        <v>0.997727463728073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4.57514588391577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4.46335294915891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204.326015175678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199.333342709437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2190</v>
      </c>
      <c r="E42" s="144" t="n">
        <v>26.5</v>
      </c>
      <c r="F42" s="141" t="n">
        <v>4.4769</v>
      </c>
      <c r="G42" s="159" t="n">
        <v>36.6181</v>
      </c>
      <c r="H42" s="113" t="n">
        <v>20</v>
      </c>
      <c r="I42" s="144" t="n">
        <v>20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111.38</v>
      </c>
      <c r="K42" s="119" t="n">
        <f aca="false">IF(ISBLANK(E42),"",(0.000824493-(0.0000040899*E42)+(0.000000076438*E42^2)-(0.00000000082467*E42^3)+(0.0000000000053875*E42^4)))</f>
        <v>0.000757099308950469</v>
      </c>
      <c r="L42" s="119" t="n">
        <f aca="false">IF(ISBLANK(E42),"",(-0.00000572466+(0.00000010227*E42)-(0.0000000016546*E42^2)))</f>
        <v>-4.17644785E-006</v>
      </c>
      <c r="M42" s="119" t="n">
        <f aca="false">IF(ISBLANK(E42),"",IF(ISBLANK(G42),(O42+(K42*35)+(L42*35^1.5)+(0.00000048314*35^2)),(O42+(K42*G42)+(L42*G42^1.5)+(0.00000048314*G42^2))))</f>
        <v>1.02409889643036</v>
      </c>
      <c r="N42" s="120" t="n">
        <f aca="false">IF(ISBLANK(D42),"",IF(ISBLANK(G42),J42*(1+0.00001*(35-20)),J42*(1+0.00001*(G42-20))))</f>
        <v>111.39850923978</v>
      </c>
      <c r="O42" s="119" t="n">
        <f aca="false">IF(ISBLANK(E42),"",(0.999842594+(0.00006793952*E42)-(0.00000909529*E42^2)+(0.0000001001685*E42^3)-(0.000000001120083*E42^4)+(0.000000000006536332*E42^5)))</f>
        <v>0.996652968265666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4.60124260235733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4.49296705464248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205.491494621278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200.655908660333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2192</v>
      </c>
      <c r="E43" s="144" t="n">
        <v>26.5</v>
      </c>
      <c r="F43" s="141" t="n">
        <v>4.5678</v>
      </c>
      <c r="G43" s="159" t="n">
        <v>36.61855</v>
      </c>
      <c r="H43" s="113" t="n">
        <v>0</v>
      </c>
      <c r="I43" s="144" t="n">
        <v>2.3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113.56</v>
      </c>
      <c r="K43" s="119" t="n">
        <f aca="false">IF(ISBLANK(E43),"",(0.000824493-(0.0000040899*E43)+(0.000000076438*E43^2)-(0.00000000082467*E43^3)+(0.0000000000053875*E43^4)))</f>
        <v>0.000757099308950469</v>
      </c>
      <c r="L43" s="119" t="n">
        <f aca="false">IF(ISBLANK(E43),"",(-0.00000572466+(0.00000010227*E43)-(0.0000000016546*E43^2)))</f>
        <v>-4.17644785E-006</v>
      </c>
      <c r="M43" s="119" t="n">
        <f aca="false">IF(ISBLANK(E43),"",IF(ISBLANK(G43),(O43+(K43*35)+(L43*35^1.5)+(0.00000048314*35^2)),(O43+(K43*G43)+(L43*G43^1.5)+(0.00000048314*G43^2))))</f>
        <v>1.02409923598839</v>
      </c>
      <c r="N43" s="120" t="n">
        <f aca="false">IF(ISBLANK(D43),"",IF(ISBLANK(G43),J43*(1+0.00001*(35-20)),J43*(1+0.00001*(G43-20))))</f>
        <v>113.57887202538</v>
      </c>
      <c r="O43" s="119" t="n">
        <f aca="false">IF(ISBLANK(E43),"",(0.999842594+(0.00006793952*E43)-(0.00000909529*E43^2)+(0.0000001001685*E43^3)-(0.000000001120083*E43^4)+(0.000000000006536332*E43^5)))</f>
        <v>0.996652968265666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4.60322621625006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4.49490250015403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205.580082817728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200.742345656879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44"/>
      <c r="F44" s="141"/>
      <c r="G44" s="159"/>
      <c r="H44" s="113"/>
      <c r="I44" s="144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44"/>
      <c r="F45" s="141"/>
      <c r="G45" s="159"/>
      <c r="H45" s="113"/>
      <c r="I45" s="144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16"/>
      <c r="H48" s="113"/>
      <c r="I48" s="113"/>
      <c r="J48" s="118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16"/>
      <c r="H49" s="113"/>
      <c r="I49" s="113"/>
      <c r="J49" s="118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16"/>
      <c r="H50" s="113"/>
      <c r="I50" s="113"/>
      <c r="J50" s="118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16"/>
      <c r="H51" s="113"/>
      <c r="I51" s="113"/>
      <c r="J51" s="118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16"/>
      <c r="H52" s="113"/>
      <c r="I52" s="113"/>
      <c r="J52" s="118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16"/>
      <c r="H53" s="113"/>
      <c r="I53" s="113"/>
      <c r="J53" s="118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16"/>
      <c r="H54" s="113"/>
      <c r="I54" s="113"/>
      <c r="J54" s="118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0" activeCellId="0" sqref="P1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4.9782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59.95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-6°59.95</v>
      </c>
      <c r="P9" s="29" t="s">
        <v>16</v>
      </c>
      <c r="Q9" s="33" t="n">
        <f aca="false">IF(ISBLANK(I9),"",IF(ISBLANK(J9),"",IF(J9&gt;60,"ERREUR !!",O11*(I9+(J9/60)))))</f>
        <v>-6.99916666666667</v>
      </c>
      <c r="R9" s="33"/>
      <c r="V9" s="137" t="n">
        <v>4.9756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  <c r="V10" s="0" t="n">
        <v>4.9719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41723</v>
      </c>
      <c r="K11" s="38"/>
      <c r="L11" s="38"/>
      <c r="M11" s="38"/>
      <c r="N11" s="39" t="str">
        <f aca="false">I9&amp;"°"&amp;J9</f>
        <v>6°59.95</v>
      </c>
      <c r="O11" s="40" t="n">
        <f aca="false">IF(P9=M10,-1,1)</f>
        <v>-1</v>
      </c>
      <c r="P11" s="41" t="str">
        <f aca="false">TEXT(J11,"aaaa-mm-jj")&amp;"T"&amp;TEXT(J12,"hh:mm:ss")&amp;"z"</f>
        <v>2018-03-26T02:46:14z</v>
      </c>
      <c r="Q11" s="41"/>
      <c r="R11" s="41"/>
      <c r="T11" s="42"/>
      <c r="U11" s="42"/>
      <c r="V11" s="5" t="n">
        <v>4.9748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0.115439814814815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160"/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29</v>
      </c>
      <c r="S14" s="55" t="s">
        <v>24</v>
      </c>
      <c r="V14" s="153" t="n">
        <f aca="false">AVERAGE(V8:V13)</f>
        <v>4.975125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29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0.995948564991742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0.0199640178717583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5.01497608823029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4.974652241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0.004699577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0.00400973814986265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44" t="n">
        <v>9.9</v>
      </c>
      <c r="F35" s="141" t="n">
        <v>1.5678</v>
      </c>
      <c r="G35" s="159" t="n">
        <v>34.7036</v>
      </c>
      <c r="H35" s="113" t="n">
        <v>500</v>
      </c>
      <c r="I35" s="144" t="n">
        <v>504.5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9" t="n">
        <f aca="false">IF(ISBLANK(E35),"",(0.000824493-(0.0000040899*E35)+(0.000000076438*E35^2)-(0.00000000082467*E35^3)+(0.0000000000053875*E35^4)))</f>
        <v>0.000790746254013709</v>
      </c>
      <c r="L35" s="119" t="n">
        <f aca="false">IF(ISBLANK(E35),"",(-0.00000572466+(0.00000010227*E35)-(0.0000000016546*E35^2)))</f>
        <v>-4.874354346E-006</v>
      </c>
      <c r="M35" s="119" t="n">
        <f aca="false">IF(ISBLANK(E35),"",IF(ISBLANK(G35),(O35+(K35*35)+(L35*35^1.5)+(0.00000048314*35^2)),(O35+(K35*G35)+(L35*G35^1.5)+(0.00000048314*G35^2))))</f>
        <v>1.02673792421055</v>
      </c>
      <c r="N35" s="120" t="n">
        <f aca="false">IF(ISBLANK(D35),"",IF(ISBLANK(G35),J35*(1+0.00001*(35-20)),J35*(1+0.00001*(G35-20))))</f>
        <v>110.85629747024</v>
      </c>
      <c r="O35" s="119" t="n">
        <f aca="false">IF(ISBLANK(E35),"",(0.999842594+(0.00006793952*E35)-(0.00000909529*E35^2)+(0.0000001001685*E35^3)-(0.000000001120083*E35^4)+(0.000000000006536332*E35^5)))</f>
        <v>0.999710821396544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1.60853353831561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1.56664471077407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71.837107821175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69.96635278317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44" t="n">
        <v>11.2</v>
      </c>
      <c r="F36" s="141" t="n">
        <v>1.4531</v>
      </c>
      <c r="G36" s="159" t="n">
        <v>34.81835</v>
      </c>
      <c r="H36" s="113" t="n">
        <v>400</v>
      </c>
      <c r="I36" s="144" t="n">
        <v>403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9" t="n">
        <f aca="false">IF(ISBLANK(E36),"",(0.000824493-(0.0000040899*E36)+(0.000000076438*E36^2)-(0.00000000082467*E36^3)+(0.0000000000053875*E36^4)))</f>
        <v>0.00078720067410176</v>
      </c>
      <c r="L36" s="119" t="n">
        <f aca="false">IF(ISBLANK(E36),"",(-0.00000572466+(0.00000010227*E36)-(0.0000000016546*E36^2)))</f>
        <v>-4.786789024E-006</v>
      </c>
      <c r="M36" s="119" t="n">
        <f aca="false">IF(ISBLANK(E36),"",IF(ISBLANK(G36),(O36+(K36*35)+(L36*35^1.5)+(0.00000048314*35^2)),(O36+(K36*G36)+(L36*G36^1.5)+(0.00000048314*G36^2))))</f>
        <v>1.02659814814951</v>
      </c>
      <c r="N36" s="120" t="n">
        <f aca="false">IF(ISBLANK(D36),"",IF(ISBLANK(G36),J36*(1+0.00001*(35-20)),J36*(1+0.00001*(G36-20))))</f>
        <v>108.606091246265</v>
      </c>
      <c r="O36" s="119" t="n">
        <f aca="false">IF(ISBLANK(E36),"",(0.999842594+(0.00006793952*E36)-(0.00000909529*E36^2)+(0.0000001001685*E36^3)-(0.000000001120083*E36^4)+(0.000000000006536332*E36^5)))</f>
        <v>0.999586860178949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1.52114887012857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1.48173739926427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67.9345085399419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66.1743922511421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44" t="n">
        <v>12.3</v>
      </c>
      <c r="F37" s="141" t="n">
        <v>1.8964</v>
      </c>
      <c r="G37" s="159" t="n">
        <v>34.92915</v>
      </c>
      <c r="H37" s="113" t="n">
        <v>300</v>
      </c>
      <c r="I37" s="144" t="n">
        <v>302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9" t="n">
        <f aca="false">IF(ISBLANK(E37),"",(0.000824493-(0.0000040899*E37)+(0.000000076438*E37^2)-(0.00000000082467*E37^3)+(0.0000000000053875*E37^4)))</f>
        <v>0.000784340246508949</v>
      </c>
      <c r="L37" s="119" t="n">
        <f aca="false">IF(ISBLANK(E37),"",(-0.00000572466+(0.00000010227*E37)-(0.0000000016546*E37^2)))</f>
        <v>-4.717063434E-006</v>
      </c>
      <c r="M37" s="119" t="n">
        <f aca="false">IF(ISBLANK(E37),"",IF(ISBLANK(G37),(O37+(K37*35)+(L37*35^1.5)+(0.00000048314*35^2)),(O37+(K37*G37)+(L37*G37^1.5)+(0.00000048314*G37^2))))</f>
        <v>1.02647685375324</v>
      </c>
      <c r="N37" s="120" t="n">
        <f aca="false">IF(ISBLANK(D37),"",IF(ISBLANK(G37),J37*(1+0.00001*(35-20)),J37*(1+0.00001*(G37-20))))</f>
        <v>110.346471331195</v>
      </c>
      <c r="O37" s="119" t="n">
        <f aca="false">IF(ISBLANK(E37),"",(0.999842594+(0.00006793952*E37)-(0.00000909529*E37^2)+(0.0000001001685*E37^3)-(0.000000001120083*E37^4)+(0.000000000006536332*E37^5)))</f>
        <v>0.999464826901702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1.95814982116983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1.90764147677563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87.4509710134447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85.1952683527997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2010</v>
      </c>
      <c r="E38" s="144" t="n">
        <v>13.7</v>
      </c>
      <c r="F38" s="141" t="n">
        <v>1.9036</v>
      </c>
      <c r="G38" s="159" t="n">
        <v>35.1173</v>
      </c>
      <c r="H38" s="113" t="n">
        <v>200</v>
      </c>
      <c r="I38" s="144" t="n">
        <v>201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109.42</v>
      </c>
      <c r="K38" s="119" t="n">
        <f aca="false">IF(ISBLANK(E38),"",(0.000824493-(0.0000040899*E38)+(0.000000076438*E38^2)-(0.00000000082467*E38^3)+(0.0000000000053875*E38^4)))</f>
        <v>0.000780877288892229</v>
      </c>
      <c r="L38" s="119" t="n">
        <f aca="false">IF(ISBLANK(E38),"",(-0.00000572466+(0.00000010227*E38)-(0.0000000016546*E38^2)))</f>
        <v>-4.634112874E-006</v>
      </c>
      <c r="M38" s="119" t="n">
        <f aca="false">IF(ISBLANK(E38),"",IF(ISBLANK(G38),(O38+(K38*35)+(L38*35^1.5)+(0.00000048314*35^2)),(O38+(K38*G38)+(L38*G38^1.5)+(0.00000048314*G38^2))))</f>
        <v>1.02634127782834</v>
      </c>
      <c r="N38" s="120" t="n">
        <f aca="false">IF(ISBLANK(D38),"",IF(ISBLANK(G38),J38*(1+0.00001*(35-20)),J38*(1+0.00001*(G38-20))))</f>
        <v>109.43654134966</v>
      </c>
      <c r="O38" s="119" t="n">
        <f aca="false">IF(ISBLANK(E38),"",(0.999842594+(0.00006793952*E38)-(0.00000909529*E38^2)+(0.0000001001685*E38^3)-(0.000000001120083*E38^4)+(0.000000000006536332*E38^5)))</f>
        <v>0.999287535799103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1.98229523199315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1.93141918269871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88.5293050608142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86.2571806993244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2011</v>
      </c>
      <c r="E39" s="144" t="n">
        <v>17.5</v>
      </c>
      <c r="F39" s="141" t="n">
        <v>2.1177</v>
      </c>
      <c r="G39" s="159" t="n">
        <v>35.65635</v>
      </c>
      <c r="H39" s="113" t="n">
        <v>100</v>
      </c>
      <c r="I39" s="144" t="n">
        <v>100.4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110.81</v>
      </c>
      <c r="K39" s="119" t="n">
        <f aca="false">IF(ISBLANK(E39),"",(0.000824493-(0.0000040899*E39)+(0.000000076438*E39^2)-(0.00000000082467*E39^3)+(0.0000000000053875*E39^4)))</f>
        <v>0.000772414460292969</v>
      </c>
      <c r="L39" s="119" t="n">
        <f aca="false">IF(ISBLANK(E39),"",(-0.00000572466+(0.00000010227*E39)-(0.0000000016546*E39^2)))</f>
        <v>-4.44165625E-006</v>
      </c>
      <c r="M39" s="119" t="n">
        <f aca="false">IF(ISBLANK(E39),"",IF(ISBLANK(G39),(O39+(K39*35)+(L39*35^1.5)+(0.00000048314*35^2)),(O39+(K39*G39)+(L39*G39^1.5)+(0.00000048314*G39^2))))</f>
        <v>1.02589865958754</v>
      </c>
      <c r="N39" s="120" t="n">
        <f aca="false">IF(ISBLANK(D39),"",IF(ISBLANK(G39),J39*(1+0.00001*(35-20)),J39*(1+0.00001*(G39-20))))</f>
        <v>110.827348801435</v>
      </c>
      <c r="O39" s="119" t="n">
        <f aca="false">IF(ISBLANK(E39),"",(0.999842594+(0.00006793952*E39)-(0.00000909529*E39^2)+(0.0000001001685*E39^3)-(0.000000001120083*E39^4)+(0.000000000006536332*E39^5)))</f>
        <v>0.998688620195579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2.17883320545359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2.12382888416053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97.3066909555572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94.8501979666093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2012</v>
      </c>
      <c r="E40" s="144" t="n">
        <v>17.7</v>
      </c>
      <c r="F40" s="141" t="n">
        <v>2.1189</v>
      </c>
      <c r="G40" s="159" t="n">
        <v>35.65605</v>
      </c>
      <c r="H40" s="113" t="n">
        <v>100</v>
      </c>
      <c r="I40" s="144" t="n">
        <v>100.4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110.46</v>
      </c>
      <c r="K40" s="119" t="n">
        <f aca="false">IF(ISBLANK(E40),"",(0.000824493-(0.0000040899*E40)+(0.000000076438*E40^2)-(0.00000000082467*E40^3)+(0.0000000000053875*E40^4)))</f>
        <v>0.000772004830209229</v>
      </c>
      <c r="L40" s="119" t="n">
        <f aca="false">IF(ISBLANK(E40),"",(-0.00000572466+(0.00000010227*E40)-(0.0000000016546*E40^2)))</f>
        <v>-4.432850634E-006</v>
      </c>
      <c r="M40" s="119" t="n">
        <f aca="false">IF(ISBLANK(E40),"",IF(ISBLANK(G40),(O40+(K40*35)+(L40*35^1.5)+(0.00000048314*35^2)),(O40+(K40*G40)+(L40*G40^1.5)+(0.00000048314*G40^2))))</f>
        <v>1.02584961456965</v>
      </c>
      <c r="N40" s="120" t="n">
        <f aca="false">IF(ISBLANK(D40),"",IF(ISBLANK(G40),J40*(1+0.00001*(35-20)),J40*(1+0.00001*(G40-20))))</f>
        <v>110.47729367283</v>
      </c>
      <c r="O40" s="119" t="n">
        <f aca="false">IF(ISBLANK(E40),"",(0.999842594+(0.00006793952*E40)-(0.00000909529*E40^2)+(0.0000001001685*E40^3)-(0.000000001120083*E40^4)+(0.000000000006536332*E40^5)))</f>
        <v>0.99865253627382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2.18711306120582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2.13200164053611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97.6764693134517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95.2151932663425</v>
      </c>
      <c r="T40" s="32" t="n">
        <v>0.44</v>
      </c>
      <c r="U40" s="32" t="n">
        <v>0.43</v>
      </c>
      <c r="V40" s="125" t="n">
        <v>20.6</v>
      </c>
      <c r="W40" s="125" t="n">
        <v>20.1</v>
      </c>
      <c r="X40" s="125" t="n">
        <v>20.1</v>
      </c>
      <c r="Y40" s="125" t="n">
        <v>19.7</v>
      </c>
      <c r="Z40" s="32" t="n">
        <v>1.32</v>
      </c>
      <c r="AA40" s="32" t="n">
        <v>1.29</v>
      </c>
      <c r="AB40" s="32" t="n">
        <v>6.13</v>
      </c>
      <c r="AC40" s="32" t="n">
        <v>5.99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2013</v>
      </c>
      <c r="E41" s="144" t="n">
        <v>19.2</v>
      </c>
      <c r="F41" s="141" t="n">
        <v>2.6895</v>
      </c>
      <c r="G41" s="159" t="n">
        <v>35.8347</v>
      </c>
      <c r="H41" s="113" t="n">
        <v>80</v>
      </c>
      <c r="I41" s="144" t="n">
        <v>80.5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109.83</v>
      </c>
      <c r="K41" s="119" t="n">
        <f aca="false">IF(ISBLANK(E41),"",(0.000824493-(0.0000040899*E41)+(0.000000076438*E41^2)-(0.00000000082467*E41^3)+(0.0000000000053875*E41^4)))</f>
        <v>0.00076904023915776</v>
      </c>
      <c r="L41" s="119" t="n">
        <f aca="false">IF(ISBLANK(E41),"",(-0.00000572466+(0.00000010227*E41)-(0.0000000016546*E41^2)))</f>
        <v>-4.371027744E-006</v>
      </c>
      <c r="M41" s="119" t="n">
        <f aca="false">IF(ISBLANK(E41),"",IF(ISBLANK(G41),(O41+(K41*35)+(L41*35^1.5)+(0.00000048314*35^2)),(O41+(K41*G41)+(L41*G41^1.5)+(0.00000048314*G41^2))))</f>
        <v>1.02560905894434</v>
      </c>
      <c r="N41" s="120" t="n">
        <f aca="false">IF(ISBLANK(D41),"",IF(ISBLANK(G41),J41*(1+0.00001*(35-20)),J41*(1+0.00001*(G41-20))))</f>
        <v>109.84739125101</v>
      </c>
      <c r="O41" s="119" t="n">
        <f aca="false">IF(ISBLANK(E41),"",(0.999842594+(0.00006793952*E41)-(0.00000909529*E41^2)+(0.0000001001685*E41^3)-(0.000000001120083*E41^4)+(0.000000000006536332*E41^5)))</f>
        <v>0.998367966868951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2.79658696546314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2.72675727761384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124.895573877584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121.776980018234</v>
      </c>
      <c r="T41" s="32" t="n">
        <v>0.34</v>
      </c>
      <c r="U41" s="32" t="n">
        <v>0.33</v>
      </c>
      <c r="V41" s="125" t="n">
        <v>15.5</v>
      </c>
      <c r="W41" s="125" t="n">
        <v>15.2</v>
      </c>
      <c r="X41" s="125" t="n">
        <v>15.2</v>
      </c>
      <c r="Y41" s="125" t="n">
        <v>14.8</v>
      </c>
      <c r="Z41" s="32" t="n">
        <v>1.03</v>
      </c>
      <c r="AA41" s="32" t="n">
        <v>1.01</v>
      </c>
      <c r="AB41" s="32" t="n">
        <v>4.6</v>
      </c>
      <c r="AC41" s="32" t="n">
        <v>4.5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2014</v>
      </c>
      <c r="E42" s="144" t="n">
        <v>23.3</v>
      </c>
      <c r="F42" s="141" t="n">
        <v>4.7776</v>
      </c>
      <c r="G42" s="159" t="n">
        <v>36.20695</v>
      </c>
      <c r="H42" s="113" t="n">
        <v>60</v>
      </c>
      <c r="I42" s="144" t="n">
        <v>60.3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112.03</v>
      </c>
      <c r="K42" s="119" t="n">
        <f aca="false">IF(ISBLANK(E42),"",(0.000824493-(0.0000040899*E42)+(0.000000076438*E42^2)-(0.00000000082467*E42^3)+(0.0000000000053875*E42^4)))</f>
        <v>0.000761852082538149</v>
      </c>
      <c r="L42" s="119" t="n">
        <f aca="false">IF(ISBLANK(E42),"",(-0.00000572466+(0.00000010227*E42)-(0.0000000016546*E42^2)))</f>
        <v>-4.240034794E-006</v>
      </c>
      <c r="M42" s="119" t="n">
        <f aca="false">IF(ISBLANK(E42),"",IF(ISBLANK(G42),(O42+(K42*35)+(L42*35^1.5)+(0.00000048314*35^2)),(O42+(K42*G42)+(L42*G42^1.5)+(0.00000048314*G42^2))))</f>
        <v>1.02476362591013</v>
      </c>
      <c r="N42" s="120" t="n">
        <f aca="false">IF(ISBLANK(D42),"",IF(ISBLANK(G42),J42*(1+0.00001*(35-20)),J42*(1+0.00001*(G42-20))))</f>
        <v>112.048156646085</v>
      </c>
      <c r="O42" s="119" t="n">
        <f aca="false">IF(ISBLANK(E42),"",(0.999842594+(0.00006793952*E42)-(0.00000909529*E42^2)+(0.0000001001685*E42^3)-(0.000000001120083*E42^4)+(0.000000000006536332*E42^5)))</f>
        <v>0.997469672670003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4.8805788551332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4.76263865318072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217.966651670249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212.699442251051</v>
      </c>
      <c r="T42" s="32" t="n">
        <v>0.02</v>
      </c>
      <c r="U42" s="32" t="n">
        <v>0.02</v>
      </c>
      <c r="V42" s="32" t="n">
        <v>0.73</v>
      </c>
      <c r="W42" s="32" t="n">
        <v>0.71</v>
      </c>
      <c r="X42" s="32" t="n">
        <v>0.71</v>
      </c>
      <c r="Y42" s="32" t="n">
        <v>0.69</v>
      </c>
      <c r="Z42" s="32" t="n">
        <v>0.25</v>
      </c>
      <c r="AA42" s="32" t="n">
        <v>0.24</v>
      </c>
      <c r="AB42" s="32" t="n">
        <v>1.8</v>
      </c>
      <c r="AC42" s="32" t="n">
        <v>1.76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2015</v>
      </c>
      <c r="E43" s="144" t="n">
        <v>26.4</v>
      </c>
      <c r="F43" s="141" t="n">
        <v>4.4093</v>
      </c>
      <c r="G43" s="159" t="n">
        <v>36.5906</v>
      </c>
      <c r="H43" s="113" t="n">
        <v>40</v>
      </c>
      <c r="I43" s="144" t="n">
        <v>40.1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110.12</v>
      </c>
      <c r="K43" s="119" t="n">
        <f aca="false">IF(ISBLANK(E43),"",(0.000824493-(0.0000040899*E43)+(0.000000076438*E43^2)-(0.00000000082467*E43^3)+(0.0000000000053875*E43^4)))</f>
        <v>0.00075723714718464</v>
      </c>
      <c r="L43" s="119" t="n">
        <f aca="false">IF(ISBLANK(E43),"",(-0.00000572466+(0.00000010227*E43)-(0.0000000016546*E43^2)))</f>
        <v>-4.177922016E-006</v>
      </c>
      <c r="M43" s="119" t="n">
        <f aca="false">IF(ISBLANK(E43),"",IF(ISBLANK(G43),(O43+(K43*35)+(L43*35^1.5)+(0.00000048314*35^2)),(O43+(K43*G43)+(L43*G43^1.5)+(0.00000048314*G43^2))))</f>
        <v>1.02410985085641</v>
      </c>
      <c r="N43" s="120" t="n">
        <f aca="false">IF(ISBLANK(D43),"",IF(ISBLANK(G43),J43*(1+0.00001*(35-20)),J43*(1+0.00001*(G43-20))))</f>
        <v>110.13826956872</v>
      </c>
      <c r="O43" s="119" t="n">
        <f aca="false">IF(ISBLANK(E43),"",(0.999842594+(0.00006793952*E43)-(0.00000909529*E43^2)+(0.0000001001685*E43^3)-(0.000000001120083*E43^4)+(0.000000000006536332*E43^5)))</f>
        <v>0.996679955992022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4.582683179737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4.47479650342659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204.662630807054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199.844411843031</v>
      </c>
      <c r="T43" s="32" t="n">
        <v>0.01</v>
      </c>
      <c r="U43" s="32" t="n">
        <v>0.01</v>
      </c>
      <c r="V43" s="32" t="n">
        <v>0.02</v>
      </c>
      <c r="W43" s="32" t="n">
        <v>0.02</v>
      </c>
      <c r="X43" s="32" t="n">
        <v>0.01</v>
      </c>
      <c r="Y43" s="32" t="n">
        <v>0.01</v>
      </c>
      <c r="Z43" s="32" t="n">
        <v>0.14</v>
      </c>
      <c r="AA43" s="32" t="n">
        <v>0.14</v>
      </c>
      <c r="AB43" s="32" t="n">
        <v>1.11</v>
      </c>
      <c r="AC43" s="32" t="n">
        <v>1.08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2016</v>
      </c>
      <c r="E44" s="144" t="n">
        <v>26.6</v>
      </c>
      <c r="F44" s="141" t="n">
        <v>4.3094</v>
      </c>
      <c r="G44" s="159" t="n">
        <v>36.5912</v>
      </c>
      <c r="H44" s="113" t="n">
        <v>20</v>
      </c>
      <c r="I44" s="144" t="n">
        <v>20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107.63</v>
      </c>
      <c r="K44" s="119" t="n">
        <f aca="false">IF(ISBLANK(E44),"",(0.000824493-(0.0000040899*E44)+(0.000000076438*E44^2)-(0.00000000082467*E44^3)+(0.0000000000053875*E44^4)))</f>
        <v>0.0007569621422567</v>
      </c>
      <c r="L44" s="119" t="n">
        <f aca="false">IF(ISBLANK(E44),"",(-0.00000572466+(0.00000010227*E44)-(0.0000000016546*E44^2)))</f>
        <v>-4.175006776E-006</v>
      </c>
      <c r="M44" s="119" t="n">
        <f aca="false">IF(ISBLANK(E44),"",IF(ISBLANK(G44),(O44+(K44*35)+(L44*35^1.5)+(0.00000048314*35^2)),(O44+(K44*G44)+(L44*G44^1.5)+(0.00000048314*G44^2))))</f>
        <v>1.02404681802189</v>
      </c>
      <c r="N44" s="120" t="n">
        <f aca="false">IF(ISBLANK(D44),"",IF(ISBLANK(G44),J44*(1+0.00001*(35-20)),J44*(1+0.00001*(G44-20))))</f>
        <v>107.64785710856</v>
      </c>
      <c r="O44" s="119" t="n">
        <f aca="false">IF(ISBLANK(E44),"",(0.999842594+(0.00006793952*E44)-(0.00000909529*E44^2)+(0.0000001001685*E44^3)-(0.000000001120083*E44^4)+(0.000000000006536332*E44^5)))</f>
        <v>0.996625887839717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4.58408393946749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4.47643980606511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204.725188736618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199.917801738868</v>
      </c>
      <c r="T44" s="32" t="n">
        <v>0.01</v>
      </c>
      <c r="U44" s="32" t="n">
        <v>0.01</v>
      </c>
      <c r="V44" s="32" t="n">
        <v>0.04</v>
      </c>
      <c r="W44" s="32" t="n">
        <v>0.04</v>
      </c>
      <c r="X44" s="32" t="n">
        <v>0.03</v>
      </c>
      <c r="Y44" s="32" t="n">
        <v>0.03</v>
      </c>
      <c r="Z44" s="32" t="n">
        <v>0.15</v>
      </c>
      <c r="AA44" s="32" t="n">
        <v>0.15</v>
      </c>
      <c r="AB44" s="32" t="n">
        <v>1.07</v>
      </c>
      <c r="AC44" s="32" t="n">
        <v>1.05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2017</v>
      </c>
      <c r="E45" s="144" t="n">
        <v>26.6</v>
      </c>
      <c r="F45" s="141" t="n">
        <v>4.3974</v>
      </c>
      <c r="G45" s="159" t="n">
        <v>36.5923</v>
      </c>
      <c r="H45" s="113" t="n">
        <v>0</v>
      </c>
      <c r="I45" s="144" t="n">
        <v>2.3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109.96</v>
      </c>
      <c r="K45" s="119" t="n">
        <f aca="false">IF(ISBLANK(E45),"",(0.000824493-(0.0000040899*E45)+(0.000000076438*E45^2)-(0.00000000082467*E45^3)+(0.0000000000053875*E45^4)))</f>
        <v>0.0007569621422567</v>
      </c>
      <c r="L45" s="119" t="n">
        <f aca="false">IF(ISBLANK(E45),"",(-0.00000572466+(0.00000010227*E45)-(0.0000000016546*E45^2)))</f>
        <v>-4.175006776E-006</v>
      </c>
      <c r="M45" s="119" t="n">
        <f aca="false">IF(ISBLANK(E45),"",IF(ISBLANK(G45),(O45+(K45*35)+(L45*35^1.5)+(0.00000048314*35^2)),(O45+(K45*G45)+(L45*G45^1.5)+(0.00000048314*G45^2))))</f>
        <v>1.02404764790302</v>
      </c>
      <c r="N45" s="120" t="n">
        <f aca="false">IF(ISBLANK(D45),"",IF(ISBLANK(G45),J45*(1+0.00001*(35-20)),J45*(1+0.00001*(G45-20))))</f>
        <v>109.97824489308</v>
      </c>
      <c r="O45" s="119" t="n">
        <f aca="false">IF(ISBLANK(E45),"",(0.999842594+(0.00006793952*E45)-(0.00000909529*E45^2)+(0.0000001001685*E45^3)-(0.000000001120083*E45^4)+(0.000000000006536332*E45^5)))</f>
        <v>0.996625887839717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4.57704672026912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4.46956421377628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204.410906527219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199.610737787248</v>
      </c>
      <c r="T45" s="32" t="n">
        <v>0.02</v>
      </c>
      <c r="U45" s="32" t="n">
        <v>0.02</v>
      </c>
      <c r="V45" s="32" t="n">
        <v>0.05</v>
      </c>
      <c r="W45" s="32" t="n">
        <v>0.05</v>
      </c>
      <c r="X45" s="32" t="n">
        <v>0.03</v>
      </c>
      <c r="Y45" s="32" t="n">
        <v>0.03</v>
      </c>
      <c r="Z45" s="32" t="n">
        <v>0.16</v>
      </c>
      <c r="AA45" s="32" t="n">
        <v>0.16</v>
      </c>
      <c r="AB45" s="32" t="n">
        <v>1.09</v>
      </c>
      <c r="AC45" s="32" t="n">
        <v>1.07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e">
        <f aca="false">IF(ISBLANK(D46),"",IF(ISBLANK(G46),J46*(1+0.00001*(35-20)),J46*(1+0.00001*(G46-20))))</f>
        <v>#VALUE!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J12" activeCellId="0" sqref="J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4.9782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29.97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-6°29.97</v>
      </c>
      <c r="P9" s="29" t="s">
        <v>16</v>
      </c>
      <c r="Q9" s="33" t="n">
        <f aca="false">IF(ISBLANK(I9),"",IF(ISBLANK(J9),"",IF(J9&gt;60,"ERREUR !!",O11*(I9+(J9/60)))))</f>
        <v>-6.4995</v>
      </c>
      <c r="R9" s="33"/>
      <c r="V9" s="137" t="n">
        <v>4.9756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-9°59.94</v>
      </c>
      <c r="P10" s="29" t="s">
        <v>17</v>
      </c>
      <c r="Q10" s="33" t="n">
        <f aca="false">IF(ISBLANK(I10),"",IF(ISBLANK(J10),"",IF(J10&gt;60,"ERREUR !!",O12*(I10+(J10/60)))))</f>
        <v>-9.999</v>
      </c>
      <c r="R10" s="33"/>
      <c r="S10" s="35"/>
      <c r="T10" s="35"/>
      <c r="V10" s="0" t="n">
        <v>4.9719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41723</v>
      </c>
      <c r="K11" s="38"/>
      <c r="L11" s="38"/>
      <c r="M11" s="38"/>
      <c r="N11" s="39" t="str">
        <f aca="false">I9&amp;"°"&amp;J9</f>
        <v>6°29.97</v>
      </c>
      <c r="O11" s="40" t="n">
        <f aca="false">IF(P9=M10,-1,1)</f>
        <v>-1</v>
      </c>
      <c r="P11" s="41" t="str">
        <f aca="false">TEXT(J11,"aaaa-mm-jj")&amp;"T"&amp;TEXT(J12,"hh:mm:ss")&amp;"z"</f>
        <v>2018-03-26T06:18:51z</v>
      </c>
      <c r="Q11" s="41"/>
      <c r="R11" s="41"/>
      <c r="T11" s="42"/>
      <c r="U11" s="42"/>
      <c r="V11" s="5" t="n">
        <v>4.9748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0.263090277777778</v>
      </c>
      <c r="K12" s="45"/>
      <c r="L12" s="45"/>
      <c r="M12" s="45"/>
      <c r="N12" s="46" t="str">
        <f aca="false">I10&amp;"°"&amp;J10</f>
        <v>9°59.94</v>
      </c>
      <c r="O12" s="40" t="n">
        <f aca="false">IF(P10=N10,-1,1)</f>
        <v>-1</v>
      </c>
      <c r="P12" s="41"/>
      <c r="Q12" s="41"/>
      <c r="R12" s="41"/>
      <c r="T12" s="42"/>
      <c r="U12" s="42"/>
      <c r="V12" s="160"/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29</v>
      </c>
      <c r="S14" s="55" t="s">
        <v>24</v>
      </c>
      <c r="V14" s="153" t="n">
        <f aca="false">AVERAGE(V8:V13)</f>
        <v>4.975125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29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4.9751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0.995948564991742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0.0199640178717583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5.01497608823029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4.974652241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0.004699577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0.00400973814986265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2019</v>
      </c>
      <c r="E35" s="144" t="n">
        <v>9.5</v>
      </c>
      <c r="F35" s="141" t="n">
        <v>1.6046</v>
      </c>
      <c r="G35" s="159" t="n">
        <v>34.6669</v>
      </c>
      <c r="H35" s="113" t="n">
        <v>500</v>
      </c>
      <c r="I35" s="144" t="n">
        <v>503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108.2</v>
      </c>
      <c r="K35" s="119" t="n">
        <f aca="false">IF(ISBLANK(E35),"",(0.000824493-(0.0000040899*E35)+(0.000000076438*E35^2)-(0.00000000082467*E35^3)+(0.0000000000053875*E35^4)))</f>
        <v>0.000791874309582969</v>
      </c>
      <c r="L35" s="119" t="n">
        <f aca="false">IF(ISBLANK(E35),"",(-0.00000572466+(0.00000010227*E35)-(0.0000000016546*E35^2)))</f>
        <v>-4.90242265E-006</v>
      </c>
      <c r="M35" s="119" t="n">
        <f aca="false">IF(ISBLANK(E35),"",IF(ISBLANK(G35),(O35+(K35*35)+(L35*35^1.5)+(0.00000048314*35^2)),(O35+(K35*G35)+(L35*G35^1.5)+(0.00000048314*G35^2))))</f>
        <v>1.02677624389575</v>
      </c>
      <c r="N35" s="120" t="n">
        <f aca="false">IF(ISBLANK(D35),"",IF(ISBLANK(G35),J35*(1+0.00001*(35-20)),J35*(1+0.00001*(G35-20))))</f>
        <v>108.2158695858</v>
      </c>
      <c r="O35" s="119" t="n">
        <f aca="false">IF(ISBLANK(E35),"",(0.999842594+(0.00006793952*E35)-(0.00000909529*E35^2)+(0.0000001001685*E35^3)-(0.000000001120083*E35^4)+(0.000000000006536332*E35^5)))</f>
        <v>0.999744434108058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1.68760142028356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1.64359219481016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75.3682794298637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73.4028274202218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2021</v>
      </c>
      <c r="E36" s="144" t="n">
        <v>10.7</v>
      </c>
      <c r="F36" s="141" t="n">
        <v>1.5108</v>
      </c>
      <c r="G36" s="159" t="n">
        <v>34.76925</v>
      </c>
      <c r="H36" s="113" t="n">
        <v>400</v>
      </c>
      <c r="I36" s="144" t="n">
        <v>401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110.95</v>
      </c>
      <c r="K36" s="119" t="n">
        <f aca="false">IF(ISBLANK(E36),"",(0.000824493-(0.0000040899*E36)+(0.000000076438*E36^2)-(0.00000000082467*E36^3)+(0.0000000000053875*E36^4)))</f>
        <v>0.000788542819544229</v>
      </c>
      <c r="L36" s="119" t="n">
        <f aca="false">IF(ISBLANK(E36),"",(-0.00000572466+(0.00000010227*E36)-(0.0000000016546*E36^2)))</f>
        <v>-4.819806154E-006</v>
      </c>
      <c r="M36" s="119" t="n">
        <f aca="false">IF(ISBLANK(E36),"",IF(ISBLANK(G36),(O36+(K36*35)+(L36*35^1.5)+(0.00000048314*35^2)),(O36+(K36*G36)+(L36*G36^1.5)+(0.00000048314*G36^2))))</f>
        <v>1.02665013404334</v>
      </c>
      <c r="N36" s="120" t="n">
        <f aca="false">IF(ISBLANK(D36),"",IF(ISBLANK(G36),J36*(1+0.00001*(35-20)),J36*(1+0.00001*(G36-20))))</f>
        <v>110.966386482875</v>
      </c>
      <c r="O36" s="119" t="n">
        <f aca="false">IF(ISBLANK(E36),"",(0.999842594+(0.00006793952*E36)-(0.00000909529*E36^2)+(0.0000001001685*E36^3)-(0.000000001120083*E36^4)+(0.000000000006536332*E36^5)))</f>
        <v>0.999637172582749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1.54791337167567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1.50773210887277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69.1298111790356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67.335315982258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2022</v>
      </c>
      <c r="E37" s="144" t="n">
        <v>11.9</v>
      </c>
      <c r="F37" s="141" t="n">
        <v>1.6463</v>
      </c>
      <c r="G37" s="159" t="n">
        <v>34.9056</v>
      </c>
      <c r="H37" s="113" t="n">
        <v>300</v>
      </c>
      <c r="I37" s="144" t="n">
        <v>304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109.76</v>
      </c>
      <c r="K37" s="119" t="n">
        <f aca="false">IF(ISBLANK(E37),"",(0.000824493-(0.0000040899*E37)+(0.000000076438*E37^2)-(0.00000000082467*E37^3)+(0.0000000000053875*E37^4)))</f>
        <v>0.000785365912757409</v>
      </c>
      <c r="L37" s="119" t="n">
        <f aca="false">IF(ISBLANK(E37),"",(-0.00000572466+(0.00000010227*E37)-(0.0000000016546*E37^2)))</f>
        <v>-4.741954906E-006</v>
      </c>
      <c r="M37" s="119" t="n">
        <f aca="false">IF(ISBLANK(E37),"",IF(ISBLANK(G37),(O37+(K37*35)+(L37*35^1.5)+(0.00000048314*35^2)),(O37+(K37*G37)+(L37*G37^1.5)+(0.00000048314*G37^2))))</f>
        <v>1.02653540238914</v>
      </c>
      <c r="N37" s="120" t="n">
        <f aca="false">IF(ISBLANK(D37),"",IF(ISBLANK(G37),J37*(1+0.00001*(35-20)),J37*(1+0.00001*(G37-20))))</f>
        <v>109.77636038656</v>
      </c>
      <c r="O37" s="119" t="n">
        <f aca="false">IF(ISBLANK(E37),"",(0.999842594+(0.00006793952*E37)-(0.00000909529*E37^2)+(0.0000001001685*E37^3)-(0.000000001120083*E37^4)+(0.000000000006536332*E37^5)))</f>
        <v>0.999510988456787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1.70679851227363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1.66267866485779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76.2256215581403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74.255229172549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2023</v>
      </c>
      <c r="E38" s="144" t="n">
        <v>13.4</v>
      </c>
      <c r="F38" s="141" t="n">
        <v>2.0745</v>
      </c>
      <c r="G38" s="159" t="n">
        <v>35.0919</v>
      </c>
      <c r="H38" s="113" t="n">
        <v>200</v>
      </c>
      <c r="I38" s="144" t="n">
        <v>202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109.63</v>
      </c>
      <c r="K38" s="119" t="n">
        <f aca="false">IF(ISBLANK(E38),"",(0.000824493-(0.0000040899*E38)+(0.000000076438*E38^2)-(0.00000000082467*E38^3)+(0.0000000000053875*E38^4)))</f>
        <v>0.00078160300815734</v>
      </c>
      <c r="L38" s="119" t="n">
        <f aca="false">IF(ISBLANK(E38),"",(-0.00000572466+(0.00000010227*E38)-(0.0000000016546*E38^2)))</f>
        <v>-4.651341976E-006</v>
      </c>
      <c r="M38" s="119" t="n">
        <f aca="false">IF(ISBLANK(E38),"",IF(ISBLANK(G38),(O38+(K38*35)+(L38*35^1.5)+(0.00000048314*35^2)),(O38+(K38*G38)+(L38*G38^1.5)+(0.00000048314*G38^2))))</f>
        <v>1.02638353715501</v>
      </c>
      <c r="N38" s="120" t="n">
        <f aca="false">IF(ISBLANK(D38),"",IF(ISBLANK(G38),J38*(1+0.00001*(35-20)),J38*(1+0.00001*(G38-20))))</f>
        <v>109.64654524997</v>
      </c>
      <c r="O38" s="119" t="n">
        <f aca="false">IF(ISBLANK(E38),"",(0.999842594+(0.00006793952*E38)-(0.00000909529*E38^2)+(0.0000001001685*E38^3)-(0.000000001120083*E38^4)+(0.000000000006536332*E38^5)))</f>
        <v>0.999327559596324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2.15747733183434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2.10201864481825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96.3529376397214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93.8761526775832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2024</v>
      </c>
      <c r="E39" s="144" t="n">
        <v>13.8</v>
      </c>
      <c r="F39" s="141" t="n">
        <v>2.0847</v>
      </c>
      <c r="G39" s="159" t="n">
        <v>35.09185</v>
      </c>
      <c r="H39" s="113" t="n">
        <v>200</v>
      </c>
      <c r="I39" s="144" t="n">
        <v>202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110.41</v>
      </c>
      <c r="K39" s="119" t="n">
        <f aca="false">IF(ISBLANK(E39),"",(0.000824493-(0.0000040899*E39)+(0.000000076438*E39^2)-(0.00000000082467*E39^3)+(0.0000000000053875*E39^4)))</f>
        <v>0.00078063733116678</v>
      </c>
      <c r="L39" s="119" t="n">
        <f aca="false">IF(ISBLANK(E39),"",(-0.00000572466+(0.00000010227*E39)-(0.0000000016546*E39^2)))</f>
        <v>-4.628436024E-006</v>
      </c>
      <c r="M39" s="119" t="n">
        <f aca="false">IF(ISBLANK(E39),"",IF(ISBLANK(G39),(O39+(K39*35)+(L39*35^1.5)+(0.00000048314*35^2)),(O39+(K39*G39)+(L39*G39^1.5)+(0.00000048314*G39^2))))</f>
        <v>1.02630076436705</v>
      </c>
      <c r="N39" s="120" t="n">
        <f aca="false">IF(ISBLANK(D39),"",IF(ISBLANK(G39),J39*(1+0.00001*(35-20)),J39*(1+0.00001*(G39-20))))</f>
        <v>110.426662911585</v>
      </c>
      <c r="O39" s="119" t="n">
        <f aca="false">IF(ISBLANK(E39),"",(0.999842594+(0.00006793952*E39)-(0.00000909529*E39^2)+(0.0000001001685*E39^3)-(0.000000001120083*E39^4)+(0.000000000006536332*E39^5)))</f>
        <v>0.999273951256516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2.15256142458705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2.0973982474958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96.1333932220576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93.6698057331627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2027</v>
      </c>
      <c r="E40" s="144" t="n">
        <v>17.3</v>
      </c>
      <c r="F40" s="141" t="n">
        <v>1.9627</v>
      </c>
      <c r="G40" s="159" t="n">
        <v>35.61205</v>
      </c>
      <c r="H40" s="113" t="n">
        <v>100</v>
      </c>
      <c r="I40" s="144" t="n">
        <v>100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110.13</v>
      </c>
      <c r="K40" s="119" t="n">
        <f aca="false">IF(ISBLANK(E40),"",(0.000824493-(0.0000040899*E40)+(0.000000076438*E40^2)-(0.00000000082467*E40^3)+(0.0000000000053875*E40^4)))</f>
        <v>0.000772827533782449</v>
      </c>
      <c r="L40" s="119" t="n">
        <f aca="false">IF(ISBLANK(E40),"",(-0.00000572466+(0.00000010227*E40)-(0.0000000016546*E40^2)))</f>
        <v>-4.450594234E-006</v>
      </c>
      <c r="M40" s="119" t="n">
        <f aca="false">IF(ISBLANK(E40),"",IF(ISBLANK(G40),(O40+(K40*35)+(L40*35^1.5)+(0.00000048314*35^2)),(O40+(K40*G40)+(L40*G40^1.5)+(0.00000048314*G40^2))))</f>
        <v>1.0259131294196</v>
      </c>
      <c r="N40" s="120" t="n">
        <f aca="false">IF(ISBLANK(D40),"",IF(ISBLANK(G40),J40*(1+0.00001*(35-20)),J40*(1+0.00001*(G40-20))))</f>
        <v>110.147193550665</v>
      </c>
      <c r="O40" s="119" t="n">
        <f aca="false">IF(ISBLANK(E40),"",(0.999842594+(0.00006793952*E40)-(0.00000909529*E40^2)+(0.0000001001685*E40^3)-(0.000000001120083*E40^4)+(0.000000000006536332*E40^5)))</f>
        <v>0.998724260572406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2.03089874920877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1.97960108996532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90.6999381396635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88.4089846778511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2028</v>
      </c>
      <c r="E41" s="144" t="n">
        <v>26.2</v>
      </c>
      <c r="F41" s="141" t="n">
        <v>4.4738</v>
      </c>
      <c r="G41" s="159" t="n">
        <v>36.53435</v>
      </c>
      <c r="H41" s="113" t="n">
        <v>50</v>
      </c>
      <c r="I41" s="144" t="n">
        <v>51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109.92</v>
      </c>
      <c r="K41" s="119" t="n">
        <f aca="false">IF(ISBLANK(E41),"",(0.000824493-(0.0000040899*E41)+(0.000000076438*E41^2)-(0.00000000082467*E41^3)+(0.0000000000053875*E41^4)))</f>
        <v>0.00075751484439926</v>
      </c>
      <c r="L41" s="119" t="n">
        <f aca="false">IF(ISBLANK(E41),"",(-0.00000572466+(0.00000010227*E41)-(0.0000000016546*E41^2)))</f>
        <v>-4.180969624E-006</v>
      </c>
      <c r="M41" s="119" t="n">
        <f aca="false">IF(ISBLANK(E41),"",IF(ISBLANK(G41),(O41+(K41*35)+(L41*35^1.5)+(0.00000048314*35^2)),(O41+(K41*G41)+(L41*G41^1.5)+(0.00000048314*G41^2))))</f>
        <v>1.02413056969889</v>
      </c>
      <c r="N41" s="120" t="n">
        <f aca="false">IF(ISBLANK(D41),"",IF(ISBLANK(G41),J41*(1+0.00001*(35-20)),J41*(1+0.00001*(G41-20))))</f>
        <v>109.93817455752</v>
      </c>
      <c r="O41" s="119" t="n">
        <f aca="false">IF(ISBLANK(E41),"",(0.999842594+(0.00006793952*E41)-(0.00000909529*E41^2)+(0.0000001001685*E41^3)-(0.000000001120083*E41^4)+(0.000000000006536332*E41^5)))</f>
        <v>0.996733652687927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4.65857325928692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4.54880793242663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208.051881759754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203.149762262173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2050</v>
      </c>
      <c r="E42" s="144" t="n">
        <v>26.6</v>
      </c>
      <c r="F42" s="141" t="n">
        <v>4.441</v>
      </c>
      <c r="G42" s="159" t="n">
        <v>36.57975</v>
      </c>
      <c r="H42" s="113" t="n">
        <v>20</v>
      </c>
      <c r="I42" s="144" t="n">
        <v>20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111.03</v>
      </c>
      <c r="K42" s="119" t="n">
        <f aca="false">IF(ISBLANK(E42),"",(0.000824493-(0.0000040899*E42)+(0.000000076438*E42^2)-(0.00000000082467*E42^3)+(0.0000000000053875*E42^4)))</f>
        <v>0.0007569621422567</v>
      </c>
      <c r="L42" s="119" t="n">
        <f aca="false">IF(ISBLANK(E42),"",(-0.00000572466+(0.00000010227*E42)-(0.0000000016546*E42^2)))</f>
        <v>-4.175006776E-006</v>
      </c>
      <c r="M42" s="119" t="n">
        <f aca="false">IF(ISBLANK(E42),"",IF(ISBLANK(G42),(O42+(K42*35)+(L42*35^1.5)+(0.00000048314*35^2)),(O42+(K42*G42)+(L42*G42^1.5)+(0.00000048314*G42^2))))</f>
        <v>1.02403817974593</v>
      </c>
      <c r="N42" s="120" t="n">
        <f aca="false">IF(ISBLANK(D42),"",IF(ISBLANK(G42),J42*(1+0.00001*(35-20)),J42*(1+0.00001*(G42-20))))</f>
        <v>111.048408496425</v>
      </c>
      <c r="O42" s="119" t="n">
        <f aca="false">IF(ISBLANK(E42),"",(0.999842594+(0.00006793952*E42)-(0.00000909529*E42^2)+(0.0000001001685*E42^3)-(0.000000001120083*E42^4)+(0.000000000006536332*E42^5)))</f>
        <v>0.996625887839717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4.5772135052112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4.4697684087783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204.418355142732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199.619857136039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2057</v>
      </c>
      <c r="E43" s="144" t="n">
        <v>26.6</v>
      </c>
      <c r="F43" s="141" t="n">
        <v>4.7067</v>
      </c>
      <c r="G43" s="159" t="n">
        <v>36.58035</v>
      </c>
      <c r="H43" s="113" t="n">
        <v>0</v>
      </c>
      <c r="I43" s="144" t="n">
        <v>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117.6740042</v>
      </c>
      <c r="K43" s="119" t="n">
        <f aca="false">IF(ISBLANK(E43),"",(0.000824493-(0.0000040899*E43)+(0.000000076438*E43^2)-(0.00000000082467*E43^3)+(0.0000000000053875*E43^4)))</f>
        <v>0.0007569621422567</v>
      </c>
      <c r="L43" s="119" t="n">
        <f aca="false">IF(ISBLANK(E43),"",(-0.00000572466+(0.00000010227*E43)-(0.0000000016546*E43^2)))</f>
        <v>-4.175006776E-006</v>
      </c>
      <c r="M43" s="119" t="n">
        <f aca="false">IF(ISBLANK(E43),"",IF(ISBLANK(G43),(O43+(K43*35)+(L43*35^1.5)+(0.00000048314*35^2)),(O43+(K43*G43)+(L43*G43^1.5)+(0.00000048314*G43^2))))</f>
        <v>1.02403863240522</v>
      </c>
      <c r="N43" s="120" t="n">
        <f aca="false">IF(ISBLANK(D43),"",IF(ISBLANK(G43),J43*(1+0.00001*(35-20)),J43*(1+0.00001*(G43-20))))</f>
        <v>117.693514961755</v>
      </c>
      <c r="O43" s="119" t="n">
        <f aca="false">IF(ISBLANK(E43),"",(0.999842594+(0.00006793952*E43)-(0.00000909529*E43^2)+(0.0000001001685*E43^3)-(0.000000001120083*E43^4)+(0.000000000006536332*E43^5)))</f>
        <v>0.996625887839717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4.57327565882876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4.46592102495902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204.242490923292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199.44803297467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44"/>
      <c r="F44" s="141"/>
      <c r="G44" s="159"/>
      <c r="H44" s="113"/>
      <c r="I44" s="144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44"/>
      <c r="F45" s="141"/>
      <c r="G45" s="159"/>
      <c r="H45" s="113"/>
      <c r="I45" s="144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e">
        <f aca="false">IF(ISBLANK(D46),"",IF(ISBLANK(G46),J46*(1+0.00001*(35-20)),J46*(1+0.00001*(G46-20))))</f>
        <v>#VALUE!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9" activeCellId="0" sqref="AD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0.217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-6°0.217</v>
      </c>
      <c r="P9" s="29" t="s">
        <v>16</v>
      </c>
      <c r="Q9" s="33" t="n">
        <f aca="false">IF(ISBLANK(I9),"",IF(ISBLANK(J9),"",IF(J9&gt;60,"ERREUR !!",O11*(I9+(J9/60)))))</f>
        <v>-6.00361666666667</v>
      </c>
      <c r="R9" s="33"/>
      <c r="V9" s="137" t="n">
        <v>4.9863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0.34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-10°0.34</v>
      </c>
      <c r="P10" s="29" t="s">
        <v>17</v>
      </c>
      <c r="Q10" s="33" t="n">
        <f aca="false">IF(ISBLANK(I10),"",IF(ISBLANK(J10),"",IF(J10&gt;60,"ERREUR !!",O12*(I10+(J10/60)))))</f>
        <v>-10.0056666666667</v>
      </c>
      <c r="R10" s="33"/>
      <c r="S10" s="35"/>
      <c r="T10" s="35"/>
      <c r="V10" s="0" t="n">
        <v>4.9744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41723</v>
      </c>
      <c r="K11" s="38"/>
      <c r="L11" s="38"/>
      <c r="M11" s="38"/>
      <c r="N11" s="39" t="str">
        <f aca="false">I9&amp;"°"&amp;J9</f>
        <v>6°0.217</v>
      </c>
      <c r="O11" s="40" t="n">
        <f aca="false">IF(P9=M10,-1,1)</f>
        <v>-1</v>
      </c>
      <c r="P11" s="41" t="str">
        <f aca="false">TEXT(J11,"aaaa-mm-jj")&amp;"T"&amp;TEXT(J12,"hh:mm:ss")&amp;"z"</f>
        <v>2018-03-26T17:28:40z</v>
      </c>
      <c r="Q11" s="41"/>
      <c r="R11" s="41"/>
      <c r="T11" s="42"/>
      <c r="U11" s="42"/>
      <c r="V11" s="5" t="n">
        <v>4.9829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0.728240740740741</v>
      </c>
      <c r="K12" s="45"/>
      <c r="L12" s="45"/>
      <c r="M12" s="45"/>
      <c r="N12" s="46" t="str">
        <f aca="false">I10&amp;"°"&amp;J10</f>
        <v>10°0.34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4.9783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28.7</v>
      </c>
      <c r="S14" s="55" t="s">
        <v>24</v>
      </c>
      <c r="V14" s="153" t="n">
        <f aca="false">AVERAGE(V8:V13)</f>
        <v>4.98112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28.7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0.996036070213923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0.0199657719340472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5.01496104465595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4.9806666443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0.0046995911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0.00400524350399323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44" t="n">
        <v>10.6</v>
      </c>
      <c r="F35" s="141" t="n">
        <v>2.1295</v>
      </c>
      <c r="G35" s="116" t="n">
        <v>34.6354</v>
      </c>
      <c r="H35" s="113" t="n">
        <v>500</v>
      </c>
      <c r="I35" s="144" t="n">
        <v>504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9" t="n">
        <f aca="false">IF(ISBLANK(E35),"",(0.000824493-(0.0000040899*E35)+(0.000000076438*E35^2)-(0.00000000082467*E35^3)+(0.0000000000053875*E35^4)))</f>
        <v>0.0007888144544615</v>
      </c>
      <c r="L35" s="119" t="n">
        <f aca="false">IF(ISBLANK(E35),"",(-0.00000572466+(0.00000010227*E35)-(0.0000000016546*E35^2)))</f>
        <v>-4.826508856E-006</v>
      </c>
      <c r="M35" s="119" t="n">
        <f aca="false">IF(ISBLANK(E35),"",IF(ISBLANK(G35),(O35+(K35*35)+(L35*35^1.5)+(0.00000048314*35^2)),(O35+(K35*G35)+(L35*G35^1.5)+(0.00000048314*G35^2))))</f>
        <v>1.02656351156262</v>
      </c>
      <c r="N35" s="120" t="n">
        <f aca="false">IF(ISBLANK(D35),"",IF(ISBLANK(G35),J35*(1+0.00001*(35-20)),J35*(1+0.00001*(G35-20))))</f>
        <v>110.85622187736</v>
      </c>
      <c r="O35" s="119" t="n">
        <f aca="false">IF(ISBLANK(E35),"",(0.999842594+(0.00006793952*E35)-(0.00000909529*E35^2)+(0.0000001001685*E35^3)-(0.000000001120083*E35^4)+(0.000000000006536332*E35^5)))</f>
        <v>0.999646842332655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2.18800762332993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2.13139040954162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97.7164204579145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95.1878956901287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44" t="n">
        <v>11.5</v>
      </c>
      <c r="F36" s="141" t="n">
        <v>1.8059</v>
      </c>
      <c r="G36" s="116" t="n">
        <v>34.7333</v>
      </c>
      <c r="H36" s="113" t="n">
        <v>400</v>
      </c>
      <c r="I36" s="144" t="n">
        <v>402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9" t="n">
        <f aca="false">IF(ISBLANK(E36),"",(0.000824493-(0.0000040899*E36)+(0.000000076438*E36^2)-(0.00000000082467*E36^3)+(0.0000000000053875*E36^4)))</f>
        <v>0.000786408083225469</v>
      </c>
      <c r="L36" s="119" t="n">
        <f aca="false">IF(ISBLANK(E36),"",(-0.00000572466+(0.00000010227*E36)-(0.0000000016546*E36^2)))</f>
        <v>-4.76737585E-006</v>
      </c>
      <c r="M36" s="119" t="n">
        <f aca="false">IF(ISBLANK(E36),"",IF(ISBLANK(G36),(O36+(K36*35)+(L36*35^1.5)+(0.00000048314*35^2)),(O36+(K36*G36)+(L36*G36^1.5)+(0.00000048314*G36^2))))</f>
        <v>1.0264766389177</v>
      </c>
      <c r="N36" s="120" t="n">
        <f aca="false">IF(ISBLANK(D36),"",IF(ISBLANK(G36),J36*(1+0.00001*(35-20)),J36*(1+0.00001*(G36-20))))</f>
        <v>108.60599889047</v>
      </c>
      <c r="O36" s="119" t="n">
        <f aca="false">IF(ISBLANK(E36),"",(0.999842594+(0.00006793952*E36)-(0.00000909529*E36^2)+(0.0000001001685*E36^3)-(0.000000001120083*E36^4)+(0.000000000006536332*E36^5)))</f>
        <v>0.999555114513097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1.89224170827376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1.84343377777102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84.5075146915061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82.3277525152539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44" t="n">
        <v>12.8</v>
      </c>
      <c r="F37" s="141" t="n">
        <v>1.8697</v>
      </c>
      <c r="G37" s="116" t="n">
        <v>34.8597</v>
      </c>
      <c r="H37" s="113" t="n">
        <v>300</v>
      </c>
      <c r="I37" s="144" t="n">
        <v>302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9" t="n">
        <f aca="false">IF(ISBLANK(E37),"",(0.000824493-(0.0000040899*E37)+(0.000000076438*E37^2)-(0.00000000082467*E37^3)+(0.0000000000053875*E37^4)))</f>
        <v>0.00078308104318208</v>
      </c>
      <c r="L37" s="119" t="n">
        <f aca="false">IF(ISBLANK(E37),"",(-0.00000572466+(0.00000010227*E37)-(0.0000000016546*E37^2)))</f>
        <v>-4.686693664E-006</v>
      </c>
      <c r="M37" s="119" t="n">
        <f aca="false">IF(ISBLANK(E37),"",IF(ISBLANK(G37),(O37+(K37*35)+(L37*35^1.5)+(0.00000048314*35^2)),(O37+(K37*G37)+(L37*G37^1.5)+(0.00000048314*G37^2))))</f>
        <v>1.02632476570083</v>
      </c>
      <c r="N37" s="120" t="n">
        <f aca="false">IF(ISBLANK(D37),"",IF(ISBLANK(G37),J37*(1+0.00001*(35-20)),J37*(1+0.00001*(G37-20))))</f>
        <v>110.34639470701</v>
      </c>
      <c r="O37" s="119" t="n">
        <f aca="false">IF(ISBLANK(E37),"",(0.999842594+(0.00006793952*E37)-(0.00000909529*E37^2)+(0.0000001001685*E37^3)-(0.000000001120083*E37^4)+(0.000000000006536332*E37^5)))</f>
        <v>0.99940429498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1.9281772545163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1.87872038067759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86.1123961866981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83.9036522010613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2010</v>
      </c>
      <c r="E38" s="144" t="n">
        <v>14</v>
      </c>
      <c r="F38" s="141" t="n">
        <v>2.0234</v>
      </c>
      <c r="G38" s="116" t="n">
        <v>35.0216</v>
      </c>
      <c r="H38" s="113" t="n">
        <v>200</v>
      </c>
      <c r="I38" s="144" t="n">
        <v>201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109.42</v>
      </c>
      <c r="K38" s="119" t="n">
        <f aca="false">IF(ISBLANK(E38),"",(0.000824493-(0.0000040899*E38)+(0.000000076438*E38^2)-(0.00000000082467*E38^3)+(0.0000000000053875*E38^4)))</f>
        <v>0.00078016031972</v>
      </c>
      <c r="L38" s="119" t="n">
        <f aca="false">IF(ISBLANK(E38),"",(-0.00000572466+(0.00000010227*E38)-(0.0000000016546*E38^2)))</f>
        <v>-4.6171816E-006</v>
      </c>
      <c r="M38" s="119" t="n">
        <f aca="false">IF(ISBLANK(E38),"",IF(ISBLANK(G38),(O38+(K38*35)+(L38*35^1.5)+(0.00000048314*35^2)),(O38+(K38*G38)+(L38*G38^1.5)+(0.00000048314*G38^2))))</f>
        <v>1.02620452730029</v>
      </c>
      <c r="N38" s="120" t="n">
        <f aca="false">IF(ISBLANK(D38),"",IF(ISBLANK(G38),J38*(1+0.00001*(35-20)),J38*(1+0.00001*(G38-20))))</f>
        <v>109.43643663472</v>
      </c>
      <c r="O38" s="119" t="n">
        <f aca="false">IF(ISBLANK(E38),"",(0.999842594+(0.00006793952*E38)-(0.00000909529*E38^2)+(0.0000001001685*E38^3)-(0.000000001120083*E38^4)+(0.000000000006536332*E38^5)))</f>
        <v>0.999246419091694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2.10567501046344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2.05190578919291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94.039445967297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91.6381125453552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2011</v>
      </c>
      <c r="E39" s="144" t="n">
        <v>17.4</v>
      </c>
      <c r="F39" s="141" t="n">
        <v>2.0376</v>
      </c>
      <c r="G39" s="116" t="n">
        <v>35.519</v>
      </c>
      <c r="H39" s="113" t="n">
        <v>100</v>
      </c>
      <c r="I39" s="144" t="n">
        <v>100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110.81</v>
      </c>
      <c r="K39" s="119" t="n">
        <f aca="false">IF(ISBLANK(E39),"",(0.000824493-(0.0000040899*E39)+(0.000000076438*E39^2)-(0.00000000082467*E39^3)+(0.0000000000053875*E39^4)))</f>
        <v>0.00077262056526774</v>
      </c>
      <c r="L39" s="119" t="n">
        <f aca="false">IF(ISBLANK(E39),"",(-0.00000572466+(0.00000010227*E39)-(0.0000000016546*E39^2)))</f>
        <v>-4.446108696E-006</v>
      </c>
      <c r="M39" s="119" t="n">
        <f aca="false">IF(ISBLANK(E39),"",IF(ISBLANK(G39),(O39+(K39*35)+(L39*35^1.5)+(0.00000048314*35^2)),(O39+(K39*G39)+(L39*G39^1.5)+(0.00000048314*G39^2))))</f>
        <v>1.02581755821694</v>
      </c>
      <c r="N39" s="120" t="n">
        <f aca="false">IF(ISBLANK(D39),"",IF(ISBLANK(G39),J39*(1+0.00001*(35-20)),J39*(1+0.00001*(G39-20))))</f>
        <v>110.8271966039</v>
      </c>
      <c r="O39" s="119" t="n">
        <f aca="false">IF(ISBLANK(E39),"",(0.999842594+(0.00006793952*E39)-(0.00000909529*E39^2)+(0.0000001001685*E39^3)-(0.000000001120083*E39^4)+(0.000000000006536332*E39^5)))</f>
        <v>0.998706495952615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2.09346020726566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2.04077244583771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93.4939328564844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91.1408974311122</v>
      </c>
      <c r="T39" s="32" t="n">
        <v>0.09</v>
      </c>
      <c r="U39" s="32" t="n">
        <v>0.09</v>
      </c>
      <c r="V39" s="125" t="n">
        <v>22.7</v>
      </c>
      <c r="W39" s="125" t="n">
        <v>22.1</v>
      </c>
      <c r="X39" s="125" t="n">
        <v>22.6</v>
      </c>
      <c r="Y39" s="125" t="n">
        <v>22.1</v>
      </c>
      <c r="Z39" s="32" t="n">
        <v>1.38</v>
      </c>
      <c r="AA39" s="32" t="n">
        <v>1.35</v>
      </c>
      <c r="AB39" s="32" t="n">
        <v>7.14</v>
      </c>
      <c r="AC39" s="32" t="n">
        <v>6.98</v>
      </c>
      <c r="AD39" s="145" t="n">
        <v>0.0262</v>
      </c>
      <c r="AE39" s="145" t="n">
        <v>0.0222</v>
      </c>
      <c r="AF39" s="145" t="n">
        <v>0.0011</v>
      </c>
      <c r="AG39" s="145" t="n">
        <v>0.0537</v>
      </c>
      <c r="AH39" s="145" t="n">
        <v>0.0141</v>
      </c>
      <c r="AI39" s="145" t="n">
        <v>0.0011</v>
      </c>
      <c r="AJ39" s="145" t="n">
        <v>0.0026</v>
      </c>
      <c r="AK39" s="145" t="n">
        <v>-9999.9999</v>
      </c>
      <c r="AL39" s="145" t="n">
        <v>0.0446</v>
      </c>
      <c r="AM39" s="145" t="n">
        <v>0.0027</v>
      </c>
      <c r="AN39" s="145" t="n">
        <v>0.0013</v>
      </c>
      <c r="AO39" s="145" t="n">
        <v>-9999.9999</v>
      </c>
      <c r="AP39" s="145" t="n">
        <v>0.0136</v>
      </c>
      <c r="AQ39" s="145"/>
      <c r="AR39" s="145" t="n">
        <v>0.0718</v>
      </c>
      <c r="AS39" s="145" t="n">
        <v>0.0451</v>
      </c>
      <c r="AT39" s="145"/>
      <c r="AU39" s="145" t="n">
        <v>0.023</v>
      </c>
      <c r="AV39" s="145" t="n">
        <v>-9999.9999</v>
      </c>
      <c r="AW39" s="145"/>
      <c r="AX39" s="145" t="n">
        <v>0.0475</v>
      </c>
      <c r="AY39" s="145" t="n">
        <v>0.1251</v>
      </c>
      <c r="AZ39" s="145"/>
      <c r="BA39" s="145" t="n">
        <v>0.0023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2012</v>
      </c>
      <c r="E40" s="144" t="n">
        <v>19.4</v>
      </c>
      <c r="F40" s="141" t="n">
        <v>2.4721</v>
      </c>
      <c r="G40" s="116" t="n">
        <v>35.7467</v>
      </c>
      <c r="H40" s="113" t="n">
        <v>80</v>
      </c>
      <c r="I40" s="144" t="n">
        <v>80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110.46</v>
      </c>
      <c r="K40" s="119" t="n">
        <f aca="false">IF(ISBLANK(E40),"",(0.000824493-(0.0000040899*E40)+(0.000000076438*E40^2)-(0.00000000082467*E40^3)+(0.0000000000053875*E40^4)))</f>
        <v>0.00076865903573894</v>
      </c>
      <c r="L40" s="119" t="n">
        <f aca="false">IF(ISBLANK(E40),"",(-0.00000572466+(0.00000010227*E40)-(0.0000000016546*E40^2)))</f>
        <v>-4.363347256E-006</v>
      </c>
      <c r="M40" s="119" t="n">
        <f aca="false">IF(ISBLANK(E40),"",IF(ISBLANK(G40),(O40+(K40*35)+(L40*35^1.5)+(0.00000048314*35^2)),(O40+(K40*G40)+(L40*G40^1.5)+(0.00000048314*G40^2))))</f>
        <v>1.02549003097986</v>
      </c>
      <c r="N40" s="120" t="n">
        <f aca="false">IF(ISBLANK(D40),"",IF(ISBLANK(G40),J40*(1+0.00001*(35-20)),J40*(1+0.00001*(G40-20))))</f>
        <v>110.47739380482</v>
      </c>
      <c r="O40" s="119" t="n">
        <f aca="false">IF(ISBLANK(E40),"",(0.999842594+(0.00006793952*E40)-(0.00000909529*E40^2)+(0.0000001001685*E40^3)-(0.000000001120083*E40^4)+(0.000000000006536332*E40^5)))</f>
        <v>0.998328191304777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2.55143908743297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2.48801939595167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113.947269644756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111.114946223202</v>
      </c>
      <c r="T40" s="32"/>
      <c r="U40" s="32"/>
      <c r="V40" s="125"/>
      <c r="W40" s="125"/>
      <c r="X40" s="125"/>
      <c r="Y40" s="125"/>
      <c r="Z40" s="32"/>
      <c r="AA40" s="32"/>
      <c r="AB40" s="32"/>
      <c r="AC40" s="32"/>
      <c r="AD40" s="145" t="n">
        <v>0.0461</v>
      </c>
      <c r="AE40" s="145" t="n">
        <v>0.0424</v>
      </c>
      <c r="AF40" s="145" t="n">
        <v>0.0021</v>
      </c>
      <c r="AG40" s="145" t="n">
        <v>0.087</v>
      </c>
      <c r="AH40" s="145" t="n">
        <v>0.0225</v>
      </c>
      <c r="AI40" s="145" t="n">
        <v>0.0034</v>
      </c>
      <c r="AJ40" s="145" t="n">
        <v>0.0046</v>
      </c>
      <c r="AK40" s="145" t="n">
        <v>-9999.9999</v>
      </c>
      <c r="AL40" s="145" t="n">
        <v>0.0795</v>
      </c>
      <c r="AM40" s="145" t="n">
        <v>0.0046</v>
      </c>
      <c r="AN40" s="145" t="n">
        <v>0.0014</v>
      </c>
      <c r="AO40" s="145" t="n">
        <v>-9999.9999</v>
      </c>
      <c r="AP40" s="145" t="n">
        <v>0.0396</v>
      </c>
      <c r="AQ40" s="145"/>
      <c r="AR40" s="145" t="n">
        <v>0.1053</v>
      </c>
      <c r="AS40" s="145" t="n">
        <v>0.0779</v>
      </c>
      <c r="AT40" s="145"/>
      <c r="AU40" s="145" t="n">
        <v>0.0375</v>
      </c>
      <c r="AV40" s="145" t="n">
        <v>-9999.9999</v>
      </c>
      <c r="AW40" s="145"/>
      <c r="AX40" s="145" t="n">
        <v>0.0924</v>
      </c>
      <c r="AY40" s="145" t="n">
        <v>0.2257</v>
      </c>
      <c r="AZ40" s="145"/>
      <c r="BA40" s="145" t="n">
        <v>0.0037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2013</v>
      </c>
      <c r="E41" s="144" t="n">
        <v>19.6</v>
      </c>
      <c r="F41" s="141" t="n">
        <v>2.5085</v>
      </c>
      <c r="G41" s="116" t="n">
        <v>35.7648</v>
      </c>
      <c r="H41" s="113" t="n">
        <v>80</v>
      </c>
      <c r="I41" s="144" t="n">
        <v>80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109.83</v>
      </c>
      <c r="K41" s="119" t="n">
        <f aca="false">IF(ISBLANK(E41),"",(0.000824493-(0.0000040899*E41)+(0.000000076438*E41^2)-(0.00000000082467*E41^3)+(0.0000000000053875*E41^4)))</f>
        <v>0.0007682810809808</v>
      </c>
      <c r="L41" s="119" t="n">
        <f aca="false">IF(ISBLANK(E41),"",(-0.00000572466+(0.00000010227*E41)-(0.0000000016546*E41^2)))</f>
        <v>-4.355799136E-006</v>
      </c>
      <c r="M41" s="119" t="n">
        <f aca="false">IF(ISBLANK(E41),"",IF(ISBLANK(G41),(O41+(K41*35)+(L41*35^1.5)+(0.00000048314*35^2)),(O41+(K41*G41)+(L41*G41^1.5)+(0.00000048314*G41^2))))</f>
        <v>1.02545175668544</v>
      </c>
      <c r="N41" s="120" t="n">
        <f aca="false">IF(ISBLANK(D41),"",IF(ISBLANK(G41),J41*(1+0.00001*(35-20)),J41*(1+0.00001*(G41-20))))</f>
        <v>109.84731447984</v>
      </c>
      <c r="O41" s="119" t="n">
        <f aca="false">IF(ISBLANK(E41),"",(0.999842594+(0.00006793952*E41)-(0.00000909529*E41^2)+(0.0000001001685*E41^3)-(0.000000001120083*E41^4)+(0.000000000006536332*E41^5)))</f>
        <v>0.99828799033367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2.604370144594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2.53972956564246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116.311170657568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113.424322401592</v>
      </c>
      <c r="T41" s="32" t="n">
        <v>0.31</v>
      </c>
      <c r="U41" s="32" t="n">
        <v>0.3</v>
      </c>
      <c r="V41" s="125" t="n">
        <v>17.4</v>
      </c>
      <c r="W41" s="125" t="n">
        <v>17</v>
      </c>
      <c r="X41" s="125" t="n">
        <v>17.1</v>
      </c>
      <c r="Y41" s="125" t="n">
        <v>16.7</v>
      </c>
      <c r="Z41" s="32" t="n">
        <v>1.08</v>
      </c>
      <c r="AA41" s="32" t="n">
        <v>1.06</v>
      </c>
      <c r="AB41" s="32" t="n">
        <v>5.24</v>
      </c>
      <c r="AC41" s="32" t="n">
        <v>5.12</v>
      </c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2014</v>
      </c>
      <c r="E42" s="144" t="n">
        <v>22.9</v>
      </c>
      <c r="F42" s="141" t="n">
        <v>4.0905</v>
      </c>
      <c r="G42" s="116" t="n">
        <v>36.1097</v>
      </c>
      <c r="H42" s="113" t="n">
        <v>60</v>
      </c>
      <c r="I42" s="144" t="n">
        <v>60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112.03</v>
      </c>
      <c r="K42" s="119" t="n">
        <f aca="false">IF(ISBLANK(E42),"",(0.000824493-(0.0000040899*E42)+(0.000000076438*E42^2)-(0.00000000082467*E42^3)+(0.0000000000053875*E42^4)))</f>
        <v>0.000762497282628009</v>
      </c>
      <c r="L42" s="119" t="n">
        <f aca="false">IF(ISBLANK(E42),"",(-0.00000572466+(0.00000010227*E42)-(0.0000000016546*E42^2)))</f>
        <v>-4.250365786E-006</v>
      </c>
      <c r="M42" s="119" t="n">
        <f aca="false">IF(ISBLANK(E42),"",IF(ISBLANK(G42),(O42+(K42*35)+(L42*35^1.5)+(0.00000048314*35^2)),(O42+(K42*G42)+(L42*G42^1.5)+(0.00000048314*G42^2))))</f>
        <v>1.02480604526703</v>
      </c>
      <c r="N42" s="120" t="n">
        <f aca="false">IF(ISBLANK(D42),"",IF(ISBLANK(G42),J42*(1+0.00001*(35-20)),J42*(1+0.00001*(G42-20))))</f>
        <v>112.04804769691</v>
      </c>
      <c r="O42" s="119" t="n">
        <f aca="false">IF(ISBLANK(E42),"",(0.999842594+(0.00006793952*E42)-(0.00000909529*E42^2)+(0.0000001001685*E42^3)-(0.000000001120083*E42^4)+(0.000000000006536332*E42^5)))</f>
        <v>0.997564804444515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4.17172994023206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4.07075071375584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186.309459130764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181.799726876336</v>
      </c>
      <c r="T42" s="32" t="n">
        <v>0.13</v>
      </c>
      <c r="U42" s="32" t="n">
        <v>0.13</v>
      </c>
      <c r="V42" s="32" t="n">
        <v>4.46</v>
      </c>
      <c r="W42" s="32" t="n">
        <v>4.36</v>
      </c>
      <c r="X42" s="32" t="n">
        <v>4.33</v>
      </c>
      <c r="Y42" s="32" t="n">
        <v>4.23</v>
      </c>
      <c r="Z42" s="32" t="n">
        <v>0.43</v>
      </c>
      <c r="AA42" s="32" t="n">
        <v>0.42</v>
      </c>
      <c r="AB42" s="32" t="n">
        <v>2.46</v>
      </c>
      <c r="AC42" s="32" t="n">
        <v>2.4</v>
      </c>
      <c r="AD42" s="145" t="n">
        <v>0.0444</v>
      </c>
      <c r="AE42" s="145" t="n">
        <v>0.0641</v>
      </c>
      <c r="AF42" s="145" t="n">
        <v>0.0066</v>
      </c>
      <c r="AG42" s="145" t="n">
        <v>0.0809</v>
      </c>
      <c r="AH42" s="145" t="n">
        <v>0.0216</v>
      </c>
      <c r="AI42" s="145" t="n">
        <v>0.0087</v>
      </c>
      <c r="AJ42" s="145" t="n">
        <v>-9999.9999</v>
      </c>
      <c r="AK42" s="145" t="n">
        <v>0.0042</v>
      </c>
      <c r="AL42" s="145" t="n">
        <v>0.1442</v>
      </c>
      <c r="AM42" s="145" t="n">
        <v>0.008</v>
      </c>
      <c r="AN42" s="145" t="n">
        <v>0.0028</v>
      </c>
      <c r="AO42" s="145" t="n">
        <v>-9999.9999</v>
      </c>
      <c r="AP42" s="145" t="n">
        <v>0.1276</v>
      </c>
      <c r="AQ42" s="145"/>
      <c r="AR42" s="145" t="n">
        <v>0.0199</v>
      </c>
      <c r="AS42" s="145" t="n">
        <v>0.1464</v>
      </c>
      <c r="AT42" s="145"/>
      <c r="AU42" s="145" t="n">
        <v>0.0398</v>
      </c>
      <c r="AV42" s="145" t="n">
        <v>-9999.9999</v>
      </c>
      <c r="AW42" s="145"/>
      <c r="AX42" s="145" t="n">
        <v>0.147</v>
      </c>
      <c r="AY42" s="145" t="n">
        <v>0.3246</v>
      </c>
      <c r="AZ42" s="145"/>
      <c r="BA42" s="145" t="n">
        <v>0.004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2015</v>
      </c>
      <c r="E43" s="144" t="n">
        <v>26.4</v>
      </c>
      <c r="F43" s="141" t="n">
        <v>4.5699</v>
      </c>
      <c r="G43" s="116" t="n">
        <v>36.392</v>
      </c>
      <c r="H43" s="113" t="n">
        <v>40</v>
      </c>
      <c r="I43" s="144" t="n">
        <v>41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110.12</v>
      </c>
      <c r="K43" s="119" t="n">
        <f aca="false">IF(ISBLANK(E43),"",(0.000824493-(0.0000040899*E43)+(0.000000076438*E43^2)-(0.00000000082467*E43^3)+(0.0000000000053875*E43^4)))</f>
        <v>0.00075723714718464</v>
      </c>
      <c r="L43" s="119" t="n">
        <f aca="false">IF(ISBLANK(E43),"",(-0.00000572466+(0.00000010227*E43)-(0.0000000016546*E43^2)))</f>
        <v>-4.177922016E-006</v>
      </c>
      <c r="M43" s="119" t="n">
        <f aca="false">IF(ISBLANK(E43),"",IF(ISBLANK(G43),(O43+(K43*35)+(L43*35^1.5)+(0.00000048314*35^2)),(O43+(K43*G43)+(L43*G43^1.5)+(0.00000048314*G43^2))))</f>
        <v>1.02395997916038</v>
      </c>
      <c r="N43" s="120" t="n">
        <f aca="false">IF(ISBLANK(D43),"",IF(ISBLANK(G43),J43*(1+0.00001*(35-20)),J43*(1+0.00001*(G43-20))))</f>
        <v>110.1380508704</v>
      </c>
      <c r="O43" s="119" t="n">
        <f aca="false">IF(ISBLANK(E43),"",(0.999842594+(0.00006793952*E43)-(0.00000909529*E43^2)+(0.0000001001685*E43^3)-(0.000000001120083*E43^4)+(0.000000000006536332*E43^5)))</f>
        <v>0.996679955992022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4.74484405281673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4.63381787314321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211.904735398795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206.946306214576</v>
      </c>
      <c r="T43" s="32" t="n">
        <v>0.01</v>
      </c>
      <c r="U43" s="32" t="n">
        <v>0.01</v>
      </c>
      <c r="V43" s="32" t="n">
        <v>0.06</v>
      </c>
      <c r="W43" s="32" t="n">
        <v>0.06</v>
      </c>
      <c r="X43" s="32" t="n">
        <v>0.05</v>
      </c>
      <c r="Y43" s="32" t="n">
        <v>0.05</v>
      </c>
      <c r="Z43" s="32" t="n">
        <v>0.12</v>
      </c>
      <c r="AA43" s="32" t="n">
        <v>0.12</v>
      </c>
      <c r="AB43" s="32" t="n">
        <v>1.06</v>
      </c>
      <c r="AC43" s="32" t="n">
        <v>1.04</v>
      </c>
      <c r="AD43" s="145" t="n">
        <v>0.0073</v>
      </c>
      <c r="AE43" s="145" t="n">
        <v>0.0125</v>
      </c>
      <c r="AF43" s="145" t="n">
        <v>0.0025</v>
      </c>
      <c r="AG43" s="145" t="n">
        <v>0.0123</v>
      </c>
      <c r="AH43" s="145" t="n">
        <v>0.0075</v>
      </c>
      <c r="AI43" s="145" t="n">
        <v>-9999.9999</v>
      </c>
      <c r="AJ43" s="145" t="n">
        <v>-9999.9999</v>
      </c>
      <c r="AK43" s="145" t="n">
        <v>0.0014</v>
      </c>
      <c r="AL43" s="145" t="n">
        <v>0.0405</v>
      </c>
      <c r="AM43" s="145" t="n">
        <v>0.0052</v>
      </c>
      <c r="AN43" s="145" t="n">
        <v>-9999.9999</v>
      </c>
      <c r="AO43" s="145" t="n">
        <v>-9999.9999</v>
      </c>
      <c r="AP43" s="145" t="n">
        <v>0.1089</v>
      </c>
      <c r="AQ43" s="145"/>
      <c r="AR43" s="145" t="n">
        <v>0.0073</v>
      </c>
      <c r="AS43" s="145" t="n">
        <v>0.0155</v>
      </c>
      <c r="AT43" s="145"/>
      <c r="AU43" s="145" t="n">
        <v>0.0163</v>
      </c>
      <c r="AV43" s="145" t="n">
        <v>-9999.9999</v>
      </c>
      <c r="AW43" s="145"/>
      <c r="AX43" s="145" t="n">
        <v>0.0747</v>
      </c>
      <c r="AY43" s="145" t="n">
        <v>0.0825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2016</v>
      </c>
      <c r="E44" s="144" t="n">
        <v>27.1</v>
      </c>
      <c r="F44" s="141" t="n">
        <v>4.3086</v>
      </c>
      <c r="G44" s="116" t="n">
        <v>36.396</v>
      </c>
      <c r="H44" s="113" t="n">
        <v>20</v>
      </c>
      <c r="I44" s="144" t="n">
        <v>20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107.63</v>
      </c>
      <c r="K44" s="119" t="n">
        <f aca="false">IF(ISBLANK(E44),"",(0.000824493-(0.0000040899*E44)+(0.000000076438*E44^2)-(0.00000000082467*E44^3)+(0.0000000000053875*E44^4)))</f>
        <v>0.000756286329317769</v>
      </c>
      <c r="L44" s="119" t="n">
        <f aca="false">IF(ISBLANK(E44),"",(-0.00000572466+(0.00000010227*E44)-(0.0000000016546*E44^2)))</f>
        <v>-4.168297786E-006</v>
      </c>
      <c r="M44" s="119" t="n">
        <f aca="false">IF(ISBLANK(E44),"",IF(ISBLANK(G44),(O44+(K44*35)+(L44*35^1.5)+(0.00000048314*35^2)),(O44+(K44*G44)+(L44*G44^1.5)+(0.00000048314*G44^2))))</f>
        <v>1.02373964974584</v>
      </c>
      <c r="N44" s="120" t="n">
        <f aca="false">IF(ISBLANK(D44),"",IF(ISBLANK(G44),J44*(1+0.00001*(35-20)),J44*(1+0.00001*(G44-20))))</f>
        <v>107.6476470148</v>
      </c>
      <c r="O44" s="119" t="n">
        <f aca="false">IF(ISBLANK(E44),"",(0.999842594+(0.00006793952*E44)-(0.00000909529*E44^2)+(0.0000001001685*E44^3)-(0.000000001120083*E44^4)+(0.000000000006536332*E44^5)))</f>
        <v>0.99648910092621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4.57808350590718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4.47192165219327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204.457209373815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199.716020986951</v>
      </c>
      <c r="T44" s="32" t="n">
        <v>0.01</v>
      </c>
      <c r="U44" s="32" t="n">
        <v>0.01</v>
      </c>
      <c r="V44" s="32" t="n">
        <v>0.03</v>
      </c>
      <c r="W44" s="32" t="n">
        <v>0.03</v>
      </c>
      <c r="X44" s="32" t="n">
        <v>0.02</v>
      </c>
      <c r="Y44" s="32" t="n">
        <v>0.02</v>
      </c>
      <c r="Z44" s="32" t="n">
        <v>0.11</v>
      </c>
      <c r="AA44" s="32" t="n">
        <v>0.11</v>
      </c>
      <c r="AB44" s="32" t="n">
        <v>0.93</v>
      </c>
      <c r="AC44" s="32" t="n">
        <v>0.91</v>
      </c>
      <c r="AD44" s="145" t="n">
        <v>0.0016</v>
      </c>
      <c r="AE44" s="145" t="n">
        <v>0.0048</v>
      </c>
      <c r="AF44" s="145" t="n">
        <v>-9999.9999</v>
      </c>
      <c r="AG44" s="145" t="n">
        <v>0.0075</v>
      </c>
      <c r="AH44" s="145" t="n">
        <v>0.0059</v>
      </c>
      <c r="AI44" s="145" t="n">
        <v>-9999.9999</v>
      </c>
      <c r="AJ44" s="145" t="n">
        <v>-9999.9999</v>
      </c>
      <c r="AK44" s="145" t="n">
        <v>0.0013</v>
      </c>
      <c r="AL44" s="145" t="n">
        <v>0.0192</v>
      </c>
      <c r="AM44" s="145" t="n">
        <v>0.004</v>
      </c>
      <c r="AN44" s="145" t="n">
        <v>-9999.9999</v>
      </c>
      <c r="AO44" s="145" t="n">
        <v>-9999.9999</v>
      </c>
      <c r="AP44" s="145" t="n">
        <v>0.0734</v>
      </c>
      <c r="AQ44" s="145"/>
      <c r="AR44" s="145" t="n">
        <v>0.0039</v>
      </c>
      <c r="AS44" s="145" t="n">
        <v>0.0104</v>
      </c>
      <c r="AT44" s="145"/>
      <c r="AU44" s="145" t="n">
        <v>0.0094</v>
      </c>
      <c r="AV44" s="145" t="n">
        <v>-9999.9999</v>
      </c>
      <c r="AW44" s="145"/>
      <c r="AX44" s="145" t="n">
        <v>0.0373</v>
      </c>
      <c r="AY44" s="145" t="n">
        <v>0.046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2017</v>
      </c>
      <c r="E45" s="144" t="n">
        <v>27.2</v>
      </c>
      <c r="F45" s="141" t="n">
        <v>4.3839</v>
      </c>
      <c r="G45" s="116" t="n">
        <v>36.4103</v>
      </c>
      <c r="H45" s="113" t="n">
        <v>0</v>
      </c>
      <c r="I45" s="144" t="n">
        <v>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109.96</v>
      </c>
      <c r="K45" s="119" t="n">
        <f aca="false">IF(ISBLANK(E45),"",(0.000824493-(0.0000040899*E45)+(0.000000076438*E45^2)-(0.00000000082467*E45^3)+(0.0000000000053875*E45^4)))</f>
        <v>0.00075615316050176</v>
      </c>
      <c r="L45" s="119" t="n">
        <f aca="false">IF(ISBLANK(E45),"",(-0.00000572466+(0.00000010227*E45)-(0.0000000016546*E45^2)))</f>
        <v>-4.167055264E-006</v>
      </c>
      <c r="M45" s="119" t="n">
        <f aca="false">IF(ISBLANK(E45),"",IF(ISBLANK(G45),(O45+(K45*35)+(L45*35^1.5)+(0.00000048314*35^2)),(O45+(K45*G45)+(L45*G45^1.5)+(0.00000048314*G45^2))))</f>
        <v>1.02371821926042</v>
      </c>
      <c r="N45" s="120" t="n">
        <f aca="false">IF(ISBLANK(D45),"",IF(ISBLANK(G45),J45*(1+0.00001*(35-20)),J45*(1+0.00001*(G45-20))))</f>
        <v>109.97804476588</v>
      </c>
      <c r="O45" s="119" t="n">
        <f aca="false">IF(ISBLANK(E45),"",(0.999842594+(0.00006793952*E45)-(0.00000909529*E45^2)+(0.0000001001685*E45^3)-(0.000000001120083*E45^4)+(0.000000000006536332*E45^5)))</f>
        <v>0.996461467720534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4.55782242817582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4.45222361234187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203.552349642332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198.836306527188</v>
      </c>
      <c r="T45" s="32" t="n">
        <v>0.02</v>
      </c>
      <c r="U45" s="32" t="n">
        <v>0.02</v>
      </c>
      <c r="V45" s="32" t="n">
        <v>0.02</v>
      </c>
      <c r="W45" s="32" t="n">
        <v>0.02</v>
      </c>
      <c r="X45" s="32" t="n">
        <v>0</v>
      </c>
      <c r="Y45" s="32" t="n">
        <v>0</v>
      </c>
      <c r="Z45" s="32" t="n">
        <v>0.12</v>
      </c>
      <c r="AA45" s="32" t="n">
        <v>0.12</v>
      </c>
      <c r="AB45" s="32" t="n">
        <v>0.97</v>
      </c>
      <c r="AC45" s="32" t="n">
        <v>0.95</v>
      </c>
      <c r="AD45" s="145" t="n">
        <v>0.0016</v>
      </c>
      <c r="AE45" s="145" t="n">
        <v>0.0045</v>
      </c>
      <c r="AF45" s="145" t="n">
        <v>-9999.9999</v>
      </c>
      <c r="AG45" s="145" t="n">
        <v>0.0074</v>
      </c>
      <c r="AH45" s="145" t="n">
        <v>0.0059</v>
      </c>
      <c r="AI45" s="145" t="n">
        <v>-9999.9999</v>
      </c>
      <c r="AJ45" s="145" t="n">
        <v>-9999.9999</v>
      </c>
      <c r="AK45" s="145" t="n">
        <v>0.0013</v>
      </c>
      <c r="AL45" s="145" t="n">
        <v>0.0171</v>
      </c>
      <c r="AM45" s="145" t="n">
        <v>0.0046</v>
      </c>
      <c r="AN45" s="145" t="n">
        <v>-9999.9999</v>
      </c>
      <c r="AO45" s="145" t="n">
        <v>-9999.9999</v>
      </c>
      <c r="AP45" s="145" t="n">
        <v>0.0729</v>
      </c>
      <c r="AQ45" s="145"/>
      <c r="AR45" s="145" t="n">
        <v>0.0402</v>
      </c>
      <c r="AS45" s="145" t="n">
        <v>0.0419</v>
      </c>
      <c r="AT45" s="145"/>
      <c r="AU45" s="145" t="n">
        <v>0.0087</v>
      </c>
      <c r="AV45" s="145" t="n">
        <v>-9999.9999</v>
      </c>
      <c r="AW45" s="145"/>
      <c r="AX45" s="145" t="n">
        <v>0.0036</v>
      </c>
      <c r="AY45" s="145" t="n">
        <v>0.0096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e">
        <f aca="false">IF(ISBLANK(D46),"",IF(ISBLANK(G46),J46*(1+0.00001*(35-20)),J46*(1+0.00001*(G46-20))))</f>
        <v>#VALUE!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5</v>
      </c>
      <c r="J9" s="29" t="n">
        <v>30.01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-5°30.01</v>
      </c>
      <c r="P9" s="29" t="s">
        <v>16</v>
      </c>
      <c r="Q9" s="33" t="n">
        <f aca="false">IF(ISBLANK(I9),"",IF(ISBLANK(J9),"",IF(J9&gt;60,"ERREUR !!",O11*(I9+(J9/60)))))</f>
        <v>-5.50016666666667</v>
      </c>
      <c r="R9" s="33"/>
      <c r="V9" s="137" t="n">
        <v>4.9863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  <c r="V10" s="0" t="n">
        <v>4.9744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41723</v>
      </c>
      <c r="K11" s="38"/>
      <c r="L11" s="38"/>
      <c r="M11" s="38"/>
      <c r="N11" s="39" t="str">
        <f aca="false">I9&amp;"°"&amp;J9</f>
        <v>5°30.01</v>
      </c>
      <c r="O11" s="40" t="n">
        <f aca="false">IF(P9=M10,-1,1)</f>
        <v>-1</v>
      </c>
      <c r="P11" s="41" t="str">
        <f aca="false">TEXT(J11,"aaaa-mm-jj")&amp;"T"&amp;TEXT(J12,"hh:mm:ss")&amp;"z"</f>
        <v>2018-03-26T21:24:39z</v>
      </c>
      <c r="Q11" s="41"/>
      <c r="R11" s="41"/>
      <c r="T11" s="42"/>
      <c r="U11" s="42"/>
      <c r="V11" s="5" t="n">
        <v>4.9829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0.892118055555556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4.9783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28.7</v>
      </c>
      <c r="S14" s="55" t="s">
        <v>24</v>
      </c>
      <c r="V14" s="153" t="n">
        <f aca="false">AVERAGE(V8:V13)</f>
        <v>4.98112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28.7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0.996036070213923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0.0199657719340472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5.01496104465595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4.9806666443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0.0046995911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0.00400524350399323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2018</v>
      </c>
      <c r="E35" s="144" t="n">
        <v>9.3</v>
      </c>
      <c r="F35" s="141" t="n">
        <v>2.1145</v>
      </c>
      <c r="G35" s="159" t="n">
        <v>34.6419</v>
      </c>
      <c r="H35" s="113" t="n">
        <v>500</v>
      </c>
      <c r="I35" s="144" t="n">
        <v>503.8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109.32</v>
      </c>
      <c r="K35" s="119" t="n">
        <f aca="false">IF(ISBLANK(E35),"",(0.000824493-(0.0000040899*E35)+(0.000000076438*E35^2)-(0.00000000082467*E35^3)+(0.0000000000053875*E35^4)))</f>
        <v>0.000792445024834849</v>
      </c>
      <c r="L35" s="119" t="n">
        <f aca="false">IF(ISBLANK(E35),"",(-0.00000572466+(0.00000010227*E35)-(0.0000000016546*E35^2)))</f>
        <v>-4.916655354E-006</v>
      </c>
      <c r="M35" s="119" t="n">
        <f aca="false">IF(ISBLANK(E35),"",IF(ISBLANK(G35),(O35+(K35*35)+(L35*35^1.5)+(0.00000048314*35^2)),(O35+(K35*G35)+(L35*G35^1.5)+(0.00000048314*G35^2))))</f>
        <v>1.02678955378774</v>
      </c>
      <c r="N35" s="120" t="n">
        <f aca="false">IF(ISBLANK(D35),"",IF(ISBLANK(G35),J35*(1+0.00001*(35-20)),J35*(1+0.00001*(G35-20))))</f>
        <v>109.33600652508</v>
      </c>
      <c r="O35" s="119" t="n">
        <f aca="false">IF(ISBLANK(E35),"",(0.999842594+(0.00006793952*E35)-(0.00000909529*E35^2)+(0.0000001001685*E35^3)-(0.000000001120083*E35^4)+(0.000000000006536332*E35^5)))</f>
        <v>0.999760427059674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2.20325884356709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2.14577450212602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98.3975399537061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95.830289264948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2019</v>
      </c>
      <c r="E36" s="144" t="n">
        <v>10.5</v>
      </c>
      <c r="F36" s="141" t="n">
        <v>1.7536</v>
      </c>
      <c r="G36" s="159" t="n">
        <v>34.7668</v>
      </c>
      <c r="H36" s="113" t="n">
        <v>400</v>
      </c>
      <c r="I36" s="144" t="n">
        <v>402.8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108.2</v>
      </c>
      <c r="K36" s="119" t="n">
        <f aca="false">IF(ISBLANK(E36),"",(0.000824493-(0.0000040899*E36)+(0.000000076438*E36^2)-(0.00000000082467*E36^3)+(0.0000000000053875*E36^4)))</f>
        <v>0.000789087166290469</v>
      </c>
      <c r="L36" s="119" t="n">
        <f aca="false">IF(ISBLANK(E36),"",(-0.00000572466+(0.00000010227*E36)-(0.0000000016546*E36^2)))</f>
        <v>-4.83324465E-006</v>
      </c>
      <c r="M36" s="119" t="n">
        <f aca="false">IF(ISBLANK(E36),"",IF(ISBLANK(G36),(O36+(K36*35)+(L36*35^1.5)+(0.00000048314*35^2)),(O36+(K36*G36)+(L36*G36^1.5)+(0.00000048314*G36^2))))</f>
        <v>1.02668360234801</v>
      </c>
      <c r="N36" s="120" t="n">
        <f aca="false">IF(ISBLANK(D36),"",IF(ISBLANK(G36),J36*(1+0.00001*(35-20)),J36*(1+0.00001*(G36-20))))</f>
        <v>108.2159776776</v>
      </c>
      <c r="O36" s="119" t="n">
        <f aca="false">IF(ISBLANK(E36),"",(0.999842594+(0.00006793952*E36)-(0.00000909529*E36^2)+(0.0000001001685*E36^3)-(0.000000001120083*E36^4)+(0.000000000006536332*E36^5)))</f>
        <v>0.999656380338444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1.8437211727298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1.79580268791013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82.3405875741129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80.2005480420662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2021</v>
      </c>
      <c r="E37" s="144" t="n">
        <v>11.8</v>
      </c>
      <c r="F37" s="141" t="n">
        <v>2.0059</v>
      </c>
      <c r="G37" s="159" t="n">
        <v>34.8761</v>
      </c>
      <c r="H37" s="113" t="n">
        <v>300</v>
      </c>
      <c r="I37" s="144" t="n">
        <v>301.9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110.95</v>
      </c>
      <c r="K37" s="119" t="n">
        <f aca="false">IF(ISBLANK(E37),"",(0.000824493-(0.0000040899*E37)+(0.000000076438*E37^2)-(0.00000000082467*E37^3)+(0.0000000000053875*E37^4)))</f>
        <v>0.00078562489957238</v>
      </c>
      <c r="L37" s="119" t="n">
        <f aca="false">IF(ISBLANK(E37),"",(-0.00000572466+(0.00000010227*E37)-(0.0000000016546*E37^2)))</f>
        <v>-4.748260504E-006</v>
      </c>
      <c r="M37" s="119" t="n">
        <f aca="false">IF(ISBLANK(E37),"",IF(ISBLANK(G37),(O37+(K37*35)+(L37*35^1.5)+(0.00000048314*35^2)),(O37+(K37*G37)+(L37*G37^1.5)+(0.00000048314*G37^2))))</f>
        <v>1.02653143587174</v>
      </c>
      <c r="N37" s="120" t="n">
        <f aca="false">IF(ISBLANK(D37),"",IF(ISBLANK(G37),J37*(1+0.00001*(35-20)),J37*(1+0.00001*(G37-20))))</f>
        <v>110.96650503295</v>
      </c>
      <c r="O37" s="119" t="n">
        <f aca="false">IF(ISBLANK(E37),"",(0.999842594+(0.00006793952*E37)-(0.00000909529*E37^2)+(0.0000001001685*E37^3)-(0.000000001120083*E37^4)+(0.000000000006536332*E37^5)))</f>
        <v>0.999522211641618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2.0580108000746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2.00482004560038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91.9107623313318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89.5352632365128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2022</v>
      </c>
      <c r="E38" s="144" t="n">
        <v>13.5</v>
      </c>
      <c r="F38" s="141" t="n">
        <v>2.169</v>
      </c>
      <c r="G38" s="159" t="n">
        <v>35.0949</v>
      </c>
      <c r="H38" s="113" t="n">
        <v>200</v>
      </c>
      <c r="I38" s="144" t="n">
        <v>201.8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109.76</v>
      </c>
      <c r="K38" s="119" t="n">
        <f aca="false">IF(ISBLANK(E38),"",(0.000824493-(0.0000040899*E38)+(0.000000076438*E38^2)-(0.00000000082467*E38^3)+(0.0000000000053875*E38^4)))</f>
        <v>0.000781360124197969</v>
      </c>
      <c r="L38" s="119" t="n">
        <f aca="false">IF(ISBLANK(E38),"",(-0.00000572466+(0.00000010227*E38)-(0.0000000016546*E38^2)))</f>
        <v>-4.64556585E-006</v>
      </c>
      <c r="M38" s="119" t="n">
        <f aca="false">IF(ISBLANK(E38),"",IF(ISBLANK(G38),(O38+(K38*35)+(L38*35^1.5)+(0.00000048314*35^2)),(O38+(K38*G38)+(L38*G38^1.5)+(0.00000048314*G38^2))))</f>
        <v>1.02636531728021</v>
      </c>
      <c r="N38" s="120" t="n">
        <f aca="false">IF(ISBLANK(D38),"",IF(ISBLANK(G38),J38*(1+0.00001*(35-20)),J38*(1+0.00001*(G38-20))))</f>
        <v>109.77656816224</v>
      </c>
      <c r="O38" s="119" t="n">
        <f aca="false">IF(ISBLANK(E38),"",(0.999842594+(0.00006793952*E38)-(0.00000909529*E38^2)+(0.0000001001685*E38^3)-(0.000000001120083*E38^4)+(0.000000000006536332*E38^5)))</f>
        <v>0.999314340276962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2.25121717822109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2.19338781262275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100.539359179354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97.956699711732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2023</v>
      </c>
      <c r="E39" s="144" t="n">
        <v>17.8</v>
      </c>
      <c r="F39" s="141" t="n">
        <v>2.7142</v>
      </c>
      <c r="G39" s="159" t="n">
        <v>35.7683</v>
      </c>
      <c r="H39" s="113" t="n">
        <v>100</v>
      </c>
      <c r="I39" s="144" t="n">
        <v>101.9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109.63</v>
      </c>
      <c r="K39" s="119" t="n">
        <f aca="false">IF(ISBLANK(E39),"",(0.000824493-(0.0000040899*E39)+(0.000000076438*E39^2)-(0.00000000082467*E39^3)+(0.0000000000053875*E39^4)))</f>
        <v>0.00077180129975558</v>
      </c>
      <c r="L39" s="119" t="n">
        <f aca="false">IF(ISBLANK(E39),"",(-0.00000572466+(0.00000010227*E39)-(0.0000000016546*E39^2)))</f>
        <v>-4.428497464E-006</v>
      </c>
      <c r="M39" s="119" t="n">
        <f aca="false">IF(ISBLANK(E39),"",IF(ISBLANK(G39),(O39+(K39*35)+(L39*35^1.5)+(0.00000048314*35^2)),(O39+(K39*G39)+(L39*G39^1.5)+(0.00000048314*G39^2))))</f>
        <v>1.02591112889907</v>
      </c>
      <c r="N39" s="120" t="n">
        <f aca="false">IF(ISBLANK(D39),"",IF(ISBLANK(G39),J39*(1+0.00001*(35-20)),J39*(1+0.00001*(G39-20))))</f>
        <v>109.64728678729</v>
      </c>
      <c r="O39" s="119" t="n">
        <f aca="false">IF(ISBLANK(E39),"",(0.999842594+(0.00006793952*E39)-(0.00000909529*E39^2)+(0.0000001001685*E39^3)-(0.000000001120083*E39^4)+(0.000000000006536332*E39^5)))</f>
        <v>0.998634328607839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2.82447679823428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2.75313983703959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126.141133809143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122.955225122188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2024</v>
      </c>
      <c r="E40" s="144" t="n">
        <v>17.9</v>
      </c>
      <c r="F40" s="141" t="n">
        <v>2.733</v>
      </c>
      <c r="G40" s="159" t="n">
        <v>35.7721</v>
      </c>
      <c r="H40" s="113" t="n">
        <v>100</v>
      </c>
      <c r="I40" s="144" t="n">
        <v>101.6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110.41</v>
      </c>
      <c r="K40" s="119" t="n">
        <f aca="false">IF(ISBLANK(E40),"",(0.000824493-(0.0000040899*E40)+(0.000000076438*E40^2)-(0.00000000082467*E40^3)+(0.0000000000053875*E40^4)))</f>
        <v>0.000771598622152509</v>
      </c>
      <c r="L40" s="119" t="n">
        <f aca="false">IF(ISBLANK(E40),"",(-0.00000572466+(0.00000010227*E40)-(0.0000000016546*E40^2)))</f>
        <v>-4.424177386E-006</v>
      </c>
      <c r="M40" s="119" t="n">
        <f aca="false">IF(ISBLANK(E40),"",IF(ISBLANK(G40),(O40+(K40*35)+(L40*35^1.5)+(0.00000048314*35^2)),(O40+(K40*G40)+(L40*G40^1.5)+(0.00000048314*G40^2))))</f>
        <v>1.02588939839764</v>
      </c>
      <c r="N40" s="120" t="n">
        <f aca="false">IF(ISBLANK(D40),"",IF(ISBLANK(G40),J40*(1+0.00001*(35-20)),J40*(1+0.00001*(G40-20))))</f>
        <v>110.42741397561</v>
      </c>
      <c r="O40" s="119" t="n">
        <f aca="false">IF(ISBLANK(E40),"",(0.999842594+(0.00006793952*E40)-(0.00000909529*E40^2)+(0.0000001001685*E40^3)-(0.000000001120083*E40^4)+(0.000000000006536332*E40^5)))</f>
        <v>0.998616010802117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2.82368421455498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2.75242557235251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126.105737022025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122.923326061263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2027</v>
      </c>
      <c r="E41" s="144" t="n">
        <v>23.4</v>
      </c>
      <c r="F41" s="141" t="n">
        <v>4.3793</v>
      </c>
      <c r="G41" s="159" t="n">
        <v>36.2299</v>
      </c>
      <c r="H41" s="113" t="n">
        <v>50</v>
      </c>
      <c r="I41" s="144" t="n">
        <v>49.9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110.13</v>
      </c>
      <c r="K41" s="119" t="n">
        <f aca="false">IF(ISBLANK(E41),"",(0.000824493-(0.0000040899*E41)+(0.000000076438*E41^2)-(0.00000000082467*E41^3)+(0.0000000000053875*E41^4)))</f>
        <v>0.00076169260451334</v>
      </c>
      <c r="L41" s="119" t="n">
        <f aca="false">IF(ISBLANK(E41),"",(-0.00000572466+(0.00000010227*E41)-(0.0000000016546*E41^2)))</f>
        <v>-4.237534776E-006</v>
      </c>
      <c r="M41" s="119" t="n">
        <f aca="false">IF(ISBLANK(E41),"",IF(ISBLANK(G41),(O41+(K41*35)+(L41*35^1.5)+(0.00000048314*35^2)),(O41+(K41*G41)+(L41*G41^1.5)+(0.00000048314*G41^2))))</f>
        <v>1.02475177330489</v>
      </c>
      <c r="N41" s="120" t="n">
        <f aca="false">IF(ISBLANK(D41),"",IF(ISBLANK(G41),J41*(1+0.00001*(35-20)),J41*(1+0.00001*(G41-20))))</f>
        <v>110.14787398887</v>
      </c>
      <c r="O41" s="119" t="n">
        <f aca="false">IF(ISBLANK(E41),"",(0.999842594+(0.00006793952*E41)-(0.00000909529*E41^2)+(0.0000001001685*E41^3)-(0.000000001120083*E41^4)+(0.000000000006536332*E41^5)))</f>
        <v>0.997445643495083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4.54587222813741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4.43607158978283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203.018653708617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198.114957199701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2028</v>
      </c>
      <c r="E42" s="144" t="n">
        <v>27.1</v>
      </c>
      <c r="F42" s="141" t="n">
        <v>4.3405</v>
      </c>
      <c r="G42" s="159" t="n">
        <v>36.4012</v>
      </c>
      <c r="H42" s="113" t="n">
        <v>20</v>
      </c>
      <c r="I42" s="144" t="n">
        <v>20.1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109.92</v>
      </c>
      <c r="K42" s="119" t="n">
        <f aca="false">IF(ISBLANK(E42),"",(0.000824493-(0.0000040899*E42)+(0.000000076438*E42^2)-(0.00000000082467*E42^3)+(0.0000000000053875*E42^4)))</f>
        <v>0.000756286329317769</v>
      </c>
      <c r="L42" s="119" t="n">
        <f aca="false">IF(ISBLANK(E42),"",(-0.00000572466+(0.00000010227*E42)-(0.0000000016546*E42^2)))</f>
        <v>-4.168297786E-006</v>
      </c>
      <c r="M42" s="119" t="n">
        <f aca="false">IF(ISBLANK(E42),"",IF(ISBLANK(G42),(O42+(K42*35)+(L42*35^1.5)+(0.00000048314*35^2)),(O42+(K42*G42)+(L42*G42^1.5)+(0.00000048314*G42^2))))</f>
        <v>1.02374356917187</v>
      </c>
      <c r="N42" s="120" t="n">
        <f aca="false">IF(ISBLANK(D42),"",IF(ISBLANK(G42),J42*(1+0.00001*(35-20)),J42*(1+0.00001*(G42-20))))</f>
        <v>109.93802819904</v>
      </c>
      <c r="O42" s="119" t="n">
        <f aca="false">IF(ISBLANK(E42),"",(0.999842594+(0.00006793952*E42)-(0.00000909529*E42^2)+(0.0000001001685*E42^3)-(0.000000001120083*E42^4)+(0.000000000006536332*E42^5)))</f>
        <v>0.99648910092621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4.51421643005671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4.40951871737604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201.604905766333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196.929105918014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2050</v>
      </c>
      <c r="E43" s="144" t="n">
        <v>27.2</v>
      </c>
      <c r="F43" s="141" t="n">
        <v>4.437</v>
      </c>
      <c r="G43" s="159" t="n">
        <v>36.4098</v>
      </c>
      <c r="H43" s="113" t="n">
        <v>0</v>
      </c>
      <c r="I43" s="144" t="n">
        <v>2.4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111.03</v>
      </c>
      <c r="K43" s="119" t="n">
        <f aca="false">IF(ISBLANK(E43),"",(0.000824493-(0.0000040899*E43)+(0.000000076438*E43^2)-(0.00000000082467*E43^3)+(0.0000000000053875*E43^4)))</f>
        <v>0.00075615316050176</v>
      </c>
      <c r="L43" s="119" t="n">
        <f aca="false">IF(ISBLANK(E43),"",(-0.00000572466+(0.00000010227*E43)-(0.0000000016546*E43^2)))</f>
        <v>-4.167055264E-006</v>
      </c>
      <c r="M43" s="119" t="n">
        <f aca="false">IF(ISBLANK(E43),"",IF(ISBLANK(G43),(O43+(K43*35)+(L43*35^1.5)+(0.00000048314*35^2)),(O43+(K43*G43)+(L43*G43^1.5)+(0.00000048314*G43^2))))</f>
        <v>1.02371784245093</v>
      </c>
      <c r="N43" s="120" t="n">
        <f aca="false">IF(ISBLANK(D43),"",IF(ISBLANK(G43),J43*(1+0.00001*(35-20)),J43*(1+0.00001*(G43-20))))</f>
        <v>111.04821980094</v>
      </c>
      <c r="O43" s="119" t="n">
        <f aca="false">IF(ISBLANK(E43),"",(0.999842594+(0.00006793952*E43)-(0.00000909529*E43^2)+(0.0000001001685*E43^3)-(0.000000001120083*E43^4)+(0.000000000006536332*E43^5)))</f>
        <v>0.996461467720534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4.56794095468673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4.46210934816806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204.004243036309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199.277803489185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44"/>
      <c r="F44" s="141"/>
      <c r="G44" s="159"/>
      <c r="H44" s="113"/>
      <c r="I44" s="144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44"/>
      <c r="F45" s="141"/>
      <c r="G45" s="159"/>
      <c r="H45" s="113"/>
      <c r="I45" s="144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9" activeCellId="0" sqref="T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5</v>
      </c>
      <c r="J9" s="29" t="n">
        <v>0.05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-5°0.05</v>
      </c>
      <c r="P9" s="29" t="s">
        <v>16</v>
      </c>
      <c r="Q9" s="33" t="n">
        <f aca="false">IF(ISBLANK(I9),"",IF(ISBLANK(J9),"",IF(J9&gt;60,"ERREUR !!",O11*(I9+(J9/60)))))</f>
        <v>-5.00083333333333</v>
      </c>
      <c r="R9" s="33"/>
      <c r="V9" s="137" t="n">
        <v>4.9863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-10°0.12</v>
      </c>
      <c r="P10" s="29" t="s">
        <v>17</v>
      </c>
      <c r="Q10" s="33" t="n">
        <f aca="false">IF(ISBLANK(I10),"",IF(ISBLANK(J10),"",IF(J10&gt;60,"ERREUR !!",O12*(I10+(J10/60)))))</f>
        <v>-10.002</v>
      </c>
      <c r="R10" s="33"/>
      <c r="S10" s="35"/>
      <c r="T10" s="35"/>
      <c r="V10" s="0" t="n">
        <v>4.9744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41724</v>
      </c>
      <c r="K11" s="38"/>
      <c r="L11" s="38"/>
      <c r="M11" s="38"/>
      <c r="N11" s="39" t="str">
        <f aca="false">I9&amp;"°"&amp;J9</f>
        <v>5°0.05</v>
      </c>
      <c r="O11" s="40" t="n">
        <f aca="false">IF(P9=M10,-1,1)</f>
        <v>-1</v>
      </c>
      <c r="P11" s="41" t="str">
        <f aca="false">TEXT(J11,"aaaa-mm-jj")&amp;"T"&amp;TEXT(J12,"hh:mm:ss")&amp;"z"</f>
        <v>2018-03-27T00:56:23z</v>
      </c>
      <c r="Q11" s="41"/>
      <c r="R11" s="41"/>
      <c r="T11" s="42"/>
      <c r="U11" s="42"/>
      <c r="V11" s="5" t="n">
        <v>4.9829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0.0391550925925926</v>
      </c>
      <c r="K12" s="45"/>
      <c r="L12" s="45"/>
      <c r="M12" s="45"/>
      <c r="N12" s="46" t="str">
        <f aca="false">I10&amp;"°"&amp;J10</f>
        <v>10°0.12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4.9783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28.7</v>
      </c>
      <c r="S14" s="55" t="s">
        <v>24</v>
      </c>
      <c r="V14" s="153" t="n">
        <f aca="false">AVERAGE(V8:V13)</f>
        <v>4.98112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28.7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0.996036070213923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0.0199657719340472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5.01496104465595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4.9806666443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0.0046995911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0.00400524350399323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2085</v>
      </c>
      <c r="E35" s="144" t="n">
        <v>10</v>
      </c>
      <c r="F35" s="141" t="n">
        <v>2.119</v>
      </c>
      <c r="G35" s="159" t="n">
        <v>34.7111</v>
      </c>
      <c r="H35" s="113" t="n">
        <v>500</v>
      </c>
      <c r="I35" s="144" t="n">
        <v>504.5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116.1582596</v>
      </c>
      <c r="K35" s="119" t="n">
        <f aca="false">IF(ISBLANK(E35),"",(0.000824493-(0.0000040899*E35)+(0.000000076438*E35^2)-(0.00000000082467*E35^3)+(0.0000000000053875*E35^4)))</f>
        <v>0.000790467005</v>
      </c>
      <c r="L35" s="119" t="n">
        <f aca="false">IF(ISBLANK(E35),"",(-0.00000572466+(0.00000010227*E35)-(0.0000000016546*E35^2)))</f>
        <v>-4.86742E-006</v>
      </c>
      <c r="M35" s="119" t="n">
        <f aca="false">IF(ISBLANK(E35),"",IF(ISBLANK(G35),(O35+(K35*35)+(L35*35^1.5)+(0.00000048314*35^2)),(O35+(K35*G35)+(L35*G35^1.5)+(0.00000048314*G35^2))))</f>
        <v>1.02672676844739</v>
      </c>
      <c r="N35" s="120" t="n">
        <f aca="false">IF(ISBLANK(D35),"",IF(ISBLANK(G35),J35*(1+0.00001*(35-20)),J35*(1+0.00001*(G35-20))))</f>
        <v>116.175347757728</v>
      </c>
      <c r="O35" s="119" t="n">
        <f aca="false">IF(ISBLANK(E35),"",(0.999842594+(0.00006793952*E35)-(0.00000909529*E35^2)+(0.0000001001685*E35^3)-(0.000000001120083*E35^4)+(0.000000000006536332*E35^5)))</f>
        <v>0.9997020815032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2.07569786396561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2.02166528404092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92.7006666047042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90.2875715852676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2087</v>
      </c>
      <c r="E36" s="144" t="n">
        <v>11.2</v>
      </c>
      <c r="F36" s="141" t="n">
        <v>1.7312</v>
      </c>
      <c r="G36" s="159" t="n">
        <v>34.8442</v>
      </c>
      <c r="H36" s="113" t="n">
        <v>400</v>
      </c>
      <c r="I36" s="144" t="n">
        <v>402.2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111.3855099</v>
      </c>
      <c r="K36" s="119" t="n">
        <f aca="false">IF(ISBLANK(E36),"",(0.000824493-(0.0000040899*E36)+(0.000000076438*E36^2)-(0.00000000082467*E36^3)+(0.0000000000053875*E36^4)))</f>
        <v>0.00078720067410176</v>
      </c>
      <c r="L36" s="119" t="n">
        <f aca="false">IF(ISBLANK(E36),"",(-0.00000572466+(0.00000010227*E36)-(0.0000000016546*E36^2)))</f>
        <v>-4.786789024E-006</v>
      </c>
      <c r="M36" s="119" t="n">
        <f aca="false">IF(ISBLANK(E36),"",IF(ISBLANK(G36),(O36+(K36*35)+(L36*35^1.5)+(0.00000048314*35^2)),(O36+(K36*G36)+(L36*G36^1.5)+(0.00000048314*G36^2))))</f>
        <v>1.02661827189402</v>
      </c>
      <c r="N36" s="120" t="n">
        <f aca="false">IF(ISBLANK(D36),"",IF(ISBLANK(G36),J36*(1+0.00001*(35-20)),J36*(1+0.00001*(G36-20))))</f>
        <v>111.402044187861</v>
      </c>
      <c r="O36" s="119" t="n">
        <f aca="false">IF(ISBLANK(E36),"",(0.999842594+(0.00006793952*E36)-(0.00000909529*E36^2)+(0.0000001001685*E36^3)-(0.000000001120083*E36^4)+(0.000000000006536332*E36^5)))</f>
        <v>0.999586860178949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1.76695262936156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1.72113888651299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78.9121044272874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76.8660626716702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2086</v>
      </c>
      <c r="E37" s="144" t="n">
        <v>12.9</v>
      </c>
      <c r="F37" s="141" t="n">
        <v>1.7908</v>
      </c>
      <c r="G37" s="159" t="n">
        <v>35.02875</v>
      </c>
      <c r="H37" s="113" t="n">
        <v>300</v>
      </c>
      <c r="I37" s="144" t="n">
        <v>302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108.4047599</v>
      </c>
      <c r="K37" s="119" t="n">
        <f aca="false">IF(ISBLANK(E37),"",(0.000824493-(0.0000040899*E37)+(0.000000076438*E37^2)-(0.00000000082467*E37^3)+(0.0000000000053875*E37^4)))</f>
        <v>0.000782832219764509</v>
      </c>
      <c r="L37" s="119" t="n">
        <f aca="false">IF(ISBLANK(E37),"",(-0.00000572466+(0.00000010227*E37)-(0.0000000016546*E37^2)))</f>
        <v>-4.680718986E-006</v>
      </c>
      <c r="M37" s="119" t="n">
        <f aca="false">IF(ISBLANK(E37),"",IF(ISBLANK(G37),(O37+(K37*35)+(L37*35^1.5)+(0.00000048314*35^2)),(O37+(K37*G37)+(L37*G37^1.5)+(0.00000048314*G37^2))))</f>
        <v>1.02643587068383</v>
      </c>
      <c r="N37" s="120" t="n">
        <f aca="false">IF(ISBLANK(D37),"",IF(ISBLANK(G37),J37*(1+0.00001*(35-20)),J37*(1+0.00001*(G37-20))))</f>
        <v>108.421051780353</v>
      </c>
      <c r="O37" s="119" t="n">
        <f aca="false">IF(ISBLANK(E37),"",(0.999842594+(0.00006793952*E37)-(0.00000909529*E37^2)+(0.0000001001685*E37^3)-(0.000000001120083*E37^4)+(0.000000000006536332*E37^5)))</f>
        <v>0.999391814532321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1.87954639938477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1.83113865470483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83.940542196524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81.7786523191178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2186</v>
      </c>
      <c r="E38" s="144" t="n">
        <v>14.7</v>
      </c>
      <c r="F38" s="141" t="n">
        <v>2.3643</v>
      </c>
      <c r="G38" s="159" t="n">
        <v>35.2624</v>
      </c>
      <c r="H38" s="113" t="n">
        <v>200</v>
      </c>
      <c r="I38" s="144" t="n">
        <v>201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112.01</v>
      </c>
      <c r="K38" s="119" t="n">
        <f aca="false">IF(ISBLANK(E38),"",(0.000824493-(0.0000040899*E38)+(0.000000076438*E38^2)-(0.00000000082467*E38^3)+(0.0000000000053875*E38^4)))</f>
        <v>0.000778520942907229</v>
      </c>
      <c r="L38" s="119" t="n">
        <f aca="false">IF(ISBLANK(E38),"",(-0.00000572466+(0.00000010227*E38)-(0.0000000016546*E38^2)))</f>
        <v>-4.578833514E-006</v>
      </c>
      <c r="M38" s="119" t="n">
        <f aca="false">IF(ISBLANK(E38),"",IF(ISBLANK(G38),(O38+(K38*35)+(L38*35^1.5)+(0.00000048314*35^2)),(O38+(K38*G38)+(L38*G38^1.5)+(0.00000048314*G38^2))))</f>
        <v>1.02624075859361</v>
      </c>
      <c r="N38" s="120" t="n">
        <f aca="false">IF(ISBLANK(D38),"",IF(ISBLANK(G38),J38*(1+0.00001*(35-20)),J38*(1+0.00001*(G38-20))))</f>
        <v>112.02709541424</v>
      </c>
      <c r="O38" s="119" t="n">
        <f aca="false">IF(ISBLANK(E38),"",(0.999842594+(0.00006793952*E38)-(0.00000909529*E38^2)+(0.0000001001685*E38^3)-(0.000000001120083*E38^4)+(0.000000000006536332*E38^5)))</f>
        <v>0.99914627575706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2.40512383141546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2.34362532502755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107.412830311015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104.66630701573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2187</v>
      </c>
      <c r="E39" s="144" t="n">
        <v>16.5</v>
      </c>
      <c r="F39" s="141" t="n">
        <v>2.0389</v>
      </c>
      <c r="G39" s="159" t="n">
        <v>35.5379</v>
      </c>
      <c r="H39" s="113" t="n">
        <v>100</v>
      </c>
      <c r="I39" s="144" t="n">
        <v>101.5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111.83</v>
      </c>
      <c r="K39" s="119" t="n">
        <f aca="false">IF(ISBLANK(E39),"",(0.000824493-(0.0000040899*E39)+(0.000000076438*E39^2)-(0.00000000082467*E39^3)+(0.0000000000053875*E39^4)))</f>
        <v>0.000774514696612969</v>
      </c>
      <c r="L39" s="119" t="n">
        <f aca="false">IF(ISBLANK(E39),"",(-0.00000572466+(0.00000010227*E39)-(0.0000000016546*E39^2)))</f>
        <v>-4.48766985E-006</v>
      </c>
      <c r="M39" s="119" t="n">
        <f aca="false">IF(ISBLANK(E39),"",IF(ISBLANK(G39),(O39+(K39*35)+(L39*35^1.5)+(0.00000048314*35^2)),(O39+(K39*G39)+(L39*G39^1.5)+(0.00000048314*G39^2))))</f>
        <v>1.02604641684705</v>
      </c>
      <c r="N39" s="120" t="n">
        <f aca="false">IF(ISBLANK(D39),"",IF(ISBLANK(G39),J39*(1+0.00001*(35-20)),J39*(1+0.00001*(G39-20))))</f>
        <v>111.84737603357</v>
      </c>
      <c r="O39" s="119" t="n">
        <f aca="false">IF(ISBLANK(E39),"",(0.999842594+(0.00006793952*E39)-(0.00000909529*E39^2)+(0.0000001001685*E39^3)-(0.000000001120083*E39^4)+(0.000000000006536332*E39^5)))</f>
        <v>0.998862345988647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2.07534769612222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2.02266453256528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92.6850281088185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90.3321980243654</v>
      </c>
      <c r="T39" s="32" t="n">
        <v>0.03</v>
      </c>
      <c r="U39" s="32" t="n">
        <v>0.03</v>
      </c>
      <c r="V39" s="125" t="n">
        <v>22.9</v>
      </c>
      <c r="W39" s="125" t="n">
        <v>22.4</v>
      </c>
      <c r="X39" s="125" t="n">
        <v>22.9</v>
      </c>
      <c r="Y39" s="125" t="n">
        <v>22.4</v>
      </c>
      <c r="Z39" s="32" t="n">
        <v>1.41</v>
      </c>
      <c r="AA39" s="32" t="n">
        <v>1.38</v>
      </c>
      <c r="AB39" s="32" t="n">
        <v>7.73</v>
      </c>
      <c r="AC39" s="32" t="n">
        <v>7.55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2190</v>
      </c>
      <c r="E40" s="144" t="n">
        <v>17.5</v>
      </c>
      <c r="F40" s="141" t="n">
        <v>2.0855</v>
      </c>
      <c r="G40" s="159" t="n">
        <v>35.6451</v>
      </c>
      <c r="H40" s="113" t="n">
        <v>80</v>
      </c>
      <c r="I40" s="144" t="n">
        <v>81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111.38</v>
      </c>
      <c r="K40" s="119" t="n">
        <f aca="false">IF(ISBLANK(E40),"",(0.000824493-(0.0000040899*E40)+(0.000000076438*E40^2)-(0.00000000082467*E40^3)+(0.0000000000053875*E40^4)))</f>
        <v>0.000772414460292969</v>
      </c>
      <c r="L40" s="119" t="n">
        <f aca="false">IF(ISBLANK(E40),"",(-0.00000572466+(0.00000010227*E40)-(0.0000000016546*E40^2)))</f>
        <v>-4.44165625E-006</v>
      </c>
      <c r="M40" s="119" t="n">
        <f aca="false">IF(ISBLANK(E40),"",IF(ISBLANK(G40),(O40+(K40*35)+(L40*35^1.5)+(0.00000048314*35^2)),(O40+(K40*G40)+(L40*G40^1.5)+(0.00000048314*G40^2))))</f>
        <v>1.02589002990909</v>
      </c>
      <c r="N40" s="120" t="n">
        <f aca="false">IF(ISBLANK(D40),"",IF(ISBLANK(G40),J40*(1+0.00001*(35-20)),J40*(1+0.00001*(G40-20))))</f>
        <v>111.39742551238</v>
      </c>
      <c r="O40" s="119" t="n">
        <f aca="false">IF(ISBLANK(E40),"",(0.999842594+(0.00006793952*E40)-(0.00000909529*E40^2)+(0.0000001001685*E40^3)-(0.000000001120083*E40^4)+(0.000000000006536332*E40^5)))</f>
        <v>0.998688620195579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2.13187191844574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2.07807060824508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95.2093998777867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92.8066333642254</v>
      </c>
      <c r="T40" s="32" t="n">
        <v>0.19</v>
      </c>
      <c r="U40" s="32" t="n">
        <v>0.19</v>
      </c>
      <c r="V40" s="125" t="n">
        <v>21.7</v>
      </c>
      <c r="W40" s="125" t="n">
        <v>21.2</v>
      </c>
      <c r="X40" s="125" t="n">
        <v>21.5</v>
      </c>
      <c r="Y40" s="125" t="n">
        <v>21</v>
      </c>
      <c r="Z40" s="32" t="n">
        <v>1.32</v>
      </c>
      <c r="AA40" s="32" t="n">
        <v>1.29</v>
      </c>
      <c r="AB40" s="32" t="n">
        <v>6.74</v>
      </c>
      <c r="AC40" s="32" t="n">
        <v>6.59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2192</v>
      </c>
      <c r="E41" s="144" t="n">
        <v>21.6</v>
      </c>
      <c r="F41" s="141" t="n">
        <v>3.7135</v>
      </c>
      <c r="G41" s="159" t="n">
        <v>36.0551</v>
      </c>
      <c r="H41" s="113" t="n">
        <v>60</v>
      </c>
      <c r="I41" s="144" t="n">
        <v>60.5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113.56</v>
      </c>
      <c r="K41" s="119" t="n">
        <f aca="false">IF(ISBLANK(E41),"",(0.000824493-(0.0000040899*E41)+(0.000000076438*E41^2)-(0.00000000082467*E41^3)+(0.0000000000053875*E41^4)))</f>
        <v>0.0007646760412032</v>
      </c>
      <c r="L41" s="119" t="n">
        <f aca="false">IF(ISBLANK(E41),"",(-0.00000572466+(0.00000010227*E41)-(0.0000000016546*E41^2)))</f>
        <v>-4.287598176E-006</v>
      </c>
      <c r="M41" s="119" t="n">
        <f aca="false">IF(ISBLANK(E41),"",IF(ISBLANK(G41),(O41+(K41*35)+(L41*35^1.5)+(0.00000048314*35^2)),(O41+(K41*G41)+(L41*G41^1.5)+(0.00000048314*G41^2))))</f>
        <v>1.02513326249775</v>
      </c>
      <c r="N41" s="120" t="n">
        <f aca="false">IF(ISBLANK(D41),"",IF(ISBLANK(G41),J41*(1+0.00001*(35-20)),J41*(1+0.00001*(G41-20))))</f>
        <v>113.57823217156</v>
      </c>
      <c r="O41" s="119" t="n">
        <f aca="false">IF(ISBLANK(E41),"",(0.999842594+(0.00006793952*E41)-(0.00000909529*E41^2)+(0.0000001001685*E41^3)-(0.000000001120083*E41^4)+(0.000000000006536332*E41^5)))</f>
        <v>0.997862971984057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3.73387819617756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3.64233444838178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166.75500024129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162.66665646473</v>
      </c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2188</v>
      </c>
      <c r="E42" s="144" t="n">
        <v>21.8</v>
      </c>
      <c r="F42" s="141" t="n">
        <v>3.7561</v>
      </c>
      <c r="G42" s="159" t="n">
        <v>36.0592</v>
      </c>
      <c r="H42" s="113" t="n">
        <v>60</v>
      </c>
      <c r="I42" s="144" t="n">
        <v>60.5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113.9</v>
      </c>
      <c r="K42" s="119" t="n">
        <f aca="false">IF(ISBLANK(E42),"",(0.000824493-(0.0000040899*E42)+(0.000000076438*E42^2)-(0.00000000082467*E42^3)+(0.0000000000053875*E42^4)))</f>
        <v>0.00076433258594438</v>
      </c>
      <c r="L42" s="119" t="n">
        <f aca="false">IF(ISBLANK(E42),"",(-0.00000572466+(0.00000010227*E42)-(0.0000000016546*E42^2)))</f>
        <v>-4.281506104E-006</v>
      </c>
      <c r="M42" s="119" t="n">
        <f aca="false">IF(ISBLANK(E42),"",IF(ISBLANK(G42),(O42+(K42*35)+(L42*35^1.5)+(0.00000048314*35^2)),(O42+(K42*G42)+(L42*G42^1.5)+(0.00000048314*G42^2))))</f>
        <v>1.02508055151732</v>
      </c>
      <c r="N42" s="120" t="n">
        <f aca="false">IF(ISBLANK(D42),"",IF(ISBLANK(G42),J42*(1+0.00001*(35-20)),J42*(1+0.00001*(G42-20))))</f>
        <v>113.9182914288</v>
      </c>
      <c r="O42" s="119" t="n">
        <f aca="false">IF(ISBLANK(E42),"",(0.999842594+(0.00006793952*E42)-(0.00000909529*E42^2)+(0.0000001001685*E42^3)-(0.000000001120083*E42^4)+(0.000000000006536332*E42^5)))</f>
        <v>0.997818206907552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3.76541071311776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3.67328275572509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168.163242447839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164.048807870683</v>
      </c>
      <c r="T42" s="32" t="n">
        <v>0.19</v>
      </c>
      <c r="U42" s="32" t="n">
        <v>0.19</v>
      </c>
      <c r="V42" s="32" t="n">
        <v>7.73</v>
      </c>
      <c r="W42" s="32" t="n">
        <v>7.55</v>
      </c>
      <c r="X42" s="32" t="n">
        <v>7.54</v>
      </c>
      <c r="Y42" s="32" t="n">
        <v>7.37</v>
      </c>
      <c r="Z42" s="32" t="n">
        <v>0.68</v>
      </c>
      <c r="AA42" s="32" t="n">
        <v>0.66</v>
      </c>
      <c r="AB42" s="32" t="n">
        <v>3.11</v>
      </c>
      <c r="AC42" s="32" t="n">
        <v>3.04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2189</v>
      </c>
      <c r="E43" s="144" t="n">
        <v>25.3</v>
      </c>
      <c r="F43" s="141" t="n">
        <v>4.8298</v>
      </c>
      <c r="G43" s="159" t="n">
        <v>36.4055</v>
      </c>
      <c r="H43" s="113" t="n">
        <v>40</v>
      </c>
      <c r="I43" s="144" t="n">
        <v>40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113.9</v>
      </c>
      <c r="K43" s="119" t="n">
        <f aca="false">IF(ISBLANK(E43),"",(0.000824493-(0.0000040899*E43)+(0.000000076438*E43^2)-(0.00000000082467*E43^3)+(0.0000000000053875*E43^4)))</f>
        <v>0.000758798135690049</v>
      </c>
      <c r="L43" s="119" t="n">
        <f aca="false">IF(ISBLANK(E43),"",(-0.00000572466+(0.00000010227*E43)-(0.0000000016546*E43^2)))</f>
        <v>-4.196321914E-006</v>
      </c>
      <c r="M43" s="119" t="n">
        <f aca="false">IF(ISBLANK(E43),"",IF(ISBLANK(G43),(O43+(K43*35)+(L43*35^1.5)+(0.00000048314*35^2)),(O43+(K43*G43)+(L43*G43^1.5)+(0.00000048314*G43^2))))</f>
        <v>1.02431365246453</v>
      </c>
      <c r="N43" s="120" t="n">
        <f aca="false">IF(ISBLANK(D43),"",IF(ISBLANK(G43),J43*(1+0.00001*(35-20)),J43*(1+0.00001*(G43-20))))</f>
        <v>113.9186858645</v>
      </c>
      <c r="O43" s="119" t="n">
        <f aca="false">IF(ISBLANK(E43),"",(0.999842594+(0.00006793952*E43)-(0.00000909529*E43^2)+(0.0000001001685*E43^3)-(0.000000001120083*E43^4)+(0.000000000006536332*E43^5)))</f>
        <v>0.996970655352168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4.84614105337564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4.73111047745548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216.428659443756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211.291393923162</v>
      </c>
      <c r="T43" s="32" t="n">
        <v>0.01</v>
      </c>
      <c r="U43" s="32" t="n">
        <v>0.01</v>
      </c>
      <c r="V43" s="32" t="n">
        <v>0.03</v>
      </c>
      <c r="W43" s="32" t="n">
        <v>0.03</v>
      </c>
      <c r="X43" s="32" t="n">
        <v>0.02</v>
      </c>
      <c r="Y43" s="32" t="n">
        <v>0.02</v>
      </c>
      <c r="Z43" s="32" t="n">
        <v>0.13</v>
      </c>
      <c r="AA43" s="32" t="n">
        <v>0.13</v>
      </c>
      <c r="AB43" s="32" t="n">
        <v>1.12</v>
      </c>
      <c r="AC43" s="32" t="n">
        <v>1.09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2200</v>
      </c>
      <c r="E44" s="144" t="n">
        <v>27.4</v>
      </c>
      <c r="F44" s="141" t="n">
        <v>4.4335</v>
      </c>
      <c r="G44" s="159" t="n">
        <v>36.2493</v>
      </c>
      <c r="H44" s="113" t="n">
        <v>20</v>
      </c>
      <c r="I44" s="144" t="n">
        <v>20.5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112.01</v>
      </c>
      <c r="K44" s="119" t="n">
        <f aca="false">IF(ISBLANK(E44),"",(0.000824493-(0.0000040899*E44)+(0.000000076438*E44^2)-(0.00000000082467*E44^3)+(0.0000000000053875*E44^4)))</f>
        <v>0.00075588880506374</v>
      </c>
      <c r="L44" s="119" t="n">
        <f aca="false">IF(ISBLANK(E44),"",(-0.00000572466+(0.00000010227*E44)-(0.0000000016546*E44^2)))</f>
        <v>-4.164669496E-006</v>
      </c>
      <c r="M44" s="119" t="n">
        <f aca="false">IF(ISBLANK(E44),"",IF(ISBLANK(G44),(O44+(K44*35)+(L44*35^1.5)+(0.00000048314*35^2)),(O44+(K44*G44)+(L44*G44^1.5)+(0.00000048314*G44^2))))</f>
        <v>1.02353228943143</v>
      </c>
      <c r="N44" s="120" t="n">
        <f aca="false">IF(ISBLANK(D44),"",IF(ISBLANK(G44),J44*(1+0.00001*(35-20)),J44*(1+0.00001*(G44-20))))</f>
        <v>112.02820084093</v>
      </c>
      <c r="O44" s="119" t="n">
        <f aca="false">IF(ISBLANK(E44),"",(0.999842594+(0.00006793952*E44)-(0.00000909529*E44^2)+(0.0000001001685*E44^3)-(0.000000001120083*E44^4)+(0.000000000006536332*E44^5)))</f>
        <v>0.996405926771626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4.52366569947187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4.41966095860519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202.026910138414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197.382058411308</v>
      </c>
      <c r="T44" s="32" t="n">
        <v>0.01</v>
      </c>
      <c r="U44" s="32" t="n">
        <v>0.01</v>
      </c>
      <c r="V44" s="32" t="n">
        <v>0.02</v>
      </c>
      <c r="W44" s="32" t="n">
        <v>0.02</v>
      </c>
      <c r="X44" s="32" t="n">
        <v>0.01</v>
      </c>
      <c r="Y44" s="32" t="n">
        <v>0.01</v>
      </c>
      <c r="Z44" s="32" t="n">
        <v>0.08</v>
      </c>
      <c r="AA44" s="32" t="n">
        <v>0.08</v>
      </c>
      <c r="AB44" s="32" t="n">
        <v>0.89</v>
      </c>
      <c r="AC44" s="32" t="n">
        <v>0.87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2201</v>
      </c>
      <c r="E45" s="144" t="n">
        <v>27.4</v>
      </c>
      <c r="F45" s="141" t="n">
        <v>4.4785</v>
      </c>
      <c r="G45" s="159" t="n">
        <v>36.2587</v>
      </c>
      <c r="H45" s="113" t="n">
        <v>0</v>
      </c>
      <c r="I45" s="144" t="n">
        <v>2.5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113.22</v>
      </c>
      <c r="K45" s="119" t="n">
        <f aca="false">IF(ISBLANK(E45),"",(0.000824493-(0.0000040899*E45)+(0.000000076438*E45^2)-(0.00000000082467*E45^3)+(0.0000000000053875*E45^4)))</f>
        <v>0.00075588880506374</v>
      </c>
      <c r="L45" s="119" t="n">
        <f aca="false">IF(ISBLANK(E45),"",(-0.00000572466+(0.00000010227*E45)-(0.0000000016546*E45^2)))</f>
        <v>-4.164669496E-006</v>
      </c>
      <c r="M45" s="119" t="n">
        <f aca="false">IF(ISBLANK(E45),"",IF(ISBLANK(G45),(O45+(K45*35)+(L45*35^1.5)+(0.00000048314*35^2)),(O45+(K45*G45)+(L45*G45^1.5)+(0.00000048314*G45^2))))</f>
        <v>1.02353937051064</v>
      </c>
      <c r="N45" s="120" t="n">
        <f aca="false">IF(ISBLANK(D45),"",IF(ISBLANK(G45),J45*(1+0.00001*(35-20)),J45*(1+0.00001*(G45-20))))</f>
        <v>113.23840810014</v>
      </c>
      <c r="O45" s="119" t="n">
        <f aca="false">IF(ISBLANK(E45),"",(0.999842594+(0.00006793952*E45)-(0.00000909529*E45^2)+(0.0000001001685*E45^3)-(0.000000001120083*E45^4)+(0.000000000006536332*E45^5)))</f>
        <v>0.996405926771626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4.5200150792299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4.41606371914633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201.863873438407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197.221405697075</v>
      </c>
      <c r="T45" s="32" t="n">
        <v>0.01</v>
      </c>
      <c r="U45" s="32" t="n">
        <v>0.01</v>
      </c>
      <c r="V45" s="32" t="n">
        <v>0.02</v>
      </c>
      <c r="W45" s="32" t="n">
        <v>0.02</v>
      </c>
      <c r="X45" s="32" t="n">
        <v>0.01</v>
      </c>
      <c r="Y45" s="32" t="n">
        <v>0.01</v>
      </c>
      <c r="Z45" s="32" t="n">
        <v>0.07</v>
      </c>
      <c r="AA45" s="32" t="n">
        <v>0.07</v>
      </c>
      <c r="AB45" s="32" t="n">
        <v>0.87</v>
      </c>
      <c r="AC45" s="32" t="n">
        <v>0.85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0" activeCellId="0" sqref="P1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30.8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-4°30.8</v>
      </c>
      <c r="P9" s="29" t="s">
        <v>16</v>
      </c>
      <c r="Q9" s="33" t="n">
        <f aca="false">IF(ISBLANK(I9),"",IF(ISBLANK(J9),"",IF(J9&gt;60,"ERREUR !!",O11*(I9+(J9/60)))))</f>
        <v>-4.51333333333333</v>
      </c>
      <c r="R9" s="33"/>
      <c r="V9" s="137" t="n">
        <v>4.9863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-10°0.03</v>
      </c>
      <c r="P10" s="29" t="s">
        <v>17</v>
      </c>
      <c r="Q10" s="33" t="n">
        <f aca="false">IF(ISBLANK(I10),"",IF(ISBLANK(J10),"",IF(J10&gt;60,"ERREUR !!",O12*(I10+(J10/60)))))</f>
        <v>-10.0005</v>
      </c>
      <c r="R10" s="33"/>
      <c r="S10" s="35"/>
      <c r="T10" s="35"/>
      <c r="V10" s="0" t="n">
        <v>4.9744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41724</v>
      </c>
      <c r="K11" s="38"/>
      <c r="L11" s="38"/>
      <c r="M11" s="38"/>
      <c r="N11" s="39" t="str">
        <f aca="false">I9&amp;"°"&amp;J9</f>
        <v>4°30.8</v>
      </c>
      <c r="O11" s="40" t="n">
        <f aca="false">IF(P9=M10,-1,1)</f>
        <v>-1</v>
      </c>
      <c r="P11" s="41" t="s">
        <v>157</v>
      </c>
      <c r="Q11" s="41"/>
      <c r="R11" s="41"/>
      <c r="T11" s="42"/>
      <c r="U11" s="42"/>
      <c r="V11" s="5" t="n">
        <v>4.9829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162" t="n">
        <v>0.165277777777778</v>
      </c>
      <c r="K12" s="45"/>
      <c r="L12" s="45"/>
      <c r="M12" s="45"/>
      <c r="N12" s="46" t="str">
        <f aca="false">I10&amp;"°"&amp;J10</f>
        <v>10°0.03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4.9783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28.7</v>
      </c>
      <c r="S14" s="55" t="s">
        <v>24</v>
      </c>
      <c r="V14" s="153" t="n">
        <f aca="false">AVERAGE(V8:V13)</f>
        <v>4.98112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28.7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0.996036070213923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0.0199657719340472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5.01496104465595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4.9806666443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0.0046995911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0.00400524350399323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2203</v>
      </c>
      <c r="E35" s="144" t="n">
        <v>10.1</v>
      </c>
      <c r="F35" s="141" t="n">
        <v>1.9301</v>
      </c>
      <c r="G35" s="159" t="n">
        <v>34.7274</v>
      </c>
      <c r="H35" s="113" t="n">
        <v>500</v>
      </c>
      <c r="I35" s="144" t="n">
        <v>507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114.72</v>
      </c>
      <c r="K35" s="119" t="n">
        <f aca="false">IF(ISBLANK(E35),"",(0.000824493-(0.0000040899*E35)+(0.000000076438*E35^2)-(0.00000000082467*E35^3)+(0.0000000000053875*E35^4)))</f>
        <v>0.000790188854595369</v>
      </c>
      <c r="L35" s="119" t="n">
        <f aca="false">IF(ISBLANK(E35),"",(-0.00000572466+(0.00000010227*E35)-(0.0000000016546*E35^2)))</f>
        <v>-4.860518746E-006</v>
      </c>
      <c r="M35" s="119" t="n">
        <f aca="false">IF(ISBLANK(E35),"",IF(ISBLANK(G35),(O35+(K35*35)+(L35*35^1.5)+(0.00000048314*35^2)),(O35+(K35*G35)+(L35*G35^1.5)+(0.00000048314*G35^2))))</f>
        <v>1.02672237772504</v>
      </c>
      <c r="N35" s="120" t="n">
        <f aca="false">IF(ISBLANK(D35),"",IF(ISBLANK(G35),J35*(1+0.00001*(35-20)),J35*(1+0.00001*(G35-20))))</f>
        <v>114.73689527328</v>
      </c>
      <c r="O35" s="119" t="n">
        <f aca="false">IF(ISBLANK(E35),"",(0.999842594+(0.00006793952*E35)-(0.00000909529*E35^2)+(0.0000001001685*E35^3)-(0.000000001120083*E35^4)+(0.000000000006536332*E35^5)))</f>
        <v>0.999693207671267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1.91342776247688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1.86362721217449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85.4536838722173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83.2295912957127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2204</v>
      </c>
      <c r="E36" s="144" t="n">
        <v>10.3</v>
      </c>
      <c r="F36" s="141" t="n">
        <v>1.8424</v>
      </c>
      <c r="G36" s="159" t="n">
        <v>34.7272</v>
      </c>
      <c r="H36" s="113" t="n">
        <v>500</v>
      </c>
      <c r="I36" s="144" t="n">
        <v>507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109.42</v>
      </c>
      <c r="K36" s="119" t="n">
        <f aca="false">IF(ISBLANK(E36),"",(0.000824493-(0.0000040899*E36)+(0.000000076438*E36^2)-(0.00000000082467*E36^3)+(0.0000000000053875*E36^4)))</f>
        <v>0.000789635835032049</v>
      </c>
      <c r="L36" s="119" t="n">
        <f aca="false">IF(ISBLANK(E36),"",(-0.00000572466+(0.00000010227*E36)-(0.0000000016546*E36^2)))</f>
        <v>-4.846815514E-006</v>
      </c>
      <c r="M36" s="119" t="n">
        <f aca="false">IF(ISBLANK(E36),"",IF(ISBLANK(G36),(O36+(K36*35)+(L36*35^1.5)+(0.00000048314*35^2)),(O36+(K36*G36)+(L36*G36^1.5)+(0.00000048314*G36^2))))</f>
        <v>1.02668767306884</v>
      </c>
      <c r="N36" s="120" t="n">
        <f aca="false">IF(ISBLANK(D36),"",IF(ISBLANK(G36),J36*(1+0.00001*(35-20)),J36*(1+0.00001*(G36-20))))</f>
        <v>109.43611450224</v>
      </c>
      <c r="O36" s="119" t="n">
        <f aca="false">IF(ISBLANK(E36),"",(0.999842594+(0.00006793952*E36)-(0.00000909529*E36^2)+(0.0000001001685*E36^3)-(0.000000001120083*E36^4)+(0.000000000006536332*E36^5)))</f>
        <v>0.999675059671578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1.91589121733289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1.86608962743866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85.563701766087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83.3395627614106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2205</v>
      </c>
      <c r="E37" s="144" t="n">
        <v>11.9</v>
      </c>
      <c r="F37" s="141" t="n">
        <v>1.5531</v>
      </c>
      <c r="G37" s="159" t="n">
        <v>34.8888</v>
      </c>
      <c r="H37" s="113" t="n">
        <v>400</v>
      </c>
      <c r="I37" s="144" t="n">
        <v>402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111.82</v>
      </c>
      <c r="K37" s="119" t="n">
        <f aca="false">IF(ISBLANK(E37),"",(0.000824493-(0.0000040899*E37)+(0.000000076438*E37^2)-(0.00000000082467*E37^3)+(0.0000000000053875*E37^4)))</f>
        <v>0.000785365912757409</v>
      </c>
      <c r="L37" s="119" t="n">
        <f aca="false">IF(ISBLANK(E37),"",(-0.00000572466+(0.00000010227*E37)-(0.0000000016546*E37^2)))</f>
        <v>-4.741954906E-006</v>
      </c>
      <c r="M37" s="119" t="n">
        <f aca="false">IF(ISBLANK(E37),"",IF(ISBLANK(G37),(O37+(K37*35)+(L37*35^1.5)+(0.00000048314*35^2)),(O37+(K37*G37)+(L37*G37^1.5)+(0.00000048314*G37^2))))</f>
        <v>1.02652234765433</v>
      </c>
      <c r="N37" s="120" t="n">
        <f aca="false">IF(ISBLANK(D37),"",IF(ISBLANK(G37),J37*(1+0.00001*(35-20)),J37*(1+0.00001*(G37-20))))</f>
        <v>111.83664865616</v>
      </c>
      <c r="O37" s="119" t="n">
        <f aca="false">IF(ISBLANK(E37),"",(0.999842594+(0.00006793952*E37)-(0.00000909529*E37^2)+(0.0000001001685*E37^3)-(0.000000001120083*E37^4)+(0.000000000006536332*E37^5)))</f>
        <v>0.999510988456787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1.57729284646142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1.53654019327064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70.441898522967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68.6218850314667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2206</v>
      </c>
      <c r="E38" s="144" t="n">
        <v>13.4</v>
      </c>
      <c r="F38" s="141" t="n">
        <v>2.0959</v>
      </c>
      <c r="G38" s="159" t="n">
        <v>35.0726</v>
      </c>
      <c r="H38" s="113" t="n">
        <v>300</v>
      </c>
      <c r="I38" s="144" t="n">
        <v>302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114.21</v>
      </c>
      <c r="K38" s="119" t="n">
        <f aca="false">IF(ISBLANK(E38),"",(0.000824493-(0.0000040899*E38)+(0.000000076438*E38^2)-(0.00000000082467*E38^3)+(0.0000000000053875*E38^4)))</f>
        <v>0.00078160300815734</v>
      </c>
      <c r="L38" s="119" t="n">
        <f aca="false">IF(ISBLANK(E38),"",(-0.00000572466+(0.00000010227*E38)-(0.0000000016546*E38^2)))</f>
        <v>-4.651341976E-006</v>
      </c>
      <c r="M38" s="119" t="n">
        <f aca="false">IF(ISBLANK(E38),"",IF(ISBLANK(G38),(O38+(K38*35)+(L38*35^1.5)+(0.00000048314*35^2)),(O38+(K38*G38)+(L38*G38^1.5)+(0.00000048314*G38^2))))</f>
        <v>1.02636859553412</v>
      </c>
      <c r="N38" s="120" t="n">
        <f aca="false">IF(ISBLANK(D38),"",IF(ISBLANK(G38),J38*(1+0.00001*(35-20)),J38*(1+0.00001*(G38-20))))</f>
        <v>114.22721441646</v>
      </c>
      <c r="O38" s="119" t="n">
        <f aca="false">IF(ISBLANK(E38),"",(0.999842594+(0.00006793952*E38)-(0.00000909529*E38^2)+(0.0000001001685*E38^3)-(0.000000001120083*E38^4)+(0.000000000006536332*E38^5)))</f>
        <v>0.999327559596324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2.08854782580378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2.03489061813792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93.2745459003966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90.8782150060394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2207</v>
      </c>
      <c r="E39" s="144" t="n">
        <v>14.9</v>
      </c>
      <c r="F39" s="141" t="n">
        <v>2.0736</v>
      </c>
      <c r="G39" s="159" t="n">
        <v>35.2814</v>
      </c>
      <c r="H39" s="113" t="n">
        <v>200</v>
      </c>
      <c r="I39" s="144" t="n">
        <v>201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112.82</v>
      </c>
      <c r="K39" s="119" t="n">
        <f aca="false">IF(ISBLANK(E39),"",(0.000824493-(0.0000040899*E39)+(0.000000076438*E39^2)-(0.00000000082467*E39^3)+(0.0000000000053875*E39^4)))</f>
        <v>0.000778061065549209</v>
      </c>
      <c r="L39" s="119" t="n">
        <f aca="false">IF(ISBLANK(E39),"",(-0.00000572466+(0.00000010227*E39)-(0.0000000016546*E39^2)))</f>
        <v>-4.568174746E-006</v>
      </c>
      <c r="M39" s="119" t="n">
        <f aca="false">IF(ISBLANK(E39),"",IF(ISBLANK(G39),(O39+(K39*35)+(L39*35^1.5)+(0.00000048314*35^2)),(O39+(K39*G39)+(L39*G39^1.5)+(0.00000048314*G39^2))))</f>
        <v>1.0262117487961</v>
      </c>
      <c r="N39" s="120" t="n">
        <f aca="false">IF(ISBLANK(D39),"",IF(ISBLANK(G39),J39*(1+0.00001*(35-20)),J39*(1+0.00001*(G39-20))))</f>
        <v>112.83724047548</v>
      </c>
      <c r="O39" s="119" t="n">
        <f aca="false">IF(ISBLANK(E39),"",(0.999842594+(0.00006793952*E39)-(0.00000909529*E39^2)+(0.0000001001685*E39^3)-(0.000000001120083*E39^4)+(0.000000000006536332*E39^5)))</f>
        <v>0.999116592928217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2.09207861764586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2.03864223938207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93.4322310640642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91.0457624108032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2208</v>
      </c>
      <c r="E40" s="144" t="n">
        <v>16.5</v>
      </c>
      <c r="F40" s="141" t="n">
        <v>2.2184</v>
      </c>
      <c r="G40" s="159" t="n">
        <v>35.5098</v>
      </c>
      <c r="H40" s="113" t="n">
        <v>100</v>
      </c>
      <c r="I40" s="144" t="n">
        <v>100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112.27</v>
      </c>
      <c r="K40" s="119" t="n">
        <f aca="false">IF(ISBLANK(E40),"",(0.000824493-(0.0000040899*E40)+(0.000000076438*E40^2)-(0.00000000082467*E40^3)+(0.0000000000053875*E40^4)))</f>
        <v>0.000774514696612969</v>
      </c>
      <c r="L40" s="119" t="n">
        <f aca="false">IF(ISBLANK(E40),"",(-0.00000572466+(0.00000010227*E40)-(0.0000000016546*E40^2)))</f>
        <v>-4.48766985E-006</v>
      </c>
      <c r="M40" s="119" t="n">
        <f aca="false">IF(ISBLANK(E40),"",IF(ISBLANK(G40),(O40+(K40*35)+(L40*35^1.5)+(0.00000048314*35^2)),(O40+(K40*G40)+(L40*G40^1.5)+(0.00000048314*G40^2))))</f>
        <v>1.02602481582507</v>
      </c>
      <c r="N40" s="120" t="n">
        <f aca="false">IF(ISBLANK(D40),"",IF(ISBLANK(G40),J40*(1+0.00001*(35-20)),J40*(1+0.00001*(G40-20))))</f>
        <v>112.28741285246</v>
      </c>
      <c r="O40" s="119" t="n">
        <f aca="false">IF(ISBLANK(E40),"",(0.999842594+(0.00006793952*E40)-(0.00000909529*E40^2)+(0.0000001001685*E40^3)-(0.000000001120083*E40^4)+(0.000000000006536332*E40^5)))</f>
        <v>0.998862345988647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2.25041627974782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2.19333513677071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100.503591053538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97.95434720818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2209</v>
      </c>
      <c r="E41" s="144" t="n">
        <v>18.8</v>
      </c>
      <c r="F41" s="141" t="n">
        <v>2.7108</v>
      </c>
      <c r="G41" s="159" t="n">
        <v>35.718</v>
      </c>
      <c r="H41" s="113" t="n">
        <v>50</v>
      </c>
      <c r="I41" s="144" t="n">
        <v>50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113.16</v>
      </c>
      <c r="K41" s="119" t="n">
        <f aca="false">IF(ISBLANK(E41),"",(0.000824493-(0.0000040899*E41)+(0.000000076438*E41^2)-(0.00000000082467*E41^3)+(0.0000000000053875*E41^4)))</f>
        <v>0.00076981247066528</v>
      </c>
      <c r="L41" s="119" t="n">
        <f aca="false">IF(ISBLANK(E41),"",(-0.00000572466+(0.00000010227*E41)-(0.0000000016546*E41^2)))</f>
        <v>-4.386785824E-006</v>
      </c>
      <c r="M41" s="119" t="n">
        <f aca="false">IF(ISBLANK(E41),"",IF(ISBLANK(G41),(O41+(K41*35)+(L41*35^1.5)+(0.00000048314*35^2)),(O41+(K41*G41)+(L41*G41^1.5)+(0.00000048314*G41^2))))</f>
        <v>1.02562234055912</v>
      </c>
      <c r="N41" s="120" t="n">
        <f aca="false">IF(ISBLANK(D41),"",IF(ISBLANK(G41),J41*(1+0.00001*(35-20)),J41*(1+0.00001*(G41-20))))</f>
        <v>113.1777864888</v>
      </c>
      <c r="O41" s="119" t="n">
        <f aca="false">IF(ISBLANK(E41),"",(0.999842594+(0.00006793952*E41)-(0.00000909529*E41^2)+(0.0000001001685*E41^3)-(0.000000001120083*E41^4)+(0.000000000006536332*E41^5)))</f>
        <v>0.998446234452763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2.73132440421968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2.66308981016414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121.980947892451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118.933590921931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2210</v>
      </c>
      <c r="E42" s="144" t="n">
        <v>27.3</v>
      </c>
      <c r="F42" s="141" t="n">
        <v>4.3378</v>
      </c>
      <c r="G42" s="159" t="n">
        <v>35.9618</v>
      </c>
      <c r="H42" s="113" t="n">
        <v>20</v>
      </c>
      <c r="I42" s="144" t="n">
        <v>20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110.03</v>
      </c>
      <c r="K42" s="119" t="n">
        <f aca="false">IF(ISBLANK(E42),"",(0.000824493-(0.0000040899*E42)+(0.000000076438*E42^2)-(0.00000000082467*E42^3)+(0.0000000000053875*E42^4)))</f>
        <v>0.000756020652891949</v>
      </c>
      <c r="L42" s="119" t="n">
        <f aca="false">IF(ISBLANK(E42),"",(-0.00000572466+(0.00000010227*E42)-(0.0000000016546*E42^2)))</f>
        <v>-4.165845834E-006</v>
      </c>
      <c r="M42" s="119" t="n">
        <f aca="false">IF(ISBLANK(E42),"",IF(ISBLANK(G42),(O42+(K42*35)+(L42*35^1.5)+(0.00000048314*35^2)),(O42+(K42*G42)+(L42*G42^1.5)+(0.00000048314*G42^2))))</f>
        <v>1.02334803691869</v>
      </c>
      <c r="N42" s="120" t="n">
        <f aca="false">IF(ISBLANK(D42),"",IF(ISBLANK(G42),J42*(1+0.00001*(35-20)),J42*(1+0.00001*(G42-20))))</f>
        <v>110.04756276854</v>
      </c>
      <c r="O42" s="119" t="n">
        <f aca="false">IF(ISBLANK(E42),"",(0.999842594+(0.00006793952*E42)-(0.00000909529*E42^2)+(0.0000001001685*E42^3)-(0.000000001120083*E42^4)+(0.000000000006536332*E42^5)))</f>
        <v>0.996433742949107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4.50682421219516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4.40399946998017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201.274769316636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196.682616329315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2211</v>
      </c>
      <c r="E43" s="144" t="n">
        <v>27.4</v>
      </c>
      <c r="F43" s="141" t="n">
        <v>4.4359</v>
      </c>
      <c r="G43" s="159" t="n">
        <v>35.962</v>
      </c>
      <c r="H43" s="113" t="n">
        <v>0</v>
      </c>
      <c r="I43" s="144" t="n">
        <v>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112.43</v>
      </c>
      <c r="K43" s="119" t="n">
        <f aca="false">IF(ISBLANK(E43),"",(0.000824493-(0.0000040899*E43)+(0.000000076438*E43^2)-(0.00000000082467*E43^3)+(0.0000000000053875*E43^4)))</f>
        <v>0.00075588880506374</v>
      </c>
      <c r="L43" s="119" t="n">
        <f aca="false">IF(ISBLANK(E43),"",(-0.00000572466+(0.00000010227*E43)-(0.0000000016546*E43^2)))</f>
        <v>-4.164669496E-006</v>
      </c>
      <c r="M43" s="119" t="n">
        <f aca="false">IF(ISBLANK(E43),"",IF(ISBLANK(G43),(O43+(K43*35)+(L43*35^1.5)+(0.00000048314*35^2)),(O43+(K43*G43)+(L43*G43^1.5)+(0.00000048314*G43^2))))</f>
        <v>1.02331588357585</v>
      </c>
      <c r="N43" s="120" t="n">
        <f aca="false">IF(ISBLANK(D43),"",IF(ISBLANK(G43),J43*(1+0.00001*(35-20)),J43*(1+0.00001*(G43-20))))</f>
        <v>112.4479460766</v>
      </c>
      <c r="O43" s="119" t="n">
        <f aca="false">IF(ISBLANK(E43),"",(0.999842594+(0.00006793952*E43)-(0.00000909529*E43^2)+(0.0000001001685*E43^3)-(0.000000001120083*E43^4)+(0.000000000006536332*E43^5)))</f>
        <v>0.996405926771626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4.50891907501674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4.40618497903198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201.368325890247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196.780221163568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44"/>
      <c r="F44" s="141"/>
      <c r="G44" s="159"/>
      <c r="H44" s="113"/>
      <c r="I44" s="144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44"/>
      <c r="F45" s="141"/>
      <c r="G45" s="159"/>
      <c r="H45" s="113"/>
      <c r="I45" s="144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9" activeCellId="0" sqref="P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4.9724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0.05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-4°0.05</v>
      </c>
      <c r="P9" s="29" t="s">
        <v>16</v>
      </c>
      <c r="Q9" s="33" t="n">
        <f aca="false">IF(ISBLANK(I9),"",IF(ISBLANK(J9),"",IF(J9&gt;60,"ERREUR !!",O11*(I9+(J9/60)))))</f>
        <v>-4.00083333333333</v>
      </c>
      <c r="R9" s="33"/>
      <c r="V9" s="137" t="n">
        <v>4.9732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-10°0.1</v>
      </c>
      <c r="P10" s="29" t="s">
        <v>17</v>
      </c>
      <c r="Q10" s="33" t="n">
        <f aca="false">IF(ISBLANK(I10),"",IF(ISBLANK(J10),"",IF(J10&gt;60,"ERREUR !!",O12*(I10+(J10/60)))))</f>
        <v>-10.0016666666667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41724</v>
      </c>
      <c r="K11" s="38"/>
      <c r="L11" s="38"/>
      <c r="M11" s="38"/>
      <c r="N11" s="39" t="str">
        <f aca="false">I9&amp;"°"&amp;J9</f>
        <v>4°0.05</v>
      </c>
      <c r="O11" s="40" t="n">
        <f aca="false">IF(P9=M10,-1,1)</f>
        <v>-1</v>
      </c>
      <c r="P11" s="41" t="str">
        <f aca="false">TEXT(J11,"aaaa-mm-jj")&amp;"T"&amp;TEXT(J12,"hh:mm:ss")&amp;"z"</f>
        <v>2018-03-27T08:10:07z</v>
      </c>
      <c r="Q11" s="41"/>
      <c r="R11" s="41"/>
      <c r="T11" s="42"/>
      <c r="U11" s="42"/>
      <c r="V11" s="5" t="n">
        <v>4.9737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0.340358796296296</v>
      </c>
      <c r="K12" s="45"/>
      <c r="L12" s="45"/>
      <c r="M12" s="45"/>
      <c r="N12" s="46" t="str">
        <f aca="false">I10&amp;"°"&amp;J10</f>
        <v>10°0.1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4.971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4.97308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4.9731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4.9726623672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0.00401157954232246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2075</v>
      </c>
      <c r="E35" s="144" t="n">
        <v>10.4</v>
      </c>
      <c r="F35" s="141" t="n">
        <v>1.7406</v>
      </c>
      <c r="G35" s="159" t="n">
        <v>34.7094</v>
      </c>
      <c r="H35" s="113" t="n">
        <v>500</v>
      </c>
      <c r="I35" s="144" t="n">
        <v>505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110.9977077</v>
      </c>
      <c r="K35" s="119" t="n">
        <f aca="false">IF(ISBLANK(E35),"",(0.000824493-(0.0000040899*E35)+(0.000000076438*E35^2)-(0.00000000082467*E35^3)+(0.0000000000053875*E35^4)))</f>
        <v>0.00078936095861504</v>
      </c>
      <c r="L35" s="119" t="n">
        <f aca="false">IF(ISBLANK(E35),"",(-0.00000572466+(0.00000010227*E35)-(0.0000000016546*E35^2)))</f>
        <v>-4.840013536E-006</v>
      </c>
      <c r="M35" s="119" t="n">
        <f aca="false">IF(ISBLANK(E35),"",IF(ISBLANK(G35),(O35+(K35*35)+(L35*35^1.5)+(0.00000048314*35^2)),(O35+(K35*G35)+(L35*G35^1.5)+(0.00000048314*G35^2))))</f>
        <v>1.02665635962015</v>
      </c>
      <c r="N35" s="120" t="n">
        <f aca="false">IF(ISBLANK(D35),"",IF(ISBLANK(G35),J35*(1+0.00001*(35-20)),J35*(1+0.00001*(G35-20))))</f>
        <v>111.014034796816</v>
      </c>
      <c r="O35" s="119" t="n">
        <f aca="false">IF(ISBLANK(E35),"",(0.999842594+(0.00006793952*E35)-(0.00000909529*E35^2)+(0.0000001001685*E35^3)-(0.000000001120083*E35^4)+(0.000000000006536332*E35^5)))</f>
        <v>0.999665786239059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1.78580173821833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1.73943474024654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79.7539056288305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77.6831554994104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2076</v>
      </c>
      <c r="E36" s="144" t="n">
        <v>12.3</v>
      </c>
      <c r="F36" s="141" t="n">
        <v>1.4946</v>
      </c>
      <c r="G36" s="159" t="n">
        <v>34.9338</v>
      </c>
      <c r="H36" s="113" t="n">
        <v>400</v>
      </c>
      <c r="I36" s="144" t="n">
        <v>404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106.3986272</v>
      </c>
      <c r="K36" s="119" t="n">
        <f aca="false">IF(ISBLANK(E36),"",(0.000824493-(0.0000040899*E36)+(0.000000076438*E36^2)-(0.00000000082467*E36^3)+(0.0000000000053875*E36^4)))</f>
        <v>0.000784340246508949</v>
      </c>
      <c r="L36" s="119" t="n">
        <f aca="false">IF(ISBLANK(E36),"",(-0.00000572466+(0.00000010227*E36)-(0.0000000016546*E36^2)))</f>
        <v>-4.717063434E-006</v>
      </c>
      <c r="M36" s="119" t="n">
        <f aca="false">IF(ISBLANK(E36),"",IF(ISBLANK(G36),(O36+(K36*35)+(L36*35^1.5)+(0.00000048314*35^2)),(O36+(K36*G36)+(L36*G36^1.5)+(0.00000048314*G36^2))))</f>
        <v>1.0264804634322</v>
      </c>
      <c r="N36" s="120" t="n">
        <f aca="false">IF(ISBLANK(D36),"",IF(ISBLANK(G36),J36*(1+0.00001*(35-20)),J36*(1+0.00001*(G36-20))))</f>
        <v>106.414516558189</v>
      </c>
      <c r="O36" s="119" t="n">
        <f aca="false">IF(ISBLANK(E36),"",(0.999842594+(0.00006793952*E36)-(0.00000909529*E36^2)+(0.0000001001685*E36^3)-(0.000000001120083*E36^4)+(0.000000000006536332*E36^5)))</f>
        <v>0.999464826901702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1.59864856475916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1.55740768744281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71.3956449021439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69.5538273211958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2077</v>
      </c>
      <c r="E37" s="144" t="n">
        <v>13.9</v>
      </c>
      <c r="F37" s="141" t="n">
        <v>2.3343</v>
      </c>
      <c r="G37" s="159" t="n">
        <v>35.1153</v>
      </c>
      <c r="H37" s="113" t="n">
        <v>300</v>
      </c>
      <c r="I37" s="144" t="n">
        <v>301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117.6550602</v>
      </c>
      <c r="K37" s="119" t="n">
        <f aca="false">IF(ISBLANK(E37),"",(0.000824493-(0.0000040899*E37)+(0.000000076438*E37^2)-(0.00000000082467*E37^3)+(0.0000000000053875*E37^4)))</f>
        <v>0.000780398342495109</v>
      </c>
      <c r="L37" s="119" t="n">
        <f aca="false">IF(ISBLANK(E37),"",(-0.00000572466+(0.00000010227*E37)-(0.0000000016546*E37^2)))</f>
        <v>-4.622792266E-006</v>
      </c>
      <c r="M37" s="119" t="n">
        <f aca="false">IF(ISBLANK(E37),"",IF(ISBLANK(G37),(O37+(K37*35)+(L37*35^1.5)+(0.00000048314*35^2)),(O37+(K37*G37)+(L37*G37^1.5)+(0.00000048314*G37^2))))</f>
        <v>1.02629797770316</v>
      </c>
      <c r="N37" s="120" t="n">
        <f aca="false">IF(ISBLANK(D37),"",IF(ISBLANK(G37),J37*(1+0.00001*(35-20)),J37*(1+0.00001*(G37-20))))</f>
        <v>117.672844115314</v>
      </c>
      <c r="O37" s="119" t="n">
        <f aca="false">IF(ISBLANK(E37),"",(0.999842594+(0.00006793952*E37)-(0.00000909529*E37^2)+(0.0000001001685*E37^3)-(0.000000001120083*E37^4)+(0.000000000006536332*E37^5)))</f>
        <v>0.999260245586071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2.26209564610024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2.20413144646624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101.025191554837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98.4365103991824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2078</v>
      </c>
      <c r="E38" s="144" t="n">
        <v>15.2</v>
      </c>
      <c r="F38" s="141" t="n">
        <v>2.0491</v>
      </c>
      <c r="G38" s="159" t="n">
        <v>35.3119</v>
      </c>
      <c r="H38" s="113" t="n">
        <v>200</v>
      </c>
      <c r="I38" s="144" t="n">
        <v>201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110.0904939</v>
      </c>
      <c r="K38" s="119" t="n">
        <f aca="false">IF(ISBLANK(E38),"",(0.000824493-(0.0000040899*E38)+(0.000000076438*E38^2)-(0.00000000082467*E38^3)+(0.0000000000053875*E38^4)))</f>
        <v>0.00077737825477376</v>
      </c>
      <c r="L38" s="119" t="n">
        <f aca="false">IF(ISBLANK(E38),"",(-0.00000572466+(0.00000010227*E38)-(0.0000000016546*E38^2)))</f>
        <v>-4.552434784E-006</v>
      </c>
      <c r="M38" s="119" t="n">
        <f aca="false">IF(ISBLANK(E38),"",IF(ISBLANK(G38),(O38+(K38*35)+(L38*35^1.5)+(0.00000048314*35^2)),(O38+(K38*G38)+(L38*G38^1.5)+(0.00000048314*G38^2))))</f>
        <v>1.02616906216394</v>
      </c>
      <c r="N38" s="120" t="n">
        <f aca="false">IF(ISBLANK(D38),"",IF(ISBLANK(G38),J38*(1+0.00001*(35-20)),J38*(1+0.00001*(G38-20))))</f>
        <v>110.107350846335</v>
      </c>
      <c r="O38" s="119" t="n">
        <f aca="false">IF(ISBLANK(E38),"",(0.999842594+(0.00006793952*E38)-(0.00000909529*E38^2)+(0.0000001001685*E38^3)-(0.000000001120083*E38^4)+(0.000000000006536332*E38^5)))</f>
        <v>0.999071185363568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2.12276334012664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2.06862925262065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94.8026107700557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92.3849824220384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2079</v>
      </c>
      <c r="E39" s="144" t="n">
        <v>16.9</v>
      </c>
      <c r="F39" s="141" t="n">
        <v>2.6124</v>
      </c>
      <c r="G39" s="159" t="n">
        <v>35.4847</v>
      </c>
      <c r="H39" s="113" t="n">
        <v>100</v>
      </c>
      <c r="I39" s="144" t="n">
        <v>101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107.7165856</v>
      </c>
      <c r="K39" s="119" t="n">
        <f aca="false">IF(ISBLANK(E39),"",(0.000824493-(0.0000040899*E39)+(0.000000076438*E39^2)-(0.00000000082467*E39^3)+(0.0000000000053875*E39^4)))</f>
        <v>0.000773664097527909</v>
      </c>
      <c r="L39" s="119" t="n">
        <f aca="false">IF(ISBLANK(E39),"",(-0.00000572466+(0.00000010227*E39)-(0.0000000016546*E39^2)))</f>
        <v>-4.468867306E-006</v>
      </c>
      <c r="M39" s="119" t="n">
        <f aca="false">IF(ISBLANK(E39),"",IF(ISBLANK(G39),(O39+(K39*35)+(L39*35^1.5)+(0.00000048314*35^2)),(O39+(K39*G39)+(L39*G39^1.5)+(0.00000048314*G39^2))))</f>
        <v>1.02591116905561</v>
      </c>
      <c r="N39" s="120" t="n">
        <f aca="false">IF(ISBLANK(D39),"",IF(ISBLANK(G39),J39*(1+0.00001*(35-20)),J39*(1+0.00001*(G39-20))))</f>
        <v>107.73326519013</v>
      </c>
      <c r="O39" s="119" t="n">
        <f aca="false">IF(ISBLANK(E39),"",(0.999842594+(0.00006793952*E39)-(0.00000909529*E39^2)+(0.0000001001685*E39^3)-(0.000000001120083*E39^4)+(0.000000000006536332*E39^5)))</f>
        <v>0.998794202605817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2.77155499217898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2.70155455538152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123.777645950713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120.651426443339</v>
      </c>
      <c r="T39" s="32" t="n">
        <v>0.04</v>
      </c>
      <c r="U39" s="32" t="n">
        <v>0.04</v>
      </c>
      <c r="V39" s="125" t="n">
        <v>19.5</v>
      </c>
      <c r="W39" s="125" t="n">
        <v>19.1</v>
      </c>
      <c r="X39" s="125" t="n">
        <v>19.5</v>
      </c>
      <c r="Y39" s="125" t="n">
        <v>19.1</v>
      </c>
      <c r="Z39" s="32" t="n">
        <v>1.25</v>
      </c>
      <c r="AA39" s="32" t="n">
        <v>1.22</v>
      </c>
      <c r="AB39" s="32" t="n">
        <v>7.25</v>
      </c>
      <c r="AC39" s="32" t="n">
        <v>7.08</v>
      </c>
      <c r="AD39" s="163" t="n">
        <v>0.02</v>
      </c>
      <c r="AE39" s="145" t="n">
        <v>0.0159</v>
      </c>
      <c r="AF39" s="145" t="n">
        <v>0.0065</v>
      </c>
      <c r="AG39" s="145" t="n">
        <v>0.0252</v>
      </c>
      <c r="AH39" s="145" t="n">
        <v>0.011</v>
      </c>
      <c r="AI39" s="145" t="n">
        <v>-9999.9999</v>
      </c>
      <c r="AJ39" s="145" t="n">
        <v>-9999.9999</v>
      </c>
      <c r="AK39" s="145" t="n">
        <v>-9999.9999</v>
      </c>
      <c r="AL39" s="145" t="n">
        <v>0.0342</v>
      </c>
      <c r="AM39" s="145" t="n">
        <v>0.0031</v>
      </c>
      <c r="AN39" s="145" t="n">
        <v>0.0014</v>
      </c>
      <c r="AO39" s="145" t="n">
        <v>-9999.9999</v>
      </c>
      <c r="AP39" s="145" t="n">
        <v>0.0049</v>
      </c>
      <c r="AQ39" s="145"/>
      <c r="AR39" s="145" t="n">
        <v>0.0487</v>
      </c>
      <c r="AS39" s="145" t="n">
        <v>0.0251</v>
      </c>
      <c r="AT39" s="145"/>
      <c r="AU39" s="145" t="n">
        <v>0.0161</v>
      </c>
      <c r="AV39" s="145" t="n">
        <v>-9999.9999</v>
      </c>
      <c r="AW39" s="145"/>
      <c r="AX39" s="145" t="n">
        <v>0.0285</v>
      </c>
      <c r="AY39" s="145" t="n">
        <v>0.0981</v>
      </c>
      <c r="AZ39" s="145"/>
      <c r="BA39" s="145" t="n">
        <v>-9999.9999</v>
      </c>
      <c r="BB39" s="145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2080</v>
      </c>
      <c r="E40" s="144" t="n">
        <v>17</v>
      </c>
      <c r="F40" s="141" t="n">
        <v>2.1548</v>
      </c>
      <c r="G40" s="159" t="n">
        <v>35.5206</v>
      </c>
      <c r="H40" s="113" t="n">
        <v>80</v>
      </c>
      <c r="I40" s="144" t="n">
        <v>81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108.7289559</v>
      </c>
      <c r="K40" s="119" t="n">
        <f aca="false">IF(ISBLANK(E40),"",(0.000824493-(0.0000040899*E40)+(0.000000076438*E40^2)-(0.00000000082467*E40^3)+(0.0000000000053875*E40^4)))</f>
        <v>0.0007734536476775</v>
      </c>
      <c r="L40" s="119" t="n">
        <f aca="false">IF(ISBLANK(E40),"",(-0.00000572466+(0.00000010227*E40)-(0.0000000016546*E40^2)))</f>
        <v>-4.4642494E-006</v>
      </c>
      <c r="M40" s="119" t="n">
        <f aca="false">IF(ISBLANK(E40),"",IF(ISBLANK(G40),(O40+(K40*35)+(L40*35^1.5)+(0.00000048314*35^2)),(O40+(K40*G40)+(L40*G40^1.5)+(0.00000048314*G40^2))))</f>
        <v>1.02591492605573</v>
      </c>
      <c r="N40" s="120" t="n">
        <f aca="false">IF(ISBLANK(D40),"",IF(ISBLANK(G40),J40*(1+0.00001*(35-20)),J40*(1+0.00001*(G40-20))))</f>
        <v>108.745831286329</v>
      </c>
      <c r="O40" s="119" t="n">
        <f aca="false">IF(ISBLANK(E40),"",(0.999842594+(0.00006793952*E40)-(0.00000909529*E40^2)+(0.0000001001685*E40^3)-(0.000000001120083*E40^4)+(0.000000000006536332*E40^5)))</f>
        <v>0.998776885075002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2.26156989448221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2.20444194449643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101.001711487575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98.4503772412106</v>
      </c>
      <c r="T40" s="32" t="n">
        <v>0.13</v>
      </c>
      <c r="U40" s="32" t="n">
        <v>0.13</v>
      </c>
      <c r="V40" s="125" t="n">
        <v>21.6</v>
      </c>
      <c r="W40" s="125" t="n">
        <v>21.1</v>
      </c>
      <c r="X40" s="125" t="n">
        <v>21.5</v>
      </c>
      <c r="Y40" s="125" t="n">
        <v>21</v>
      </c>
      <c r="Z40" s="32" t="n">
        <v>1.36</v>
      </c>
      <c r="AA40" s="32" t="n">
        <v>1.33</v>
      </c>
      <c r="AB40" s="32" t="n">
        <v>7.16</v>
      </c>
      <c r="AC40" s="32" t="n">
        <v>7</v>
      </c>
      <c r="AD40" s="163" t="n">
        <v>0.026</v>
      </c>
      <c r="AE40" s="145" t="n">
        <v>0.0218</v>
      </c>
      <c r="AF40" s="145" t="n">
        <v>0.0073</v>
      </c>
      <c r="AG40" s="145" t="n">
        <v>0.0333</v>
      </c>
      <c r="AH40" s="145" t="n">
        <v>0.0156</v>
      </c>
      <c r="AI40" s="145" t="n">
        <v>0.0022</v>
      </c>
      <c r="AJ40" s="145" t="n">
        <v>0.0015</v>
      </c>
      <c r="AK40" s="145" t="n">
        <v>-9999.9999</v>
      </c>
      <c r="AL40" s="145" t="n">
        <v>0.0374</v>
      </c>
      <c r="AM40" s="145" t="n">
        <v>0.0036</v>
      </c>
      <c r="AN40" s="145" t="n">
        <v>0.0015</v>
      </c>
      <c r="AO40" s="145" t="n">
        <v>-9999.9999</v>
      </c>
      <c r="AP40" s="145" t="n">
        <v>0.0139</v>
      </c>
      <c r="AQ40" s="145"/>
      <c r="AR40" s="145" t="n">
        <v>0.0878</v>
      </c>
      <c r="AS40" s="145" t="n">
        <v>0.0518</v>
      </c>
      <c r="AT40" s="145"/>
      <c r="AU40" s="145" t="n">
        <v>0.0279</v>
      </c>
      <c r="AV40" s="145" t="n">
        <v>-9999.9999</v>
      </c>
      <c r="AW40" s="145"/>
      <c r="AX40" s="145" t="n">
        <v>0.0564</v>
      </c>
      <c r="AY40" s="145" t="n">
        <v>0.1448</v>
      </c>
      <c r="AZ40" s="145"/>
      <c r="BA40" s="145" t="n">
        <v>-9999.9999</v>
      </c>
      <c r="BB40" s="145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2081</v>
      </c>
      <c r="E41" s="144" t="n">
        <v>19.3</v>
      </c>
      <c r="F41" s="141" t="n">
        <v>3.1087</v>
      </c>
      <c r="G41" s="159" t="n">
        <v>35.7082</v>
      </c>
      <c r="H41" s="113" t="n">
        <v>60</v>
      </c>
      <c r="I41" s="144" t="n">
        <v>60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119.400871</v>
      </c>
      <c r="K41" s="119" t="n">
        <f aca="false">IF(ISBLANK(E41),"",(0.000824493-(0.0000040899*E41)+(0.000000076438*E41^2)-(0.00000000082467*E41^3)+(0.0000000000053875*E41^4)))</f>
        <v>0.000768849230144349</v>
      </c>
      <c r="L41" s="119" t="n">
        <f aca="false">IF(ISBLANK(E41),"",(-0.00000572466+(0.00000010227*E41)-(0.0000000016546*E41^2)))</f>
        <v>-4.367170954E-006</v>
      </c>
      <c r="M41" s="119" t="n">
        <f aca="false">IF(ISBLANK(E41),"",IF(ISBLANK(G41),(O41+(K41*35)+(L41*35^1.5)+(0.00000048314*35^2)),(O41+(K41*G41)+(L41*G41^1.5)+(0.00000048314*G41^2))))</f>
        <v>1.02548653132218</v>
      </c>
      <c r="N41" s="120" t="n">
        <f aca="false">IF(ISBLANK(D41),"",IF(ISBLANK(G41),J41*(1+0.00001*(35-20)),J41*(1+0.00001*(G41-20))))</f>
        <v>119.419626727618</v>
      </c>
      <c r="O41" s="119" t="n">
        <f aca="false">IF(ISBLANK(E41),"",(0.999842594+(0.00006793952*E41)-(0.00000909529*E41^2)+(0.0000001001685*E41^3)-(0.000000001120083*E41^4)+(0.000000000006536332*E41^5)))</f>
        <v>0.998348132376428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2.97257078963713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2.89869315573022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132.755011465194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129.455636334912</v>
      </c>
      <c r="T41" s="32" t="n">
        <v>0.27</v>
      </c>
      <c r="U41" s="32" t="n">
        <v>0.26</v>
      </c>
      <c r="V41" s="125" t="n">
        <v>15.1</v>
      </c>
      <c r="W41" s="125" t="n">
        <v>14.8</v>
      </c>
      <c r="X41" s="125" t="n">
        <v>14.9</v>
      </c>
      <c r="Y41" s="125" t="n">
        <v>14.5</v>
      </c>
      <c r="Z41" s="32" t="n">
        <v>1.02</v>
      </c>
      <c r="AA41" s="32" t="n">
        <v>1</v>
      </c>
      <c r="AB41" s="32" t="n">
        <v>5.15</v>
      </c>
      <c r="AC41" s="32" t="n">
        <v>5.03</v>
      </c>
      <c r="AD41" s="145" t="n">
        <v>0.0562</v>
      </c>
      <c r="AE41" s="145" t="n">
        <v>0.0556</v>
      </c>
      <c r="AF41" s="145" t="n">
        <v>0.0226</v>
      </c>
      <c r="AG41" s="145" t="n">
        <v>0.0741</v>
      </c>
      <c r="AH41" s="145" t="n">
        <v>0.035</v>
      </c>
      <c r="AI41" s="145" t="n">
        <v>0.0096</v>
      </c>
      <c r="AJ41" s="145" t="n">
        <v>0.0038</v>
      </c>
      <c r="AK41" s="145" t="n">
        <v>0.0032</v>
      </c>
      <c r="AL41" s="145" t="n">
        <v>0.1164</v>
      </c>
      <c r="AM41" s="145" t="n">
        <v>0.0072</v>
      </c>
      <c r="AN41" s="145" t="n">
        <v>0.0021</v>
      </c>
      <c r="AO41" s="145" t="n">
        <v>-9999.9999</v>
      </c>
      <c r="AP41" s="145" t="n">
        <v>0.041</v>
      </c>
      <c r="AQ41" s="145"/>
      <c r="AR41" s="145" t="n">
        <v>0.0383</v>
      </c>
      <c r="AS41" s="145" t="n">
        <v>0.128</v>
      </c>
      <c r="AT41" s="145"/>
      <c r="AU41" s="145" t="n">
        <v>0.0314</v>
      </c>
      <c r="AV41" s="145" t="n">
        <v>-9999.9999</v>
      </c>
      <c r="AW41" s="145"/>
      <c r="AX41" s="145" t="n">
        <v>0.0713</v>
      </c>
      <c r="AY41" s="145" t="n">
        <v>0.4056</v>
      </c>
      <c r="AZ41" s="145"/>
      <c r="BA41" s="145" t="n">
        <v>-9999.9999</v>
      </c>
      <c r="BB41" s="145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2082</v>
      </c>
      <c r="E42" s="144" t="n">
        <v>24.9</v>
      </c>
      <c r="F42" s="141" t="n">
        <v>4.7433</v>
      </c>
      <c r="G42" s="159" t="n">
        <v>35.9895</v>
      </c>
      <c r="H42" s="113" t="n">
        <v>40</v>
      </c>
      <c r="I42" s="144" t="n">
        <v>40.2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111.1790697</v>
      </c>
      <c r="K42" s="119" t="n">
        <f aca="false">IF(ISBLANK(E42),"",(0.000824493-(0.0000040899*E42)+(0.000000076438*E42^2)-(0.00000000082467*E42^3)+(0.0000000000053875*E42^4)))</f>
        <v>0.000759386375382709</v>
      </c>
      <c r="L42" s="119" t="n">
        <f aca="false">IF(ISBLANK(E42),"",(-0.00000572466+(0.00000010227*E42)-(0.0000000016546*E42^2)))</f>
        <v>-4.204005546E-006</v>
      </c>
      <c r="M42" s="119" t="n">
        <f aca="false">IF(ISBLANK(E42),"",IF(ISBLANK(G42),(O42+(K42*35)+(L42*35^1.5)+(0.00000048314*35^2)),(O42+(K42*G42)+(L42*G42^1.5)+(0.00000048314*G42^2))))</f>
        <v>1.02412158690569</v>
      </c>
      <c r="N42" s="120" t="n">
        <f aca="false">IF(ISBLANK(D42),"",IF(ISBLANK(G42),J42*(1+0.00001*(35-20)),J42*(1+0.00001*(G42-20))))</f>
        <v>111.19684667735</v>
      </c>
      <c r="O42" s="119" t="n">
        <f aca="false">IF(ISBLANK(E42),"",(0.999842594+(0.00006793952*E42)-(0.00000909529*E42^2)+(0.0000001001685*E42^3)-(0.000000001120083*E42^4)+(0.000000000006536332*E42^5)))</f>
        <v>0.997073534657807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4.88545896801476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4.77038960068778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218.184597511539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213.045599566716</v>
      </c>
      <c r="T42" s="32" t="n">
        <v>0.03</v>
      </c>
      <c r="U42" s="32" t="n">
        <v>0.03</v>
      </c>
      <c r="V42" s="32" t="n">
        <v>0.22</v>
      </c>
      <c r="W42" s="32" t="n">
        <v>0.21</v>
      </c>
      <c r="X42" s="32" t="n">
        <v>0.19</v>
      </c>
      <c r="Y42" s="32" t="n">
        <v>0.19</v>
      </c>
      <c r="Z42" s="32" t="n">
        <v>0.2</v>
      </c>
      <c r="AA42" s="32" t="n">
        <v>0.2</v>
      </c>
      <c r="AB42" s="32" t="n">
        <v>1.74</v>
      </c>
      <c r="AC42" s="32" t="n">
        <v>1.7</v>
      </c>
      <c r="AD42" s="145" t="n">
        <v>0.0338</v>
      </c>
      <c r="AE42" s="145" t="n">
        <v>0.0445</v>
      </c>
      <c r="AF42" s="145" t="n">
        <v>0.0238</v>
      </c>
      <c r="AG42" s="145" t="n">
        <v>0.0406</v>
      </c>
      <c r="AH42" s="145" t="n">
        <v>0.0188</v>
      </c>
      <c r="AI42" s="145" t="n">
        <v>-9999.9999</v>
      </c>
      <c r="AJ42" s="145" t="n">
        <v>-9999.9999</v>
      </c>
      <c r="AK42" s="145" t="n">
        <v>-9999.9999</v>
      </c>
      <c r="AL42" s="145" t="n">
        <v>0.1123</v>
      </c>
      <c r="AM42" s="145" t="n">
        <v>0.0098</v>
      </c>
      <c r="AN42" s="145" t="n">
        <v>-9999.9999</v>
      </c>
      <c r="AO42" s="145" t="n">
        <v>-9999.9999</v>
      </c>
      <c r="AP42" s="145" t="n">
        <v>0.0469</v>
      </c>
      <c r="AQ42" s="145"/>
      <c r="AR42" s="145" t="n">
        <v>-9999.9999</v>
      </c>
      <c r="AS42" s="145" t="n">
        <v>0.0436</v>
      </c>
      <c r="AT42" s="145"/>
      <c r="AU42" s="145" t="n">
        <v>-9999.9999</v>
      </c>
      <c r="AV42" s="145" t="n">
        <v>0.0187</v>
      </c>
      <c r="AW42" s="145"/>
      <c r="AX42" s="145" t="n">
        <v>0.0473</v>
      </c>
      <c r="AY42" s="145" t="n">
        <v>0.3266</v>
      </c>
      <c r="AZ42" s="145"/>
      <c r="BA42" s="145" t="n">
        <v>-9999.9999</v>
      </c>
      <c r="BB42" s="145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2083</v>
      </c>
      <c r="E43" s="144" t="n">
        <v>25.4</v>
      </c>
      <c r="F43" s="141" t="n">
        <v>4.6555</v>
      </c>
      <c r="G43" s="159" t="n">
        <v>35.9928</v>
      </c>
      <c r="H43" s="113" t="n">
        <v>40</v>
      </c>
      <c r="I43" s="144" t="n">
        <v>40.2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109.4301922</v>
      </c>
      <c r="K43" s="119" t="n">
        <f aca="false">IF(ISBLANK(E43),"",(0.000824493-(0.0000040899*E43)+(0.000000076438*E43^2)-(0.00000000082467*E43^3)+(0.0000000000053875*E43^4)))</f>
        <v>0.00075865280681654</v>
      </c>
      <c r="L43" s="119" t="n">
        <f aca="false">IF(ISBLANK(E43),"",(-0.00000572466+(0.00000010227*E43)-(0.0000000016546*E43^2)))</f>
        <v>-4.194483736E-006</v>
      </c>
      <c r="M43" s="119" t="n">
        <f aca="false">IF(ISBLANK(E43),"",IF(ISBLANK(G43),(O43+(K43*35)+(L43*35^1.5)+(0.00000048314*35^2)),(O43+(K43*G43)+(L43*G43^1.5)+(0.00000048314*G43^2))))</f>
        <v>1.02397089936082</v>
      </c>
      <c r="N43" s="120" t="n">
        <f aca="false">IF(ISBLANK(D43),"",IF(ISBLANK(G43),J43*(1+0.00001*(35-20)),J43*(1+0.00001*(G43-20))))</f>
        <v>109.447693151778</v>
      </c>
      <c r="O43" s="119" t="n">
        <f aca="false">IF(ISBLANK(E43),"",(0.999842594+(0.00006793952*E43)-(0.00000909529*E43^2)+(0.0000001001685*E43^3)-(0.000000001120083*E43^4)+(0.000000000006536332*E43^5)))</f>
        <v>0.996944698308382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4.87280384516088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4.75873274152866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217.619419724885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212.52500423667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2084</v>
      </c>
      <c r="E44" s="144" t="n">
        <v>27.8</v>
      </c>
      <c r="F44" s="141" t="n">
        <v>4.3143</v>
      </c>
      <c r="G44" s="159" t="n">
        <v>35.4836</v>
      </c>
      <c r="H44" s="113" t="n">
        <v>20</v>
      </c>
      <c r="I44" s="144" t="n">
        <v>20.5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109.2831198</v>
      </c>
      <c r="K44" s="119" t="n">
        <f aca="false">IF(ISBLANK(E44),"",(0.000824493-(0.0000040899*E44)+(0.000000076438*E44^2)-(0.00000000082467*E44^3)+(0.0000000000053875*E44^4)))</f>
        <v>0.00075536798352758</v>
      </c>
      <c r="L44" s="119" t="n">
        <f aca="false">IF(ISBLANK(E44),"",(-0.00000572466+(0.00000010227*E44)-(0.0000000016546*E44^2)))</f>
        <v>-4.160295064E-006</v>
      </c>
      <c r="M44" s="119" t="n">
        <f aca="false">IF(ISBLANK(E44),"",IF(ISBLANK(G44),(O44+(K44*35)+(L44*35^1.5)+(0.00000048314*35^2)),(O44+(K44*G44)+(L44*G44^1.5)+(0.00000048314*G44^2))))</f>
        <v>1.02282588345113</v>
      </c>
      <c r="N44" s="120" t="n">
        <f aca="false">IF(ISBLANK(D44),"",IF(ISBLANK(G44),J44*(1+0.00001*(35-20)),J44*(1+0.00001*(G44-20))))</f>
        <v>109.300040761137</v>
      </c>
      <c r="O44" s="119" t="n">
        <f aca="false">IF(ISBLANK(E44),"",(0.999842594+(0.00006793952*E44)-(0.00000909529*E44^2)+(0.0000001001685*E44^3)-(0.000000001120083*E44^4)+(0.000000000006536332*E44^5)))</f>
        <v>0.996293751176098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4.52071975333202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4.41983315682101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201.895344183808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197.389748783626</v>
      </c>
      <c r="T44" s="32" t="n">
        <v>0.01</v>
      </c>
      <c r="U44" s="32" t="n">
        <v>0.01</v>
      </c>
      <c r="V44" s="32" t="n">
        <v>0.06</v>
      </c>
      <c r="W44" s="32" t="n">
        <v>0.06</v>
      </c>
      <c r="X44" s="32" t="n">
        <v>0.05</v>
      </c>
      <c r="Y44" s="32" t="n">
        <v>0.05</v>
      </c>
      <c r="Z44" s="32" t="n">
        <v>0.06</v>
      </c>
      <c r="AA44" s="32" t="n">
        <v>0.06</v>
      </c>
      <c r="AB44" s="32" t="n">
        <v>0.77</v>
      </c>
      <c r="AC44" s="32" t="n">
        <v>0.75</v>
      </c>
      <c r="AD44" s="145" t="n">
        <v>0.0058</v>
      </c>
      <c r="AE44" s="145" t="n">
        <v>0.01</v>
      </c>
      <c r="AF44" s="145" t="n">
        <v>0.0038</v>
      </c>
      <c r="AG44" s="145" t="n">
        <v>0.004</v>
      </c>
      <c r="AH44" s="145" t="n">
        <v>0.004</v>
      </c>
      <c r="AI44" s="145" t="n">
        <v>-9999.9999</v>
      </c>
      <c r="AJ44" s="145" t="n">
        <v>-9999.9999</v>
      </c>
      <c r="AK44" s="145" t="n">
        <v>-9999.9999</v>
      </c>
      <c r="AL44" s="145" t="n">
        <v>0.0247</v>
      </c>
      <c r="AM44" s="145" t="n">
        <v>0.0054</v>
      </c>
      <c r="AN44" s="145" t="n">
        <v>-9999.9999</v>
      </c>
      <c r="AO44" s="145" t="n">
        <v>-9999.9999</v>
      </c>
      <c r="AP44" s="145" t="n">
        <v>0.059</v>
      </c>
      <c r="AQ44" s="145"/>
      <c r="AR44" s="145" t="n">
        <v>0.0063</v>
      </c>
      <c r="AS44" s="145" t="n">
        <v>0.0071</v>
      </c>
      <c r="AT44" s="145"/>
      <c r="AU44" s="145" t="n">
        <v>0.018</v>
      </c>
      <c r="AV44" s="145" t="n">
        <v>-9999.9999</v>
      </c>
      <c r="AW44" s="145"/>
      <c r="AX44" s="145" t="n">
        <v>0.0688</v>
      </c>
      <c r="AY44" s="145" t="n">
        <v>0.1058</v>
      </c>
      <c r="AZ44" s="145"/>
      <c r="BA44" s="145" t="n">
        <v>-9999.9999</v>
      </c>
      <c r="BB44" s="145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2088</v>
      </c>
      <c r="E45" s="144" t="n">
        <v>27.8</v>
      </c>
      <c r="F45" s="141" t="n">
        <v>4.314</v>
      </c>
      <c r="G45" s="159" t="n">
        <v>35.4849</v>
      </c>
      <c r="H45" s="113" t="n">
        <v>0</v>
      </c>
      <c r="I45" s="144" t="n">
        <v>2.1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109.2446787</v>
      </c>
      <c r="K45" s="119" t="n">
        <f aca="false">IF(ISBLANK(E45),"",(0.000824493-(0.0000040899*E45)+(0.000000076438*E45^2)-(0.00000000082467*E45^3)+(0.0000000000053875*E45^4)))</f>
        <v>0.00075536798352758</v>
      </c>
      <c r="L45" s="119" t="n">
        <f aca="false">IF(ISBLANK(E45),"",(-0.00000572466+(0.00000010227*E45)-(0.0000000016546*E45^2)))</f>
        <v>-4.160295064E-006</v>
      </c>
      <c r="M45" s="119" t="n">
        <f aca="false">IF(ISBLANK(E45),"",IF(ISBLANK(G45),(O45+(K45*35)+(L45*35^1.5)+(0.00000048314*35^2)),(O45+(K45*G45)+(L45*G45^1.5)+(0.00000048314*G45^2))))</f>
        <v>1.02282686167802</v>
      </c>
      <c r="N45" s="120" t="n">
        <f aca="false">IF(ISBLANK(D45),"",IF(ISBLANK(G45),J45*(1+0.00001*(35-20)),J45*(1+0.00001*(G45-20))))</f>
        <v>109.261595129252</v>
      </c>
      <c r="O45" s="119" t="n">
        <f aca="false">IF(ISBLANK(E45),"",(0.999842594+(0.00006793952*E45)-(0.00000909529*E45^2)+(0.0000001001685*E45^3)-(0.000000001120083*E45^4)+(0.000000000006536332*E45^5)))</f>
        <v>0.996293751176098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4.52202480595888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4.42110485692582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201.953627834124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197.446542910307</v>
      </c>
      <c r="T45" s="32" t="n">
        <v>0.02</v>
      </c>
      <c r="U45" s="32" t="n">
        <v>0.02</v>
      </c>
      <c r="V45" s="32" t="n">
        <v>0.06</v>
      </c>
      <c r="W45" s="32" t="n">
        <v>0.06</v>
      </c>
      <c r="X45" s="32" t="n">
        <v>0.04</v>
      </c>
      <c r="Y45" s="32" t="n">
        <v>0.04</v>
      </c>
      <c r="Z45" s="32" t="n">
        <v>0.07</v>
      </c>
      <c r="AA45" s="32" t="n">
        <v>0.07</v>
      </c>
      <c r="AB45" s="32" t="n">
        <v>0.73</v>
      </c>
      <c r="AC45" s="32" t="n">
        <v>0.71</v>
      </c>
      <c r="AD45" s="145" t="n">
        <v>0.0049</v>
      </c>
      <c r="AE45" s="145" t="n">
        <v>0.0087</v>
      </c>
      <c r="AF45" s="145" t="n">
        <v>0.0037</v>
      </c>
      <c r="AG45" s="145" t="n">
        <v>0.0051</v>
      </c>
      <c r="AH45" s="145" t="n">
        <v>0.0044</v>
      </c>
      <c r="AI45" s="145" t="n">
        <v>-9999.9999</v>
      </c>
      <c r="AJ45" s="145" t="n">
        <v>-9999.9999</v>
      </c>
      <c r="AK45" s="145" t="n">
        <v>0.0018</v>
      </c>
      <c r="AL45" s="145" t="n">
        <v>0.0239</v>
      </c>
      <c r="AM45" s="145" t="n">
        <v>0.0057</v>
      </c>
      <c r="AN45" s="145" t="n">
        <v>-9999.9999</v>
      </c>
      <c r="AO45" s="145" t="n">
        <v>-9999.9999</v>
      </c>
      <c r="AP45" s="145" t="n">
        <v>0.0548</v>
      </c>
      <c r="AQ45" s="145"/>
      <c r="AR45" s="145" t="n">
        <v>0.0047</v>
      </c>
      <c r="AS45" s="145" t="n">
        <v>0.0066</v>
      </c>
      <c r="AT45" s="145"/>
      <c r="AU45" s="145" t="n">
        <v>0.0159</v>
      </c>
      <c r="AV45" s="145" t="n">
        <v>-9999.9999</v>
      </c>
      <c r="AW45" s="145"/>
      <c r="AX45" s="145" t="n">
        <v>0.0647</v>
      </c>
      <c r="AY45" s="145" t="n">
        <v>0.095</v>
      </c>
      <c r="AZ45" s="145"/>
      <c r="BA45" s="145" t="n">
        <v>-9999.9999</v>
      </c>
      <c r="BB45" s="145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28" activeCellId="0" sqref="Z2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4.9724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3</v>
      </c>
      <c r="J9" s="29" t="n">
        <v>30.06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-3°30.06</v>
      </c>
      <c r="P9" s="29" t="s">
        <v>16</v>
      </c>
      <c r="Q9" s="33" t="n">
        <f aca="false">IF(ISBLANK(I9),"",IF(ISBLANK(J9),"",IF(J9&gt;60,"ERREUR !!",O11*(I9+(J9/60)))))</f>
        <v>-3.501</v>
      </c>
      <c r="R9" s="33"/>
      <c r="V9" s="137" t="n">
        <v>4.9732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-10°0.06</v>
      </c>
      <c r="P10" s="29" t="s">
        <v>17</v>
      </c>
      <c r="Q10" s="33" t="n">
        <f aca="false">IF(ISBLANK(I10),"",IF(ISBLANK(J10),"",IF(J10&gt;60,"ERREUR !!",O12*(I10+(J10/60)))))</f>
        <v>-10.001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41724</v>
      </c>
      <c r="K11" s="38"/>
      <c r="L11" s="38"/>
      <c r="M11" s="38"/>
      <c r="N11" s="39" t="str">
        <f aca="false">I9&amp;"°"&amp;J9</f>
        <v>3°30.06</v>
      </c>
      <c r="O11" s="40" t="n">
        <f aca="false">IF(P9=M10,-1,1)</f>
        <v>-1</v>
      </c>
      <c r="P11" s="41" t="str">
        <f aca="false">TEXT(J11,"aaaa-mm-jj")&amp;"T"&amp;TEXT(J12,"hh:mm:ss")&amp;"z"</f>
        <v>2018-03-27T11:48:21z</v>
      </c>
      <c r="Q11" s="41"/>
      <c r="R11" s="41"/>
      <c r="T11" s="42"/>
      <c r="U11" s="42"/>
      <c r="V11" s="5" t="n">
        <v>4.9737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0.491909722222222</v>
      </c>
      <c r="K12" s="45"/>
      <c r="L12" s="45"/>
      <c r="M12" s="45"/>
      <c r="N12" s="46" t="str">
        <f aca="false">I10&amp;"°"&amp;J10</f>
        <v>10°0.06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4.971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4.97308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4.9731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4.9726623672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0.00401157954232246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2089</v>
      </c>
      <c r="E35" s="144" t="n">
        <v>11</v>
      </c>
      <c r="F35" s="141" t="n">
        <v>1.8232</v>
      </c>
      <c r="G35" s="164" t="n">
        <v>34.7279</v>
      </c>
      <c r="H35" s="113" t="n">
        <v>500</v>
      </c>
      <c r="I35" s="144" t="n">
        <v>504.6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110.1532969</v>
      </c>
      <c r="K35" s="119" t="n">
        <f aca="false">IF(ISBLANK(E35),"",(0.000824493-(0.0000040899*E35)+(0.000000076438*E35^2)-(0.00000000082467*E35^3)+(0.0000000000053875*E35^4)))</f>
        <v>0.0007877343406175</v>
      </c>
      <c r="L35" s="119" t="n">
        <f aca="false">IF(ISBLANK(E35),"",(-0.00000572466+(0.00000010227*E35)-(0.0000000016546*E35^2)))</f>
        <v>-4.7998966E-006</v>
      </c>
      <c r="M35" s="119" t="n">
        <f aca="false">IF(ISBLANK(E35),"",IF(ISBLANK(G35),(O35+(K35*35)+(L35*35^1.5)+(0.00000048314*35^2)),(O35+(K35*G35)+(L35*G35^1.5)+(0.00000048314*G35^2))))</f>
        <v>1.02656410327387</v>
      </c>
      <c r="N35" s="120" t="n">
        <f aca="false">IF(ISBLANK(D35),"",IF(ISBLANK(G35),J35*(1+0.00001*(35-20)),J35*(1+0.00001*(G35-20))))</f>
        <v>110.169520167414</v>
      </c>
      <c r="O35" s="119" t="n">
        <f aca="false">IF(ISBLANK(E35),"",(0.999842594+(0.00006793952*E35)-(0.00000909529*E35^2)+(0.0000001001685*E35^3)-(0.000000001120083*E35^4)+(0.000000000006536332*E35^5)))</f>
        <v>0.999607376451102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1.88590657733204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1.83710551666243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84.2245877436489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82.045132374144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2090</v>
      </c>
      <c r="E36" s="144" t="n">
        <v>12.3</v>
      </c>
      <c r="F36" s="141" t="n">
        <v>1.7094</v>
      </c>
      <c r="G36" s="159" t="n">
        <v>34.9055</v>
      </c>
      <c r="H36" s="113" t="n">
        <v>400</v>
      </c>
      <c r="I36" s="144" t="n">
        <v>403.7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112.0080027</v>
      </c>
      <c r="K36" s="119" t="n">
        <f aca="false">IF(ISBLANK(E36),"",(0.000824493-(0.0000040899*E36)+(0.000000076438*E36^2)-(0.00000000082467*E36^3)+(0.0000000000053875*E36^4)))</f>
        <v>0.000784340246508949</v>
      </c>
      <c r="L36" s="119" t="n">
        <f aca="false">IF(ISBLANK(E36),"",(-0.00000572466+(0.00000010227*E36)-(0.0000000016546*E36^2)))</f>
        <v>-4.717063434E-006</v>
      </c>
      <c r="M36" s="119" t="n">
        <f aca="false">IF(ISBLANK(E36),"",IF(ISBLANK(G36),(O36+(K36*35)+(L36*35^1.5)+(0.00000048314*35^2)),(O36+(K36*G36)+(L36*G36^1.5)+(0.00000048314*G36^2))))</f>
        <v>1.02645849497146</v>
      </c>
      <c r="N36" s="120" t="n">
        <f aca="false">IF(ISBLANK(D36),"",IF(ISBLANK(G36),J36*(1+0.00001*(35-20)),J36*(1+0.00001*(G36-20))))</f>
        <v>112.024698052842</v>
      </c>
      <c r="O36" s="119" t="n">
        <f aca="false">IF(ISBLANK(E36),"",(0.999842594+(0.00006793952*E36)-(0.00000909529*E36^2)+(0.0000001001685*E36^3)-(0.000000001120083*E36^4)+(0.000000000006536332*E36^5)))</f>
        <v>0.999464826901702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1.73739910881326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1.69261506171428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77.5922441996002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75.5921886561597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2091</v>
      </c>
      <c r="E37" s="144" t="n">
        <v>12.8</v>
      </c>
      <c r="F37" s="141" t="n">
        <v>1.669</v>
      </c>
      <c r="G37" s="159" t="n">
        <v>34.907</v>
      </c>
      <c r="H37" s="113" t="n">
        <v>400</v>
      </c>
      <c r="I37" s="144" t="n">
        <v>403.5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108.7705801</v>
      </c>
      <c r="K37" s="119" t="n">
        <f aca="false">IF(ISBLANK(E37),"",(0.000824493-(0.0000040899*E37)+(0.000000076438*E37^2)-(0.00000000082467*E37^3)+(0.0000000000053875*E37^4)))</f>
        <v>0.00078308104318208</v>
      </c>
      <c r="L37" s="119" t="n">
        <f aca="false">IF(ISBLANK(E37),"",(-0.00000572466+(0.00000010227*E37)-(0.0000000016546*E37^2)))</f>
        <v>-4.686693664E-006</v>
      </c>
      <c r="M37" s="119" t="n">
        <f aca="false">IF(ISBLANK(E37),"",IF(ISBLANK(G37),(O37+(K37*35)+(L37*35^1.5)+(0.00000048314*35^2)),(O37+(K37*G37)+(L37*G37^1.5)+(0.00000048314*G37^2))))</f>
        <v>1.02636143583996</v>
      </c>
      <c r="N37" s="120" t="n">
        <f aca="false">IF(ISBLANK(D37),"",IF(ISBLANK(G37),J37*(1+0.00001*(35-20)),J37*(1+0.00001*(G37-20))))</f>
        <v>108.786794530376</v>
      </c>
      <c r="O37" s="119" t="n">
        <f aca="false">IF(ISBLANK(E37),"",(0.999842594+(0.00006793952*E37)-(0.00000909529*E37^2)+(0.0000001001685*E37^3)-(0.000000001120083*E37^4)+(0.000000000006536332*E37^5)))</f>
        <v>0.99940429498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1.74740112371765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1.70252024549968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78.0389341852302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76.0345541640156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2092</v>
      </c>
      <c r="E38" s="144" t="n">
        <v>14.4</v>
      </c>
      <c r="F38" s="141" t="n">
        <v>1.8189</v>
      </c>
      <c r="G38" s="159" t="n">
        <v>35.1385</v>
      </c>
      <c r="H38" s="113" t="n">
        <v>300</v>
      </c>
      <c r="I38" s="144" t="n">
        <v>302.9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107.2141383</v>
      </c>
      <c r="K38" s="119" t="n">
        <f aca="false">IF(ISBLANK(E38),"",(0.000824493-(0.0000040899*E38)+(0.000000076438*E38^2)-(0.00000000082467*E38^3)+(0.0000000000053875*E38^4)))</f>
        <v>0.00077921782489344</v>
      </c>
      <c r="L38" s="119" t="n">
        <f aca="false">IF(ISBLANK(E38),"",(-0.00000572466+(0.00000010227*E38)-(0.0000000016546*E38^2)))</f>
        <v>-4.595069856E-006</v>
      </c>
      <c r="M38" s="119" t="n">
        <f aca="false">IF(ISBLANK(E38),"",IF(ISBLANK(G38),(O38+(K38*35)+(L38*35^1.5)+(0.00000048314*35^2)),(O38+(K38*G38)+(L38*G38^1.5)+(0.00000048314*G38^2))))</f>
        <v>1.0262098750263</v>
      </c>
      <c r="N38" s="120" t="n">
        <f aca="false">IF(ISBLANK(D38),"",IF(ISBLANK(G38),J38*(1+0.00001*(35-20)),J38*(1+0.00001*(G38-20))))</f>
        <v>107.230368912327</v>
      </c>
      <c r="O38" s="119" t="n">
        <f aca="false">IF(ISBLANK(E38),"",(0.999842594+(0.00006793952*E38)-(0.00000909529*E38^2)+(0.0000001001685*E38^3)-(0.000000001120083*E38^4)+(0.000000000006536332*E38^5)))</f>
        <v>0.999189910897595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1.93397968057519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1.8845849446982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86.371532534488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84.1655636302215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2093</v>
      </c>
      <c r="E39" s="144" t="n">
        <v>15.9</v>
      </c>
      <c r="F39" s="141" t="n">
        <v>1.9271</v>
      </c>
      <c r="G39" s="159" t="n">
        <v>35.3512</v>
      </c>
      <c r="H39" s="113" t="n">
        <v>200</v>
      </c>
      <c r="I39" s="144" t="n">
        <v>200.9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109.1211631</v>
      </c>
      <c r="K39" s="119" t="n">
        <f aca="false">IF(ISBLANK(E39),"",(0.000824493-(0.0000040899*E39)+(0.000000076438*E39^2)-(0.00000000082467*E39^3)+(0.0000000000053875*E39^4)))</f>
        <v>0.000775817302826809</v>
      </c>
      <c r="L39" s="119" t="n">
        <f aca="false">IF(ISBLANK(E39),"",(-0.00000572466+(0.00000010227*E39)-(0.0000000016546*E39^2)))</f>
        <v>-4.516866426E-006</v>
      </c>
      <c r="M39" s="119" t="n">
        <f aca="false">IF(ISBLANK(E39),"",IF(ISBLANK(G39),(O39+(K39*35)+(L39*35^1.5)+(0.00000048314*35^2)),(O39+(K39*G39)+(L39*G39^1.5)+(0.00000048314*G39^2))))</f>
        <v>1.02604162067571</v>
      </c>
      <c r="N39" s="120" t="n">
        <f aca="false">IF(ISBLANK(D39),"",IF(ISBLANK(G39),J39*(1+0.00001*(35-20)),J39*(1+0.00001*(G39-20))))</f>
        <v>109.13791450799</v>
      </c>
      <c r="O39" s="119" t="n">
        <f aca="false">IF(ISBLANK(E39),"",(0.999842594+(0.00006793952*E39)-(0.00000909529*E39^2)+(0.0000001001685*E39^3)-(0.000000001120083*E39^4)+(0.000000000006536332*E39^5)))</f>
        <v>0.998961151889546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2.01349055152926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1.96238681838584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89.9224880312966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87.6401953091117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2094</v>
      </c>
      <c r="E40" s="144" t="n">
        <v>16.9</v>
      </c>
      <c r="F40" s="141" t="n">
        <v>2.0299</v>
      </c>
      <c r="G40" s="159" t="n">
        <v>35.483</v>
      </c>
      <c r="H40" s="113" t="n">
        <v>100</v>
      </c>
      <c r="I40" s="144" t="n">
        <v>101.1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110.2340509</v>
      </c>
      <c r="K40" s="119" t="n">
        <f aca="false">IF(ISBLANK(E40),"",(0.000824493-(0.0000040899*E40)+(0.000000076438*E40^2)-(0.00000000082467*E40^3)+(0.0000000000053875*E40^4)))</f>
        <v>0.000773664097527909</v>
      </c>
      <c r="L40" s="119" t="n">
        <f aca="false">IF(ISBLANK(E40),"",(-0.00000572466+(0.00000010227*E40)-(0.0000000016546*E40^2)))</f>
        <v>-4.468867306E-006</v>
      </c>
      <c r="M40" s="119" t="n">
        <f aca="false">IF(ISBLANK(E40),"",IF(ISBLANK(G40),(O40+(K40*35)+(L40*35^1.5)+(0.00000048314*35^2)),(O40+(K40*G40)+(L40*G40^1.5)+(0.00000048314*G40^2))))</f>
        <v>1.02590986341993</v>
      </c>
      <c r="N40" s="120" t="n">
        <f aca="false">IF(ISBLANK(D40),"",IF(ISBLANK(G40),J40*(1+0.00001*(35-20)),J40*(1+0.00001*(G40-20))))</f>
        <v>110.251118438101</v>
      </c>
      <c r="O40" s="119" t="n">
        <f aca="false">IF(ISBLANK(E40),"",(0.999842594+(0.00006793952*E40)-(0.00000909529*E40^2)+(0.0000001001685*E40^3)-(0.000000001120083*E40^4)+(0.000000000006536332*E40^5)))</f>
        <v>0.998794202605817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2.09993119489108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2.04689638901691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93.7829271638355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91.4143927334951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2095</v>
      </c>
      <c r="E41" s="144" t="n">
        <v>18.4</v>
      </c>
      <c r="F41" s="141" t="n">
        <v>2.3545</v>
      </c>
      <c r="G41" s="159" t="n">
        <v>35.6628</v>
      </c>
      <c r="H41" s="113" t="n">
        <v>50</v>
      </c>
      <c r="I41" s="144" t="n">
        <v>50.3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112.3644329</v>
      </c>
      <c r="K41" s="119" t="n">
        <f aca="false">IF(ISBLANK(E41),"",(0.000824493-(0.0000040899*E41)+(0.000000076438*E41^2)-(0.00000000082467*E41^3)+(0.0000000000053875*E41^4)))</f>
        <v>0.00077059793494784</v>
      </c>
      <c r="L41" s="119" t="n">
        <f aca="false">IF(ISBLANK(E41),"",(-0.00000572466+(0.00000010227*E41)-(0.0000000016546*E41^2)))</f>
        <v>-4.403073376E-006</v>
      </c>
      <c r="M41" s="119" t="n">
        <f aca="false">IF(ISBLANK(E41),"",IF(ISBLANK(G41),(O41+(K41*35)+(L41*35^1.5)+(0.00000048314*35^2)),(O41+(K41*G41)+(L41*G41^1.5)+(0.00000048314*G41^2))))</f>
        <v>1.02568120004858</v>
      </c>
      <c r="N41" s="120" t="n">
        <f aca="false">IF(ISBLANK(D41),"",IF(ISBLANK(G41),J41*(1+0.00001*(35-20)),J41*(1+0.00001*(G41-20))))</f>
        <v>112.382032316396</v>
      </c>
      <c r="O41" s="119" t="n">
        <f aca="false">IF(ISBLANK(E41),"",(0.999842594+(0.00006793952*E41)-(0.00000909529*E41^2)+(0.0000001001685*E41^3)-(0.000000001120083*E41^4)+(0.000000000006536332*E41^5)))</f>
        <v>0.998522778246976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2.39118822249926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2.33131719913166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106.790466016817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104.11662611322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2096</v>
      </c>
      <c r="E42" s="144" t="n">
        <v>27.8</v>
      </c>
      <c r="F42" s="141" t="n">
        <v>4.2631</v>
      </c>
      <c r="G42" s="159" t="n">
        <v>35.4891</v>
      </c>
      <c r="H42" s="113" t="n">
        <v>20</v>
      </c>
      <c r="I42" s="144" t="n">
        <v>20.4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107.289889</v>
      </c>
      <c r="K42" s="119" t="n">
        <f aca="false">IF(ISBLANK(E42),"",(0.000824493-(0.0000040899*E42)+(0.000000076438*E42^2)-(0.00000000082467*E42^3)+(0.0000000000053875*E42^4)))</f>
        <v>0.00075536798352758</v>
      </c>
      <c r="L42" s="119" t="n">
        <f aca="false">IF(ISBLANK(E42),"",(-0.00000572466+(0.00000010227*E42)-(0.0000000016546*E42^2)))</f>
        <v>-4.160295064E-006</v>
      </c>
      <c r="M42" s="119" t="n">
        <f aca="false">IF(ISBLANK(E42),"",IF(ISBLANK(G42),(O42+(K42*35)+(L42*35^1.5)+(0.00000048314*35^2)),(O42+(K42*G42)+(L42*G42^1.5)+(0.00000048314*G42^2))))</f>
        <v>1.02283002210848</v>
      </c>
      <c r="N42" s="120" t="n">
        <f aca="false">IF(ISBLANK(D42),"",IF(ISBLANK(G42),J42*(1+0.00001*(35-20)),J42*(1+0.00001*(G42-20))))</f>
        <v>107.306507238197</v>
      </c>
      <c r="O42" s="119" t="n">
        <f aca="false">IF(ISBLANK(E42),"",(0.999842594+(0.00006793952*E42)-(0.00000909529*E42^2)+(0.0000001001685*E42^3)-(0.000000001120083*E42^4)+(0.000000000006536332*E42^5)))</f>
        <v>0.996293751176098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4.5514563330399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4.44986579848083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203.268039833562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198.731006560154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2097</v>
      </c>
      <c r="E43" s="144" t="n">
        <v>28</v>
      </c>
      <c r="F43" s="141" t="n">
        <v>4.3825</v>
      </c>
      <c r="G43" s="159" t="n">
        <v>35.4984</v>
      </c>
      <c r="H43" s="113" t="n">
        <v>0</v>
      </c>
      <c r="I43" s="144" t="n">
        <v>2.1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110.3629808</v>
      </c>
      <c r="K43" s="119" t="n">
        <f aca="false">IF(ISBLANK(E43),"",(0.000824493-(0.0000040899*E43)+(0.000000076438*E43^2)-(0.00000000082467*E43^3)+(0.0000000000053875*E43^4)))</f>
        <v>0.00075511149536</v>
      </c>
      <c r="L43" s="119" t="n">
        <f aca="false">IF(ISBLANK(E43),"",(-0.00000572466+(0.00000010227*E43)-(0.0000000016546*E43^2)))</f>
        <v>-4.1583064E-006</v>
      </c>
      <c r="M43" s="119" t="n">
        <f aca="false">IF(ISBLANK(E43),"",IF(ISBLANK(G43),(O43+(K43*35)+(L43*35^1.5)+(0.00000048314*35^2)),(O43+(K43*G43)+(L43*G43^1.5)+(0.00000048314*G43^2))))</f>
        <v>1.02277170379639</v>
      </c>
      <c r="N43" s="120" t="n">
        <f aca="false">IF(ISBLANK(D43),"",IF(ISBLANK(G43),J43*(1+0.00001*(35-20)),J43*(1+0.00001*(G43-20))))</f>
        <v>110.380085296216</v>
      </c>
      <c r="O43" s="119" t="n">
        <f aca="false">IF(ISBLANK(E43),"",(0.999842594+(0.00006793952*E43)-(0.00000909529*E43^2)+(0.0000001001685*E43^3)-(0.000000001120083*E43^4)+(0.000000000006536332*E43^5)))</f>
        <v>0.996237119054642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4.5466628808309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4.44543280182107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203.053964257908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198.533028929329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44"/>
      <c r="F44" s="141"/>
      <c r="G44" s="159"/>
      <c r="H44" s="113"/>
      <c r="I44" s="144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44"/>
      <c r="F45" s="141"/>
      <c r="G45" s="159"/>
      <c r="H45" s="113"/>
      <c r="I45" s="144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52" activeCellId="0" sqref="S5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4.9724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</v>
      </c>
      <c r="P9" s="29" t="s">
        <v>16</v>
      </c>
      <c r="Q9" s="33" t="n">
        <f aca="false">IF(ISBLANK(I9),"",IF(ISBLANK(J9),"",IF(J9&gt;60,"ERREUR !!",O11*(I9+(J9/60)))))</f>
        <v>-3</v>
      </c>
      <c r="R9" s="33"/>
      <c r="V9" s="137" t="n">
        <v>4.9732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-10°0.12</v>
      </c>
      <c r="P10" s="29" t="s">
        <v>17</v>
      </c>
      <c r="Q10" s="33" t="n">
        <f aca="false">IF(ISBLANK(I10),"",IF(ISBLANK(J10),"",IF(J10&gt;60,"ERREUR !!",O12*(I10+(J10/60)))))</f>
        <v>-10.002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41724</v>
      </c>
      <c r="K11" s="38"/>
      <c r="L11" s="38"/>
      <c r="M11" s="38"/>
      <c r="N11" s="39" t="str">
        <f aca="false">I9&amp;"°"&amp;J9</f>
        <v>3°0</v>
      </c>
      <c r="O11" s="40" t="n">
        <f aca="false">IF(P9=M10,-1,1)</f>
        <v>-1</v>
      </c>
      <c r="P11" s="41" t="str">
        <f aca="false">TEXT(J11,"aaaa-mm-jj")&amp;"T"&amp;TEXT(J12,"hh:mm:ss")&amp;"z"</f>
        <v>2018-03-27T15:15:26z</v>
      </c>
      <c r="Q11" s="41"/>
      <c r="R11" s="41"/>
      <c r="T11" s="42"/>
      <c r="U11" s="42"/>
      <c r="V11" s="5" t="n">
        <v>4.9737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0.635717592592593</v>
      </c>
      <c r="K12" s="45"/>
      <c r="L12" s="45"/>
      <c r="M12" s="45"/>
      <c r="N12" s="46" t="str">
        <f aca="false">I10&amp;"°"&amp;J10</f>
        <v>10°0.12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4.971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4.97308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4.9731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4.9726623672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0.00401157954232246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44" t="n">
        <v>11</v>
      </c>
      <c r="F35" s="141" t="n">
        <v>2.3664</v>
      </c>
      <c r="G35" s="159" t="n">
        <v>34.65525</v>
      </c>
      <c r="H35" s="113" t="n">
        <v>500</v>
      </c>
      <c r="I35" s="144" t="n">
        <v>504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9" t="n">
        <f aca="false">IF(ISBLANK(E35),"",(0.000824493-(0.0000040899*E35)+(0.000000076438*E35^2)-(0.00000000082467*E35^3)+(0.0000000000053875*E35^4)))</f>
        <v>0.0007877343406175</v>
      </c>
      <c r="L35" s="119" t="n">
        <f aca="false">IF(ISBLANK(E35),"",(-0.00000572466+(0.00000010227*E35)-(0.0000000016546*E35^2)))</f>
        <v>-4.7998966E-006</v>
      </c>
      <c r="M35" s="119" t="n">
        <f aca="false">IF(ISBLANK(E35),"",IF(ISBLANK(G35),(O35+(K35*35)+(L35*35^1.5)+(0.00000048314*35^2)),(O35+(K35*G35)+(L35*G35^1.5)+(0.00000048314*G35^2))))</f>
        <v>1.02650751986844</v>
      </c>
      <c r="N35" s="120" t="n">
        <f aca="false">IF(ISBLANK(D35),"",IF(ISBLANK(G35),J35*(1+0.00001*(35-20)),J35*(1+0.00001*(G35-20))))</f>
        <v>108.885955170675</v>
      </c>
      <c r="O35" s="119" t="n">
        <f aca="false">IF(ISBLANK(E35),"",(0.999842594+(0.00006793952*E35)-(0.00000909529*E35^2)+(0.0000001001685*E35^3)-(0.000000001120083*E35^4)+(0.000000000006536332*E35^5)))</f>
        <v>0.999607376451102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2.48197574390148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2.4178836451384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110.84503672264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107.982683591881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44" t="n">
        <v>12.9</v>
      </c>
      <c r="F36" s="141" t="n">
        <v>1.4531</v>
      </c>
      <c r="G36" s="159" t="n">
        <v>34.9189</v>
      </c>
      <c r="H36" s="113" t="n">
        <v>400</v>
      </c>
      <c r="I36" s="144" t="n">
        <v>403.3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9" t="n">
        <f aca="false">IF(ISBLANK(E36),"",(0.000824493-(0.0000040899*E36)+(0.000000076438*E36^2)-(0.00000000082467*E36^3)+(0.0000000000053875*E36^4)))</f>
        <v>0.000782832219764509</v>
      </c>
      <c r="L36" s="119" t="n">
        <f aca="false">IF(ISBLANK(E36),"",(-0.00000572466+(0.00000010227*E36)-(0.0000000016546*E36^2)))</f>
        <v>-4.680718986E-006</v>
      </c>
      <c r="M36" s="119" t="n">
        <f aca="false">IF(ISBLANK(E36),"",IF(ISBLANK(G36),(O36+(K36*35)+(L36*35^1.5)+(0.00000048314*35^2)),(O36+(K36*G36)+(L36*G36^1.5)+(0.00000048314*G36^2))))</f>
        <v>1.02635072539891</v>
      </c>
      <c r="N36" s="120" t="n">
        <f aca="false">IF(ISBLANK(D36),"",IF(ISBLANK(G36),J36*(1+0.00001*(35-20)),J36*(1+0.00001*(G36-20))))</f>
        <v>110.14643018457</v>
      </c>
      <c r="O36" s="119" t="n">
        <f aca="false">IF(ISBLANK(E36),"",(0.999842594+(0.00006793952*E36)-(0.00000909529*E36^2)+(0.0000001001685*E36^3)-(0.000000001120083*E36^4)+(0.000000000006536332*E36^5)))</f>
        <v>0.999391814532321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1.50017517398954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1.46165938880831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66.9978232703728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65.277708304179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2031</v>
      </c>
      <c r="E37" s="144" t="n">
        <v>14.8</v>
      </c>
      <c r="F37" s="141" t="n">
        <v>1.9219</v>
      </c>
      <c r="G37" s="159" t="n">
        <v>35.1706</v>
      </c>
      <c r="H37" s="113" t="n">
        <v>300</v>
      </c>
      <c r="I37" s="144" t="n">
        <v>302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107.83</v>
      </c>
      <c r="K37" s="119" t="n">
        <f aca="false">IF(ISBLANK(E37),"",(0.000824493-(0.0000040899*E37)+(0.000000076438*E37^2)-(0.00000000082467*E37^3)+(0.0000000000053875*E37^4)))</f>
        <v>0.00077829053519648</v>
      </c>
      <c r="L37" s="119" t="n">
        <f aca="false">IF(ISBLANK(E37),"",(-0.00000572466+(0.00000010227*E37)-(0.0000000016546*E37^2)))</f>
        <v>-4.573487584E-006</v>
      </c>
      <c r="M37" s="119" t="n">
        <f aca="false">IF(ISBLANK(E37),"",IF(ISBLANK(G37),(O37+(K37*35)+(L37*35^1.5)+(0.00000048314*35^2)),(O37+(K37*G37)+(L37*G37^1.5)+(0.00000048314*G37^2))))</f>
        <v>1.02614813728198</v>
      </c>
      <c r="N37" s="120" t="n">
        <f aca="false">IF(ISBLANK(D37),"",IF(ISBLANK(G37),J37*(1+0.00001*(35-20)),J37*(1+0.00001*(G37-20))))</f>
        <v>107.84635845798</v>
      </c>
      <c r="O37" s="119" t="n">
        <f aca="false">IF(ISBLANK(E37),"",(0.999842594+(0.00006793952*E37)-(0.00000909529*E37^2)+(0.0000001001685*E37^3)-(0.000000001120083*E37^4)+(0.000000000006536332*E37^5)))</f>
        <v>0.999131493422424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2.03252057370412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1.9807282202819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90.7723688216261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88.4593223177895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2032</v>
      </c>
      <c r="E38" s="144" t="n">
        <v>16</v>
      </c>
      <c r="F38" s="141" t="n">
        <v>2.2424</v>
      </c>
      <c r="G38" s="159" t="n">
        <v>35.3656</v>
      </c>
      <c r="H38" s="113" t="n">
        <v>200</v>
      </c>
      <c r="I38" s="144" t="n">
        <v>201.6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</v>
      </c>
      <c r="K38" s="119" t="n">
        <f aca="false">IF(ISBLANK(E38),"",(0.000824493-(0.0000040899*E38)+(0.000000076438*E38^2)-(0.00000000082467*E38^3)+(0.0000000000053875*E38^4)))</f>
        <v>0.00077559795488</v>
      </c>
      <c r="L38" s="119" t="n">
        <f aca="false">IF(ISBLANK(E38),"",(-0.00000572466+(0.00000010227*E38)-(0.0000000016546*E38^2)))</f>
        <v>-4.5119176E-006</v>
      </c>
      <c r="M38" s="119" t="n">
        <f aca="false">IF(ISBLANK(E38),"",IF(ISBLANK(G38),(O38+(K38*35)+(L38*35^1.5)+(0.00000048314*35^2)),(O38+(K38*G38)+(L38*G38^1.5)+(0.00000048314*G38^2))))</f>
        <v>1.02602980618245</v>
      </c>
      <c r="N38" s="120" t="n">
        <f aca="false">IF(ISBLANK(D38),"",IF(ISBLANK(G38),J38*(1+0.00001*(35-20)),J38*(1+0.00001*(G38-20))))</f>
        <v>111.3171019128</v>
      </c>
      <c r="O38" s="119" t="n">
        <f aca="false">IF(ISBLANK(E38),"",(0.999842594+(0.00006793952*E38)-(0.00000909529*E38^2)+(0.0000001001685*E38^3)-(0.000000001120083*E38^4)+(0.000000000006536332*E38^5)))</f>
        <v>0.998944970337375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2.29878237323413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2.24046354149028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102.663620788636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100.059101762956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2033</v>
      </c>
      <c r="E39" s="144" t="n">
        <v>17.1</v>
      </c>
      <c r="F39" s="141" t="n">
        <v>2.0464</v>
      </c>
      <c r="G39" s="159" t="n">
        <v>35.4932</v>
      </c>
      <c r="H39" s="113" t="n">
        <v>100</v>
      </c>
      <c r="I39" s="144" t="n">
        <v>101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110.79</v>
      </c>
      <c r="K39" s="119" t="n">
        <f aca="false">IF(ISBLANK(E39),"",(0.000824493-(0.0000040899*E39)+(0.000000076438*E39^2)-(0.00000000082467*E39^3)+(0.0000000000053875*E39^4)))</f>
        <v>0.000773244072263269</v>
      </c>
      <c r="L39" s="119" t="n">
        <f aca="false">IF(ISBLANK(E39),"",(-0.00000572466+(0.00000010227*E39)-(0.0000000016546*E39^2)))</f>
        <v>-4.459664586E-006</v>
      </c>
      <c r="M39" s="119" t="n">
        <f aca="false">IF(ISBLANK(E39),"",IF(ISBLANK(G39),(O39+(K39*35)+(L39*35^1.5)+(0.00000048314*35^2)),(O39+(K39*G39)+(L39*G39^1.5)+(0.00000048314*G39^2))))</f>
        <v>1.02586998795343</v>
      </c>
      <c r="N39" s="120" t="n">
        <f aca="false">IF(ISBLANK(D39),"",IF(ISBLANK(G39),J39*(1+0.00001*(35-20)),J39*(1+0.00001*(G39-20))))</f>
        <v>110.80716491628</v>
      </c>
      <c r="O39" s="119" t="n">
        <f aca="false">IF(ISBLANK(E39),"",(0.999842594+(0.00006793952*E39)-(0.00000909529*E39^2)+(0.0000001001685*E39^3)-(0.000000001120083*E39^4)+(0.000000000006536332*E39^5)))</f>
        <v>0.998759455388264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2.10630821951644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2.05319216299371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94.0677250836041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91.6955619992991</v>
      </c>
      <c r="T39" s="32" t="n">
        <v>0.09</v>
      </c>
      <c r="U39" s="32" t="n">
        <v>0.09</v>
      </c>
      <c r="V39" s="125" t="n">
        <v>22.7</v>
      </c>
      <c r="W39" s="125" t="n">
        <v>22.2</v>
      </c>
      <c r="X39" s="125" t="n">
        <v>22.6</v>
      </c>
      <c r="Y39" s="125" t="n">
        <v>22.1</v>
      </c>
      <c r="Z39" s="32" t="n">
        <v>1.43</v>
      </c>
      <c r="AA39" s="32" t="n">
        <v>1.4</v>
      </c>
      <c r="AB39" s="32" t="n">
        <v>7.69</v>
      </c>
      <c r="AC39" s="32" t="n">
        <v>7.51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2034</v>
      </c>
      <c r="E40" s="144" t="n">
        <v>17.7</v>
      </c>
      <c r="F40" s="141" t="n">
        <v>2.1267</v>
      </c>
      <c r="G40" s="159" t="n">
        <v>35.5612</v>
      </c>
      <c r="H40" s="113" t="n">
        <v>80</v>
      </c>
      <c r="I40" s="144" t="n">
        <v>80.5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109.25</v>
      </c>
      <c r="K40" s="119" t="n">
        <f aca="false">IF(ISBLANK(E40),"",(0.000824493-(0.0000040899*E40)+(0.000000076438*E40^2)-(0.00000000082467*E40^3)+(0.0000000000053875*E40^4)))</f>
        <v>0.000772004830209229</v>
      </c>
      <c r="L40" s="119" t="n">
        <f aca="false">IF(ISBLANK(E40),"",(-0.00000572466+(0.00000010227*E40)-(0.0000000016546*E40^2)))</f>
        <v>-4.432850634E-006</v>
      </c>
      <c r="M40" s="119" t="n">
        <f aca="false">IF(ISBLANK(E40),"",IF(ISBLANK(G40),(O40+(K40*35)+(L40*35^1.5)+(0.00000048314*35^2)),(O40+(K40*G40)+(L40*G40^1.5)+(0.00000048314*G40^2))))</f>
        <v>1.02577688979894</v>
      </c>
      <c r="N40" s="120" t="n">
        <f aca="false">IF(ISBLANK(D40),"",IF(ISBLANK(G40),J40*(1+0.00001*(35-20)),J40*(1+0.00001*(G40-20))))</f>
        <v>109.267000611</v>
      </c>
      <c r="O40" s="119" t="n">
        <f aca="false">IF(ISBLANK(E40),"",(0.999842594+(0.00006793952*E40)-(0.00000909529*E40^2)+(0.0000001001685*E40^3)-(0.000000001120083*E40^4)+(0.000000000006536332*E40^5)))</f>
        <v>0.99865253627382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2.22102211806729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2.16520974507684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99.190847792885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96.6982672151317</v>
      </c>
      <c r="T40" s="32" t="n">
        <v>0.06</v>
      </c>
      <c r="U40" s="32" t="n">
        <v>0.06</v>
      </c>
      <c r="V40" s="125" t="n">
        <v>22.9</v>
      </c>
      <c r="W40" s="125" t="n">
        <v>22.4</v>
      </c>
      <c r="X40" s="125" t="n">
        <v>22.9</v>
      </c>
      <c r="Y40" s="125" t="n">
        <v>22.4</v>
      </c>
      <c r="Z40" s="32" t="n">
        <v>1.42</v>
      </c>
      <c r="AA40" s="32" t="n">
        <v>1.39</v>
      </c>
      <c r="AB40" s="32" t="n">
        <v>7.62</v>
      </c>
      <c r="AC40" s="32" t="n">
        <v>7.45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2035</v>
      </c>
      <c r="E41" s="144" t="n">
        <v>19</v>
      </c>
      <c r="F41" s="141" t="n">
        <v>2.3706</v>
      </c>
      <c r="G41" s="159" t="n">
        <v>35.6678</v>
      </c>
      <c r="H41" s="113" t="n">
        <v>60</v>
      </c>
      <c r="I41" s="144" t="n">
        <v>60.5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110.1</v>
      </c>
      <c r="K41" s="119" t="n">
        <f aca="false">IF(ISBLANK(E41),"",(0.000824493-(0.0000040899*E41)+(0.000000076438*E41^2)-(0.00000000082467*E41^3)+(0.0000000000053875*E41^4)))</f>
        <v>0.0007694247108575</v>
      </c>
      <c r="L41" s="119" t="n">
        <f aca="false">IF(ISBLANK(E41),"",(-0.00000572466+(0.00000010227*E41)-(0.0000000016546*E41^2)))</f>
        <v>-4.3788406E-006</v>
      </c>
      <c r="M41" s="119" t="n">
        <f aca="false">IF(ISBLANK(E41),"",IF(ISBLANK(G41),(O41+(K41*35)+(L41*35^1.5)+(0.00000048314*35^2)),(O41+(K41*G41)+(L41*G41^1.5)+(0.00000048314*G41^2))))</f>
        <v>1.02553288076316</v>
      </c>
      <c r="N41" s="120" t="n">
        <f aca="false">IF(ISBLANK(D41),"",IF(ISBLANK(G41),J41*(1+0.00001*(35-20)),J41*(1+0.00001*(G41-20))))</f>
        <v>110.1172502478</v>
      </c>
      <c r="O41" s="119" t="n">
        <f aca="false">IF(ISBLANK(E41),"",(0.999842594+(0.00006793952*E41)-(0.00000909529*E41^2)+(0.0000001001685*E41^3)-(0.000000001120083*E41^4)+(0.000000000006536332*E41^5)))</f>
        <v>0.998407315199986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2.45808807821905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2.39688860720861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109.778213573263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107.045045197936</v>
      </c>
      <c r="T41" s="32" t="n">
        <v>0.24</v>
      </c>
      <c r="U41" s="32" t="n">
        <v>0.23</v>
      </c>
      <c r="V41" s="125" t="n">
        <v>21.5</v>
      </c>
      <c r="W41" s="125" t="n">
        <v>21</v>
      </c>
      <c r="X41" s="125" t="n">
        <v>21.3</v>
      </c>
      <c r="Y41" s="125" t="n">
        <v>20.8</v>
      </c>
      <c r="Z41" s="32" t="n">
        <v>1.48</v>
      </c>
      <c r="AA41" s="32" t="n">
        <v>1.45</v>
      </c>
      <c r="AB41" s="32" t="n">
        <v>6.98</v>
      </c>
      <c r="AC41" s="32" t="n">
        <v>6.82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2036</v>
      </c>
      <c r="E42" s="144" t="n">
        <v>23.6</v>
      </c>
      <c r="F42" s="141" t="n">
        <v>4.5029</v>
      </c>
      <c r="G42" s="159" t="n">
        <v>35.9289</v>
      </c>
      <c r="H42" s="113" t="n">
        <v>40</v>
      </c>
      <c r="I42" s="144" t="n">
        <v>40.4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109.39</v>
      </c>
      <c r="K42" s="119" t="n">
        <f aca="false">IF(ISBLANK(E42),"",(0.000824493-(0.0000040899*E42)+(0.000000076438*E42^2)-(0.00000000082467*E42^3)+(0.0000000000053875*E42^4)))</f>
        <v>0.0007613758213136</v>
      </c>
      <c r="L42" s="119" t="n">
        <f aca="false">IF(ISBLANK(E42),"",(-0.00000572466+(0.00000010227*E42)-(0.0000000016546*E42^2)))</f>
        <v>-4.232634016E-006</v>
      </c>
      <c r="M42" s="119" t="n">
        <f aca="false">IF(ISBLANK(E42),"",IF(ISBLANK(G42),(O42+(K42*35)+(L42*35^1.5)+(0.00000048314*35^2)),(O42+(K42*G42)+(L42*G42^1.5)+(0.00000048314*G42^2))))</f>
        <v>1.02446482349651</v>
      </c>
      <c r="N42" s="120" t="n">
        <f aca="false">IF(ISBLANK(D42),"",IF(ISBLANK(G42),J42*(1+0.00001*(35-20)),J42*(1+0.00001*(G42-20))))</f>
        <v>109.40742462371</v>
      </c>
      <c r="O42" s="119" t="n">
        <f aca="false">IF(ISBLANK(E42),"",(0.999842594+(0.00006793952*E42)-(0.00000909529*E42^2)+(0.0000001001685*E42^3)-(0.000000001120083*E42^4)+(0.000000000006536332*E42^5)))</f>
        <v>0.997397290980724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4.7143242088819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4.60174336956915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210.541719168666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205.513858884958</v>
      </c>
      <c r="T42" s="32" t="n">
        <v>0.38</v>
      </c>
      <c r="U42" s="32" t="n">
        <v>0.37</v>
      </c>
      <c r="V42" s="125" t="n">
        <v>18.7</v>
      </c>
      <c r="W42" s="125" t="n">
        <v>18.2</v>
      </c>
      <c r="X42" s="125" t="n">
        <v>18.3</v>
      </c>
      <c r="Y42" s="125" t="n">
        <v>17.9</v>
      </c>
      <c r="Z42" s="32" t="n">
        <v>1.19</v>
      </c>
      <c r="AA42" s="32" t="n">
        <v>1.16</v>
      </c>
      <c r="AB42" s="32" t="n">
        <v>5.85</v>
      </c>
      <c r="AC42" s="32" t="n">
        <v>5.72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2037</v>
      </c>
      <c r="E43" s="144" t="n">
        <v>27.6</v>
      </c>
      <c r="F43" s="141" t="n">
        <v>4.4396</v>
      </c>
      <c r="G43" s="159" t="n">
        <v>35.5334</v>
      </c>
      <c r="H43" s="113" t="n">
        <v>20</v>
      </c>
      <c r="I43" s="144" t="n">
        <v>20.3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110.47</v>
      </c>
      <c r="K43" s="119" t="n">
        <f aca="false">IF(ISBLANK(E43),"",(0.000824493-(0.0000040899*E43)+(0.000000076438*E43^2)-(0.00000000082467*E43^3)+(0.0000000000053875*E43^4)))</f>
        <v>0.0007556270831184</v>
      </c>
      <c r="L43" s="119" t="n">
        <f aca="false">IF(ISBLANK(E43),"",(-0.00000572466+(0.00000010227*E43)-(0.0000000016546*E43^2)))</f>
        <v>-4.162416096E-006</v>
      </c>
      <c r="M43" s="119" t="n">
        <f aca="false">IF(ISBLANK(E43),"",IF(ISBLANK(G43),(O43+(K43*35)+(L43*35^1.5)+(0.00000048314*35^2)),(O43+(K43*G43)+(L43*G43^1.5)+(0.00000048314*G43^2))))</f>
        <v>1.02292838468355</v>
      </c>
      <c r="N43" s="120" t="n">
        <f aca="false">IF(ISBLANK(D43),"",IF(ISBLANK(G43),J43*(1+0.00001*(35-20)),J43*(1+0.00001*(G43-20))))</f>
        <v>110.48715974698</v>
      </c>
      <c r="O43" s="119" t="n">
        <f aca="false">IF(ISBLANK(E43),"",(0.999842594+(0.00006793952*E43)-(0.00000909529*E43^2)+(0.0000001001685*E43^3)-(0.000000001120083*E43^4)+(0.000000000006536332*E43^5)))</f>
        <v>0.996350020834558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4.60156131657542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4.49841981655338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205.505728398258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200.899429007274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2038</v>
      </c>
      <c r="E44" s="144" t="n">
        <v>27.7</v>
      </c>
      <c r="F44" s="141" t="n">
        <v>4.4821</v>
      </c>
      <c r="G44" s="159" t="n">
        <v>35.5321</v>
      </c>
      <c r="H44" s="113" t="n">
        <v>20</v>
      </c>
      <c r="I44" s="144" t="n">
        <v>20.5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111.51</v>
      </c>
      <c r="K44" s="119" t="n">
        <f aca="false">IF(ISBLANK(E44),"",(0.000824493-(0.0000040899*E44)+(0.000000076438*E44^2)-(0.00000000082467*E44^3)+(0.0000000000053875*E44^4)))</f>
        <v>0.000755497206216729</v>
      </c>
      <c r="L44" s="119" t="n">
        <f aca="false">IF(ISBLANK(E44),"",(-0.00000572466+(0.00000010227*E44)-(0.0000000016546*E44^2)))</f>
        <v>-4.161339034E-006</v>
      </c>
      <c r="M44" s="119" t="n">
        <f aca="false">IF(ISBLANK(E44),"",IF(ISBLANK(G44),(O44+(K44*35)+(L44*35^1.5)+(0.00000048314*35^2)),(O44+(K44*G44)+(L44*G44^1.5)+(0.00000048314*G44^2))))</f>
        <v>1.02289492999916</v>
      </c>
      <c r="N44" s="120" t="n">
        <f aca="false">IF(ISBLANK(D44),"",IF(ISBLANK(G44),J44*(1+0.00001*(35-20)),J44*(1+0.00001*(G44-20))))</f>
        <v>111.52731984471</v>
      </c>
      <c r="O44" s="119" t="n">
        <f aca="false">IF(ISBLANK(E44),"",(0.999842594+(0.00006793952*E44)-(0.00000909529*E44^2)+(0.0000001001685*E44^3)-(0.000000001120083*E44^4)+(0.000000000006536332*E44^5)))</f>
        <v>0.996321931391658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4.60163598408081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4.49863993761762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205.509063049049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200.909259614003</v>
      </c>
      <c r="T44" s="32" t="n">
        <v>0.06</v>
      </c>
      <c r="U44" s="32" t="n">
        <v>0.06</v>
      </c>
      <c r="V44" s="32" t="n">
        <v>1.22</v>
      </c>
      <c r="W44" s="32" t="n">
        <v>1.19</v>
      </c>
      <c r="X44" s="32" t="n">
        <v>1.16</v>
      </c>
      <c r="Y44" s="32" t="n">
        <v>1.13</v>
      </c>
      <c r="Z44" s="32" t="n">
        <v>0.28</v>
      </c>
      <c r="AA44" s="32" t="n">
        <v>0.27</v>
      </c>
      <c r="AB44" s="32" t="n">
        <v>2.27</v>
      </c>
      <c r="AC44" s="32" t="n">
        <v>2.22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2039</v>
      </c>
      <c r="E45" s="144" t="n">
        <v>27.8</v>
      </c>
      <c r="F45" s="141" t="n">
        <v>4.4675</v>
      </c>
      <c r="G45" s="159" t="n">
        <v>35.5259</v>
      </c>
      <c r="H45" s="113" t="n">
        <v>0</v>
      </c>
      <c r="I45" s="144" t="n">
        <v>2.4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111.47</v>
      </c>
      <c r="K45" s="119" t="n">
        <f aca="false">IF(ISBLANK(E45),"",(0.000824493-(0.0000040899*E45)+(0.000000076438*E45^2)-(0.00000000082467*E45^3)+(0.0000000000053875*E45^4)))</f>
        <v>0.00075536798352758</v>
      </c>
      <c r="L45" s="119" t="n">
        <f aca="false">IF(ISBLANK(E45),"",(-0.00000572466+(0.00000010227*E45)-(0.0000000016546*E45^2)))</f>
        <v>-4.160295064E-006</v>
      </c>
      <c r="M45" s="119" t="n">
        <f aca="false">IF(ISBLANK(E45),"",IF(ISBLANK(G45),(O45+(K45*35)+(L45*35^1.5)+(0.00000048314*35^2)),(O45+(K45*G45)+(L45*G45^1.5)+(0.00000048314*G45^2))))</f>
        <v>1.02285771383305</v>
      </c>
      <c r="N45" s="120" t="n">
        <f aca="false">IF(ISBLANK(D45),"",IF(ISBLANK(G45),J45*(1+0.00001*(35-20)),J45*(1+0.00001*(G45-20))))</f>
        <v>111.48730672073</v>
      </c>
      <c r="O45" s="119" t="n">
        <f aca="false">IF(ISBLANK(E45),"",(0.999842594+(0.00006793952*E45)-(0.00000909529*E45^2)+(0.0000001001685*E45^3)-(0.000000001120083*E45^4)+(0.000000000006536332*E45^5)))</f>
        <v>0.996293751176098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4.58827202967961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4.48573830712538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204.912228845491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200.333072796219</v>
      </c>
      <c r="T45" s="32" t="n">
        <v>0.02</v>
      </c>
      <c r="U45" s="32" t="n">
        <v>0.02</v>
      </c>
      <c r="V45" s="32" t="n">
        <v>0.05</v>
      </c>
      <c r="W45" s="32" t="n">
        <v>0.05</v>
      </c>
      <c r="X45" s="32" t="n">
        <v>0.03</v>
      </c>
      <c r="Y45" s="32" t="n">
        <v>0.03</v>
      </c>
      <c r="Z45" s="32" t="n">
        <v>0.05</v>
      </c>
      <c r="AA45" s="32" t="n">
        <v>0.05</v>
      </c>
      <c r="AB45" s="32" t="n">
        <v>0.83</v>
      </c>
      <c r="AC45" s="32" t="n">
        <v>0.81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1" activeCellId="0" sqref="P3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4.9724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29.94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-2°29.94</v>
      </c>
      <c r="P9" s="29" t="s">
        <v>16</v>
      </c>
      <c r="Q9" s="33" t="n">
        <f aca="false">IF(ISBLANK(I9),"",IF(ISBLANK(J9),"",IF(J9&gt;60,"ERREUR !!",O11*(I9+(J9/60)))))</f>
        <v>-2.499</v>
      </c>
      <c r="R9" s="33"/>
      <c r="V9" s="137" t="n">
        <v>4.9732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-10°0.12</v>
      </c>
      <c r="P10" s="29" t="s">
        <v>17</v>
      </c>
      <c r="Q10" s="33" t="n">
        <f aca="false">IF(ISBLANK(I10),"",IF(ISBLANK(J10),"",IF(J10&gt;60,"ERREUR !!",O12*(I10+(J10/60)))))</f>
        <v>-10.002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41724</v>
      </c>
      <c r="K11" s="38"/>
      <c r="L11" s="38"/>
      <c r="M11" s="38"/>
      <c r="N11" s="39" t="str">
        <f aca="false">I9&amp;"°"&amp;J9</f>
        <v>2°29.94</v>
      </c>
      <c r="O11" s="40" t="n">
        <f aca="false">IF(P9=M10,-1,1)</f>
        <v>-1</v>
      </c>
      <c r="P11" s="41" t="str">
        <f aca="false">TEXT(J11,"aaaa-mm-jj")&amp;"T"&amp;TEXT(J12,"hh:mm:ss")&amp;"z"</f>
        <v>2018-03-27T18:44:52z</v>
      </c>
      <c r="Q11" s="41"/>
      <c r="R11" s="41"/>
      <c r="T11" s="42"/>
      <c r="U11" s="42"/>
      <c r="V11" s="5" t="n">
        <v>4.9737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0.781157407407407</v>
      </c>
      <c r="K12" s="45"/>
      <c r="L12" s="45"/>
      <c r="M12" s="45"/>
      <c r="N12" s="46" t="str">
        <f aca="false">I10&amp;"°"&amp;J10</f>
        <v>10°0.12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4.971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4.97308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4.9731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4.9726623672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0.00401157954232246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2041</v>
      </c>
      <c r="E35" s="144" t="n">
        <v>9.4</v>
      </c>
      <c r="F35" s="141" t="n">
        <v>2.5016</v>
      </c>
      <c r="G35" s="159" t="n">
        <v>34.6446</v>
      </c>
      <c r="H35" s="113" t="n">
        <v>500</v>
      </c>
      <c r="I35" s="144" t="n">
        <v>504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111.07</v>
      </c>
      <c r="K35" s="119" t="n">
        <f aca="false">IF(ISBLANK(E35),"",(0.000824493-(0.0000040899*E35)+(0.000000076438*E35^2)-(0.00000000082467*E35^3)+(0.0000000000053875*E35^4)))</f>
        <v>0.00079215910682294</v>
      </c>
      <c r="L35" s="119" t="n">
        <f aca="false">IF(ISBLANK(E35),"",(-0.00000572466+(0.00000010227*E35)-(0.0000000016546*E35^2)))</f>
        <v>-4.909522456E-006</v>
      </c>
      <c r="M35" s="119" t="n">
        <f aca="false">IF(ISBLANK(E35),"",IF(ISBLANK(G35),(O35+(K35*35)+(L35*35^1.5)+(0.00000048314*35^2)),(O35+(K35*G35)+(L35*G35^1.5)+(0.00000048314*G35^2))))</f>
        <v>1.02677528719891</v>
      </c>
      <c r="N35" s="120" t="n">
        <f aca="false">IF(ISBLANK(D35),"",IF(ISBLANK(G35),J35*(1+0.00001*(35-20)),J35*(1+0.00001*(G35-20))))</f>
        <v>111.08626575722</v>
      </c>
      <c r="O35" s="119" t="n">
        <f aca="false">IF(ISBLANK(E35),"",(0.999842594+(0.00006793952*E35)-(0.00000909529*E35^2)+(0.0000001001685*E35^3)-(0.000000001120083*E35^4)+(0.000000000006536332*E35^5)))</f>
        <v>0.999752498684665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2.57174685189824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2.5046832388361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114.854214405775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111.85915344642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2042</v>
      </c>
      <c r="E36" s="144" t="n">
        <v>11.4</v>
      </c>
      <c r="F36" s="141" t="n">
        <v>1.4532</v>
      </c>
      <c r="G36" s="159" t="n">
        <v>34.8965</v>
      </c>
      <c r="H36" s="113" t="n">
        <v>400</v>
      </c>
      <c r="I36" s="144" t="n">
        <v>402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110.84</v>
      </c>
      <c r="K36" s="119" t="n">
        <f aca="false">IF(ISBLANK(E36),"",(0.000824493-(0.0000040899*E36)+(0.000000076438*E36^2)-(0.00000000082467*E36^3)+(0.0000000000053875*E36^4)))</f>
        <v>0.00078667123031814</v>
      </c>
      <c r="L36" s="119" t="n">
        <f aca="false">IF(ISBLANK(E36),"",(-0.00000572466+(0.00000010227*E36)-(0.0000000016546*E36^2)))</f>
        <v>-4.773813816E-006</v>
      </c>
      <c r="M36" s="119" t="n">
        <f aca="false">IF(ISBLANK(E36),"",IF(ISBLANK(G36),(O36+(K36*35)+(L36*35^1.5)+(0.00000048314*35^2)),(O36+(K36*G36)+(L36*G36^1.5)+(0.00000048314*G36^2))))</f>
        <v>1.02662215150318</v>
      </c>
      <c r="N36" s="120" t="n">
        <f aca="false">IF(ISBLANK(D36),"",IF(ISBLANK(G36),J36*(1+0.00001*(35-20)),J36*(1+0.00001*(G36-20))))</f>
        <v>110.8565112806</v>
      </c>
      <c r="O36" s="119" t="n">
        <f aca="false">IF(ISBLANK(E36),"",(0.999842594+(0.00006793952*E36)-(0.00000909529*E36^2)+(0.0000001001685*E36^3)-(0.000000001120083*E36^4)+(0.000000000006536332*E36^5)))</f>
        <v>0.99956582543903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1.49049139822413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1.45184028616737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66.5653458446896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64.8391871802345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2043</v>
      </c>
      <c r="E37" s="144" t="n">
        <v>14.1</v>
      </c>
      <c r="F37" s="141" t="n">
        <v>1.9241</v>
      </c>
      <c r="G37" s="159" t="n">
        <v>35.2434</v>
      </c>
      <c r="H37" s="113" t="n">
        <v>300</v>
      </c>
      <c r="I37" s="144" t="n">
        <v>304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109.68</v>
      </c>
      <c r="K37" s="119" t="n">
        <f aca="false">IF(ISBLANK(E37),"",(0.000824493-(0.0000040899*E37)+(0.000000076438*E37^2)-(0.00000000082467*E37^3)+(0.0000000000053875*E37^4)))</f>
        <v>0.000779923259697169</v>
      </c>
      <c r="L37" s="119" t="n">
        <f aca="false">IF(ISBLANK(E37),"",(-0.00000572466+(0.00000010227*E37)-(0.0000000016546*E37^2)))</f>
        <v>-4.611604026E-006</v>
      </c>
      <c r="M37" s="119" t="n">
        <f aca="false">IF(ISBLANK(E37),"",IF(ISBLANK(G37),(O37+(K37*35)+(L37*35^1.5)+(0.00000048314*35^2)),(O37+(K37*G37)+(L37*G37^1.5)+(0.00000048314*G37^2))))</f>
        <v>1.02635485656039</v>
      </c>
      <c r="N37" s="120" t="n">
        <f aca="false">IF(ISBLANK(D37),"",IF(ISBLANK(G37),J37*(1+0.00001*(35-20)),J37*(1+0.00001*(G37-20))))</f>
        <v>109.69671896112</v>
      </c>
      <c r="O37" s="119" t="n">
        <f aca="false">IF(ISBLANK(E37),"",(0.999842594+(0.00006793952*E37)-(0.00000909529*E37^2)+(0.0000001001685*E37^3)-(0.000000001120083*E37^4)+(0.000000000006536332*E37^5)))</f>
        <v>0.99923247207571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1.99989836180063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1.94854474455634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89.3154608380159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87.0220082918863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2044</v>
      </c>
      <c r="E38" s="144" t="n">
        <v>14.4</v>
      </c>
      <c r="F38" s="141" t="n">
        <v>1.9074</v>
      </c>
      <c r="G38" s="159" t="n">
        <v>35.2373</v>
      </c>
      <c r="H38" s="113" t="n">
        <v>300</v>
      </c>
      <c r="I38" s="144" t="n">
        <v>303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109.47</v>
      </c>
      <c r="K38" s="119" t="n">
        <f aca="false">IF(ISBLANK(E38),"",(0.000824493-(0.0000040899*E38)+(0.000000076438*E38^2)-(0.00000000082467*E38^3)+(0.0000000000053875*E38^4)))</f>
        <v>0.00077921782489344</v>
      </c>
      <c r="L38" s="119" t="n">
        <f aca="false">IF(ISBLANK(E38),"",(-0.00000572466+(0.00000010227*E38)-(0.0000000016546*E38^2)))</f>
        <v>-4.595069856E-006</v>
      </c>
      <c r="M38" s="119" t="n">
        <f aca="false">IF(ISBLANK(E38),"",IF(ISBLANK(G38),(O38+(K38*35)+(L38*35^1.5)+(0.00000048314*35^2)),(O38+(K38*G38)+(L38*G38^1.5)+(0.00000048314*G38^2))))</f>
        <v>1.02628618149522</v>
      </c>
      <c r="N38" s="120" t="n">
        <f aca="false">IF(ISBLANK(D38),"",IF(ISBLANK(G38),J38*(1+0.00001*(35-20)),J38*(1+0.00001*(G38-20))))</f>
        <v>109.48668027231</v>
      </c>
      <c r="O38" s="119" t="n">
        <f aca="false">IF(ISBLANK(E38),"",(0.999842594+(0.00006793952*E38)-(0.00000909529*E38^2)+(0.0000001001685*E38^3)-(0.000000001120083*E38^4)+(0.000000000006536332*E38^5)))</f>
        <v>0.999189910897595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1.98627653964867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1.93540220599562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88.7071102607094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86.4350625197644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2045</v>
      </c>
      <c r="E39" s="144" t="n">
        <v>15.7</v>
      </c>
      <c r="F39" s="141" t="n">
        <v>2.6321</v>
      </c>
      <c r="G39" s="159" t="n">
        <v>35.4234</v>
      </c>
      <c r="H39" s="113" t="n">
        <v>200</v>
      </c>
      <c r="I39" s="144" t="n">
        <v>202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110.08</v>
      </c>
      <c r="K39" s="119" t="n">
        <f aca="false">IF(ISBLANK(E39),"",(0.000824493-(0.0000040899*E39)+(0.000000076438*E39^2)-(0.00000000082467*E39^3)+(0.0000000000053875*E39^4)))</f>
        <v>0.000776258718021729</v>
      </c>
      <c r="L39" s="119" t="n">
        <f aca="false">IF(ISBLANK(E39),"",(-0.00000572466+(0.00000010227*E39)-(0.0000000016546*E39^2)))</f>
        <v>-4.526863354E-006</v>
      </c>
      <c r="M39" s="119" t="n">
        <f aca="false">IF(ISBLANK(E39),"",IF(ISBLANK(G39),(O39+(K39*35)+(L39*35^1.5)+(0.00000048314*35^2)),(O39+(K39*G39)+(L39*G39^1.5)+(0.00000048314*G39^2))))</f>
        <v>1.02614273989827</v>
      </c>
      <c r="N39" s="120" t="n">
        <f aca="false">IF(ISBLANK(D39),"",IF(ISBLANK(G39),J39*(1+0.00001*(35-20)),J39*(1+0.00001*(G39-20))))</f>
        <v>110.09697807872</v>
      </c>
      <c r="O39" s="119" t="n">
        <f aca="false">IF(ISBLANK(E39),"",(0.999842594+(0.00006793952*E39)-(0.00000909529*E39^2)+(0.0000001001685*E39^3)-(0.000000001120083*E39^4)+(0.000000000006536332*E39^5)))</f>
        <v>0.998993169508746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2.73150313755923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2.66191342720022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121.988930123395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118.881053658762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2046</v>
      </c>
      <c r="E40" s="144" t="n">
        <v>16.5</v>
      </c>
      <c r="F40" s="141" t="n">
        <v>2.7727</v>
      </c>
      <c r="G40" s="159" t="n">
        <v>35.5251</v>
      </c>
      <c r="H40" s="113" t="n">
        <v>100</v>
      </c>
      <c r="I40" s="144" t="n">
        <v>100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108.28</v>
      </c>
      <c r="K40" s="119" t="n">
        <f aca="false">IF(ISBLANK(E40),"",(0.000824493-(0.0000040899*E40)+(0.000000076438*E40^2)-(0.00000000082467*E40^3)+(0.0000000000053875*E40^4)))</f>
        <v>0.000774514696612969</v>
      </c>
      <c r="L40" s="119" t="n">
        <f aca="false">IF(ISBLANK(E40),"",(-0.00000572466+(0.00000010227*E40)-(0.0000000016546*E40^2)))</f>
        <v>-4.48766985E-006</v>
      </c>
      <c r="M40" s="119" t="n">
        <f aca="false">IF(ISBLANK(E40),"",IF(ISBLANK(G40),(O40+(K40*35)+(L40*35^1.5)+(0.00000048314*35^2)),(O40+(K40*G40)+(L40*G40^1.5)+(0.00000048314*G40^2))))</f>
        <v>1.02603657719629</v>
      </c>
      <c r="N40" s="120" t="n">
        <f aca="false">IF(ISBLANK(D40),"",IF(ISBLANK(G40),J40*(1+0.00001*(35-20)),J40*(1+0.00001*(G40-20))))</f>
        <v>108.29681057828</v>
      </c>
      <c r="O40" s="119" t="n">
        <f aca="false">IF(ISBLANK(E40),"",(0.999842594+(0.00006793952*E40)-(0.00000909529*E40^2)+(0.0000001001685*E40^3)-(0.000000001120083*E40^4)+(0.000000000006536332*E40^5)))</f>
        <v>0.998862345988647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2.92701417427652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2.85273862484977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130.720453023189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127.403306985791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2048</v>
      </c>
      <c r="E41" s="144" t="n">
        <v>20.8</v>
      </c>
      <c r="F41" s="141" t="n">
        <v>3.4426</v>
      </c>
      <c r="G41" s="159" t="n">
        <v>35.7935</v>
      </c>
      <c r="H41" s="113" t="n">
        <v>50</v>
      </c>
      <c r="I41" s="144" t="n">
        <v>51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107.72</v>
      </c>
      <c r="K41" s="119" t="n">
        <f aca="false">IF(ISBLANK(E41),"",(0.000824493-(0.0000040899*E41)+(0.000000076438*E41^2)-(0.00000000082467*E41^3)+(0.0000000000053875*E41^4)))</f>
        <v>0.00076608050163968</v>
      </c>
      <c r="L41" s="119" t="n">
        <f aca="false">IF(ISBLANK(E41),"",(-0.00000572466+(0.00000010227*E41)-(0.0000000016546*E41^2)))</f>
        <v>-4.313290144E-006</v>
      </c>
      <c r="M41" s="119" t="n">
        <f aca="false">IF(ISBLANK(E41),"",IF(ISBLANK(G41),(O41+(K41*35)+(L41*35^1.5)+(0.00000048314*35^2)),(O41+(K41*G41)+(L41*G41^1.5)+(0.00000048314*G41^2))))</f>
        <v>1.02515397413294</v>
      </c>
      <c r="N41" s="120" t="n">
        <f aca="false">IF(ISBLANK(D41),"",IF(ISBLANK(G41),J41*(1+0.00001*(35-20)),J41*(1+0.00001*(G41-20))))</f>
        <v>107.7370127582</v>
      </c>
      <c r="O41" s="119" t="n">
        <f aca="false">IF(ISBLANK(E41),"",(0.999842594+(0.00006793952*E41)-(0.00000909529*E41^2)+(0.0000001001685*E41^3)-(0.000000001120083*E41^4)+(0.000000000006536332*E41^5)))</f>
        <v>0.998037950908755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3.65736481051459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3.56762486689663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163.337912437582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159.330126555604</v>
      </c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2049</v>
      </c>
      <c r="E42" s="144" t="n">
        <v>27.3</v>
      </c>
      <c r="F42" s="141" t="n">
        <v>4.3134</v>
      </c>
      <c r="G42" s="159" t="n">
        <v>35.641</v>
      </c>
      <c r="H42" s="113" t="n">
        <v>20</v>
      </c>
      <c r="I42" s="144" t="n">
        <v>20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106.87</v>
      </c>
      <c r="K42" s="119" t="n">
        <f aca="false">IF(ISBLANK(E42),"",(0.000824493-(0.0000040899*E42)+(0.000000076438*E42^2)-(0.00000000082467*E42^3)+(0.0000000000053875*E42^4)))</f>
        <v>0.000756020652891949</v>
      </c>
      <c r="L42" s="119" t="n">
        <f aca="false">IF(ISBLANK(E42),"",(-0.00000572466+(0.00000010227*E42)-(0.0000000016546*E42^2)))</f>
        <v>-4.165845834E-006</v>
      </c>
      <c r="M42" s="119" t="n">
        <f aca="false">IF(ISBLANK(E42),"",IF(ISBLANK(G42),(O42+(K42*35)+(L42*35^1.5)+(0.00000048314*35^2)),(O42+(K42*G42)+(L42*G42^1.5)+(0.00000048314*G42^2))))</f>
        <v>1.02310640207929</v>
      </c>
      <c r="N42" s="120" t="n">
        <f aca="false">IF(ISBLANK(D42),"",IF(ISBLANK(G42),J42*(1+0.00001*(35-20)),J42*(1+0.00001*(G42-20))))</f>
        <v>106.8867155367</v>
      </c>
      <c r="O42" s="119" t="n">
        <f aca="false">IF(ISBLANK(E42),"",(0.999842594+(0.00006793952*E42)-(0.00000909529*E42^2)+(0.0000001001685*E42^3)-(0.000000001120083*E42^4)+(0.000000000006536332*E42^5)))</f>
        <v>0.996433742949107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4.6237864037967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4.51936024874796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206.498300793561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201.834628709084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2051</v>
      </c>
      <c r="E43" s="144" t="n">
        <v>27.7</v>
      </c>
      <c r="F43" s="141" t="n">
        <v>4.4791</v>
      </c>
      <c r="G43" s="159" t="n">
        <v>35.6282</v>
      </c>
      <c r="H43" s="113" t="n">
        <v>0</v>
      </c>
      <c r="I43" s="144" t="n">
        <v>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111.8382733</v>
      </c>
      <c r="K43" s="119" t="n">
        <f aca="false">IF(ISBLANK(E43),"",(0.000824493-(0.0000040899*E43)+(0.000000076438*E43^2)-(0.00000000082467*E43^3)+(0.0000000000053875*E43^4)))</f>
        <v>0.000755497206216729</v>
      </c>
      <c r="L43" s="119" t="n">
        <f aca="false">IF(ISBLANK(E43),"",(-0.00000572466+(0.00000010227*E43)-(0.0000000016546*E43^2)))</f>
        <v>-4.161339034E-006</v>
      </c>
      <c r="M43" s="119" t="n">
        <f aca="false">IF(ISBLANK(E43),"",IF(ISBLANK(G43),(O43+(K43*35)+(L43*35^1.5)+(0.00000048314*35^2)),(O43+(K43*G43)+(L43*G43^1.5)+(0.00000048314*G43^2))))</f>
        <v>1.02296725914309</v>
      </c>
      <c r="N43" s="120" t="n">
        <f aca="false">IF(ISBLANK(D43),"",IF(ISBLANK(G43),J43*(1+0.00001*(35-20)),J43*(1+0.00001*(G43-20))))</f>
        <v>111.855751609028</v>
      </c>
      <c r="O43" s="119" t="n">
        <f aca="false">IF(ISBLANK(E43),"",(0.999842594+(0.00006793952*E43)-(0.00000909529*E43^2)+(0.0000001001685*E43^3)-(0.000000001120083*E43^4)+(0.000000000006536332*E43^5)))</f>
        <v>0.996321931391658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4.5847950847938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4.48185906617807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204.756948486891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200.159825895512</v>
      </c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44"/>
      <c r="F44" s="141"/>
      <c r="G44" s="159"/>
      <c r="H44" s="113"/>
      <c r="I44" s="144"/>
      <c r="J44" s="118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9" t="str">
        <f aca="false">IF(ISBLANK(E44),"",(0.000824493-(0.0000040899*E44)+(0.000000076438*E44^2)-(0.00000000082467*E44^3)+(0.0000000000053875*E44^4)))</f>
        <v/>
      </c>
      <c r="L44" s="119" t="str">
        <f aca="false">IF(ISBLANK(E44),"",(-0.00000572466+(0.00000010227*E44)-(0.0000000016546*E44^2)))</f>
        <v/>
      </c>
      <c r="M44" s="119" t="str">
        <f aca="false">IF(ISBLANK(E44),"",IF(ISBLANK(G44),(O44+(K44*35)+(L44*35^1.5)+(0.00000048314*35^2)),(O44+(K44*G44)+(L44*G44^1.5)+(0.00000048314*G44^2))))</f>
        <v/>
      </c>
      <c r="N44" s="120" t="str">
        <f aca="false">IF(ISBLANK(D44),"",IF(ISBLANK(G44),J44*(1+0.00001*(35-20)),J44*(1+0.00001*(G44-20))))</f>
        <v/>
      </c>
      <c r="O44" s="119" t="str">
        <f aca="false">IF(ISBLANK(E44),"",(0.999842594+(0.00006793952*E44)-(0.00000909529*E44^2)+(0.0000001001685*E44^3)-(0.000000001120083*E44^4)+(0.000000000006536332*E44^5)))</f>
        <v/>
      </c>
      <c r="P44" s="121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2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3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44"/>
      <c r="F45" s="141"/>
      <c r="G45" s="159"/>
      <c r="H45" s="113"/>
      <c r="I45" s="144"/>
      <c r="J45" s="118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9" t="str">
        <f aca="false">IF(ISBLANK(E45),"",(0.000824493-(0.0000040899*E45)+(0.000000076438*E45^2)-(0.00000000082467*E45^3)+(0.0000000000053875*E45^4)))</f>
        <v/>
      </c>
      <c r="L45" s="119" t="str">
        <f aca="false">IF(ISBLANK(E45),"",(-0.00000572466+(0.00000010227*E45)-(0.0000000016546*E45^2)))</f>
        <v/>
      </c>
      <c r="M45" s="119" t="str">
        <f aca="false">IF(ISBLANK(E45),"",IF(ISBLANK(G45),(O45+(K45*35)+(L45*35^1.5)+(0.00000048314*35^2)),(O45+(K45*G45)+(L45*G45^1.5)+(0.00000048314*G45^2))))</f>
        <v/>
      </c>
      <c r="N45" s="120" t="str">
        <f aca="false">IF(ISBLANK(D45),"",IF(ISBLANK(G45),J45*(1+0.00001*(35-20)),J45*(1+0.00001*(G45-20))))</f>
        <v/>
      </c>
      <c r="O45" s="119" t="str">
        <f aca="false">IF(ISBLANK(E45),"",(0.999842594+(0.00006793952*E45)-(0.00000909529*E45^2)+(0.0000001001685*E45^3)-(0.000000001120083*E45^4)+(0.000000000006536332*E45^5)))</f>
        <v/>
      </c>
      <c r="P45" s="121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2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3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true" showOutlineSymbols="true" defaultGridColor="true" view="normal" topLeftCell="AL1" colorId="64" zoomScale="100" zoomScaleNormal="100" zoomScalePageLayoutView="100" workbookViewId="0">
      <selection pane="topLeft" activeCell="AD38" activeCellId="0" sqref="AD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4.9724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0.06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-2°0.06</v>
      </c>
      <c r="P9" s="29" t="s">
        <v>16</v>
      </c>
      <c r="Q9" s="33" t="n">
        <f aca="false">IF(ISBLANK(I9),"",IF(ISBLANK(J9),"",IF(J9&gt;60,"ERREUR !!",O11*(I9+(J9/60)))))</f>
        <v>-2.001</v>
      </c>
      <c r="R9" s="33"/>
      <c r="V9" s="137" t="n">
        <v>4.9732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0.07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-10°0.07</v>
      </c>
      <c r="P10" s="29" t="s">
        <v>17</v>
      </c>
      <c r="Q10" s="33" t="n">
        <f aca="false">IF(ISBLANK(I10),"",IF(ISBLANK(J10),"",IF(J10&gt;60,"ERREUR !!",O12*(I10+(J10/60)))))</f>
        <v>-10.0011666666667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41724</v>
      </c>
      <c r="K11" s="38"/>
      <c r="L11" s="38"/>
      <c r="M11" s="38"/>
      <c r="N11" s="39" t="str">
        <f aca="false">I9&amp;"°"&amp;J9</f>
        <v>2°0.06</v>
      </c>
      <c r="O11" s="40" t="n">
        <f aca="false">IF(P9=M10,-1,1)</f>
        <v>-1</v>
      </c>
      <c r="P11" s="41" t="str">
        <f aca="false">TEXT(J11,"aaaa-mm-jj")&amp;"T"&amp;TEXT(J12,"hh:mm:ss")&amp;"z"</f>
        <v>2018-03-27T23:15:44z</v>
      </c>
      <c r="Q11" s="41"/>
      <c r="R11" s="41"/>
      <c r="T11" s="42"/>
      <c r="U11" s="42"/>
      <c r="V11" s="5" t="n">
        <v>4.9737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0.969259259259259</v>
      </c>
      <c r="K12" s="45"/>
      <c r="L12" s="45"/>
      <c r="M12" s="45"/>
      <c r="N12" s="46" t="str">
        <f aca="false">I10&amp;"°"&amp;J10</f>
        <v>10°0.07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4.971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4.97308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4.9731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4.9726623672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0.00401157954232246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2060</v>
      </c>
      <c r="E35" s="144" t="n">
        <v>6.8</v>
      </c>
      <c r="F35" s="141" t="n">
        <v>5.8286</v>
      </c>
      <c r="G35" s="159" t="n">
        <v>34.9625</v>
      </c>
      <c r="H35" s="113" t="n">
        <v>2000</v>
      </c>
      <c r="I35" s="144" t="n">
        <v>2021.4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116.7604122</v>
      </c>
      <c r="K35" s="119" t="n">
        <f aca="false">IF(ISBLANK(E35),"",(0.000824493-(0.0000040899*E35)+(0.000000076438*E35^2)-(0.00000000082467*E35^3)+(0.0000000000053875*E35^4)))</f>
        <v>0.00079996838969888</v>
      </c>
      <c r="L35" s="119" t="n">
        <f aca="false">IF(ISBLANK(E35),"",(-0.00000572466+(0.00000010227*E35)-(0.0000000016546*E35^2)))</f>
        <v>-5.105732704E-006</v>
      </c>
      <c r="M35" s="119" t="n">
        <f aca="false">IF(ISBLANK(E35),"",IF(ISBLANK(G35),(O35+(K35*35)+(L35*35^1.5)+(0.00000048314*35^2)),(O35+(K35*G35)+(L35*G35^1.5)+(0.00000048314*G35^2))))</f>
        <v>1.02741717796924</v>
      </c>
      <c r="N35" s="120" t="n">
        <f aca="false">IF(ISBLANK(D35),"",IF(ISBLANK(G35),J35*(1+0.00001*(35-20)),J35*(1+0.00001*(G35-20))))</f>
        <v>116.777882476675</v>
      </c>
      <c r="O35" s="119" t="n">
        <f aca="false">IF(ISBLANK(E35),"",(0.999842594+(0.00006793952*E35)-(0.00000909529*E35^2)+(0.0000001001685*E35^3)-(0.000000001120083*E35^4)+(0.000000000006536332*E35^5)))</f>
        <v>0.99991321285054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5.71475479821464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5.56225350398582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255.220949288266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248.410241488007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2073</v>
      </c>
      <c r="E36" s="144" t="n">
        <v>7.9</v>
      </c>
      <c r="F36" s="141" t="n">
        <v>4.0475</v>
      </c>
      <c r="G36" s="159" t="n">
        <v>34.8503</v>
      </c>
      <c r="H36" s="113" t="n">
        <v>1200</v>
      </c>
      <c r="I36" s="144" t="n">
        <v>1210.6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107.345932</v>
      </c>
      <c r="K36" s="119" t="n">
        <f aca="false">IF(ISBLANK(E36),"",(0.000824493-(0.0000040899*E36)+(0.000000076438*E36^2)-(0.00000000082467*E36^3)+(0.0000000000053875*E36^4)))</f>
        <v>0.000796567675464009</v>
      </c>
      <c r="L36" s="119" t="n">
        <f aca="false">IF(ISBLANK(E36),"",(-0.00000572466+(0.00000010227*E36)-(0.0000000016546*E36^2)))</f>
        <v>-5.019990586E-006</v>
      </c>
      <c r="M36" s="119" t="n">
        <f aca="false">IF(ISBLANK(E36),"",IF(ISBLANK(G36),(O36+(K36*35)+(L36*35^1.5)+(0.00000048314*35^2)),(O36+(K36*G36)+(L36*G36^1.5)+(0.00000048314*G36^2))))</f>
        <v>1.02717152992441</v>
      </c>
      <c r="N36" s="120" t="n">
        <f aca="false">IF(ISBLANK(D36),"",IF(ISBLANK(G36),J36*(1+0.00001*(35-20)),J36*(1+0.00001*(G36-20))))</f>
        <v>107.36187319294</v>
      </c>
      <c r="O36" s="119" t="n">
        <f aca="false">IF(ISBLANK(E36),"",(0.999842594+(0.00006793952*E36)-(0.00000909529*E36^2)+(0.0000001001685*E36^3)-(0.000000001120083*E36^4)+(0.000000000006536332*E36^5)))</f>
        <v>0.999856904530436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4.31817772000445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4.20394996765752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192.849816975399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187.748405555585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2074</v>
      </c>
      <c r="E37" s="144" t="n">
        <v>9.6</v>
      </c>
      <c r="F37" s="141" t="n">
        <v>3.2417</v>
      </c>
      <c r="G37" s="159" t="n">
        <v>34.5322</v>
      </c>
      <c r="H37" s="113" t="n">
        <v>500</v>
      </c>
      <c r="I37" s="144" t="n">
        <v>504.9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110.7909</v>
      </c>
      <c r="K37" s="119" t="n">
        <f aca="false">IF(ISBLANK(E37),"",(0.000824493-(0.0000040899*E37)+(0.000000076438*E37^2)-(0.00000000082467*E37^3)+(0.0000000000053875*E37^4)))</f>
        <v>0.0007915906293888</v>
      </c>
      <c r="L37" s="119" t="n">
        <f aca="false">IF(ISBLANK(E37),"",(-0.00000572466+(0.00000010227*E37)-(0.0000000016546*E37^2)))</f>
        <v>-4.895355936E-006</v>
      </c>
      <c r="M37" s="119" t="n">
        <f aca="false">IF(ISBLANK(E37),"",IF(ISBLANK(G37),(O37+(K37*35)+(L37*35^1.5)+(0.00000048314*35^2)),(O37+(K37*G37)+(L37*G37^1.5)+(0.00000048314*G37^2))))</f>
        <v>1.02665433899906</v>
      </c>
      <c r="N37" s="120" t="n">
        <f aca="false">IF(ISBLANK(D37),"",IF(ISBLANK(G37),J37*(1+0.00001*(35-20)),J37*(1+0.00001*(G37-20))))</f>
        <v>110.80700035517</v>
      </c>
      <c r="O37" s="119" t="n">
        <f aca="false">IF(ISBLANK(E37),"",(0.999842594+(0.00006793952*E37)-(0.00000909529*E37^2)+(0.0000001001685*E37^3)-(0.000000001120083*E37^4)+(0.000000000006536332*E37^5)))</f>
        <v>0.999736233711852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3.3458239416322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3.25895855550977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149.424497233294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145.545089089066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2085</v>
      </c>
      <c r="E38" s="144" t="n">
        <v>16.2</v>
      </c>
      <c r="F38" s="141" t="n">
        <v>2.9729</v>
      </c>
      <c r="G38" s="159" t="n">
        <v>35.5166</v>
      </c>
      <c r="H38" s="113" t="n">
        <v>100</v>
      </c>
      <c r="I38" s="144" t="n">
        <v>101.2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116.1582596</v>
      </c>
      <c r="K38" s="119" t="n">
        <f aca="false">IF(ISBLANK(E38),"",(0.000824493-(0.0000040899*E38)+(0.000000076438*E38^2)-(0.00000000082467*E38^3)+(0.0000000000053875*E38^4)))</f>
        <v>0.00077516196385926</v>
      </c>
      <c r="L38" s="119" t="n">
        <f aca="false">IF(ISBLANK(E38),"",(-0.00000572466+(0.00000010227*E38)-(0.0000000016546*E38^2)))</f>
        <v>-4.502119224E-006</v>
      </c>
      <c r="M38" s="119" t="n">
        <f aca="false">IF(ISBLANK(E38),"",IF(ISBLANK(G38),(O38+(K38*35)+(L38*35^1.5)+(0.00000048314*35^2)),(O38+(K38*G38)+(L38*G38^1.5)+(0.00000048314*G38^2))))</f>
        <v>1.02609989052793</v>
      </c>
      <c r="N38" s="120" t="n">
        <f aca="false">IF(ISBLANK(D38),"",IF(ISBLANK(G38),J38*(1+0.00001*(35-20)),J38*(1+0.00001*(G38-20))))</f>
        <v>116.176283412509</v>
      </c>
      <c r="O38" s="119" t="n">
        <f aca="false">IF(ISBLANK(E38),"",(0.999842594+(0.00006793952*E38)-(0.00000909529*E38^2)+(0.0000001001685*E38^3)-(0.000000001120083*E38^4)+(0.000000000006536332*E38^5)))</f>
        <v>0.998912263107978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2.92282490954671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2.8484798960878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130.533360460356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127.213112159281</v>
      </c>
      <c r="T38" s="32" t="n">
        <v>0.04</v>
      </c>
      <c r="U38" s="32" t="n">
        <v>0.04</v>
      </c>
      <c r="V38" s="125" t="n">
        <v>18.6</v>
      </c>
      <c r="W38" s="125" t="n">
        <v>18.1</v>
      </c>
      <c r="X38" s="125" t="n">
        <v>18.5</v>
      </c>
      <c r="Y38" s="125" t="n">
        <v>18.1</v>
      </c>
      <c r="Z38" s="32" t="n">
        <v>1.2</v>
      </c>
      <c r="AA38" s="32" t="n">
        <v>1.17</v>
      </c>
      <c r="AB38" s="32" t="n">
        <v>7</v>
      </c>
      <c r="AC38" s="32" t="n">
        <v>6.84</v>
      </c>
      <c r="AD38" s="145" t="n">
        <v>0.0427</v>
      </c>
      <c r="AE38" s="145" t="n">
        <v>0.0362</v>
      </c>
      <c r="AF38" s="145" t="n">
        <v>-9999.9999</v>
      </c>
      <c r="AG38" s="145" t="n">
        <v>0.0732</v>
      </c>
      <c r="AH38" s="145" t="n">
        <v>0.0247</v>
      </c>
      <c r="AI38" s="145" t="n">
        <v>-9999.9999</v>
      </c>
      <c r="AJ38" s="145" t="n">
        <v>-9999.9999</v>
      </c>
      <c r="AK38" s="145" t="n">
        <v>-9999.9999</v>
      </c>
      <c r="AL38" s="145" t="n">
        <v>0.0528</v>
      </c>
      <c r="AM38" s="145" t="n">
        <v>0.0061</v>
      </c>
      <c r="AN38" s="145" t="n">
        <v>-9999.9999</v>
      </c>
      <c r="AO38" s="145" t="n">
        <v>-9999.9999</v>
      </c>
      <c r="AP38" s="145" t="n">
        <v>0.0264</v>
      </c>
      <c r="AQ38" s="145"/>
      <c r="AR38" s="145" t="n">
        <v>0.1029</v>
      </c>
      <c r="AS38" s="145" t="n">
        <v>0.0673</v>
      </c>
      <c r="AT38" s="145"/>
      <c r="AU38" s="145" t="n">
        <v>0.0347</v>
      </c>
      <c r="AV38" s="145" t="n">
        <v>-9999.9999</v>
      </c>
      <c r="AW38" s="145"/>
      <c r="AX38" s="145" t="n">
        <v>0.0757</v>
      </c>
      <c r="AY38" s="145" t="n">
        <v>0.2155</v>
      </c>
      <c r="AZ38" s="145"/>
      <c r="BA38" s="145" t="n">
        <v>-9999.9999</v>
      </c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2086</v>
      </c>
      <c r="E39" s="144" t="n">
        <v>16.6</v>
      </c>
      <c r="F39" s="141" t="n">
        <v>2.7358</v>
      </c>
      <c r="G39" s="159" t="n">
        <v>35.5434</v>
      </c>
      <c r="H39" s="113" t="n">
        <v>80</v>
      </c>
      <c r="I39" s="144" t="n">
        <v>81.5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108.4047599</v>
      </c>
      <c r="K39" s="119" t="n">
        <f aca="false">IF(ISBLANK(E39),"",(0.000824493-(0.0000040899*E39)+(0.000000076438*E39^2)-(0.00000000082467*E39^3)+(0.0000000000053875*E39^4)))</f>
        <v>0.0007743007213247</v>
      </c>
      <c r="L39" s="119" t="n">
        <f aca="false">IF(ISBLANK(E39),"",(-0.00000572466+(0.00000010227*E39)-(0.0000000016546*E39^2)))</f>
        <v>-4.482919576E-006</v>
      </c>
      <c r="M39" s="119" t="n">
        <f aca="false">IF(ISBLANK(E39),"",IF(ISBLANK(G39),(O39+(K39*35)+(L39*35^1.5)+(0.00000048314*35^2)),(O39+(K39*G39)+(L39*G39^1.5)+(0.00000048314*G39^2))))</f>
        <v>1.02602717972028</v>
      </c>
      <c r="N39" s="120" t="n">
        <f aca="false">IF(ISBLANK(D39),"",IF(ISBLANK(G39),J39*(1+0.00001*(35-20)),J39*(1+0.00001*(G39-20))))</f>
        <v>108.42160968545</v>
      </c>
      <c r="O39" s="119" t="n">
        <f aca="false">IF(ISBLANK(E39),"",(0.999842594+(0.00006793952*E39)-(0.00000909529*E39^2)+(0.0000001001685*E39^3)-(0.000000001120083*E39^4)+(0.000000000006536332*E39^5)))</f>
        <v>0.998845479675548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2.88445839758108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2.81128848688731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128.819912035971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125.552143824387</v>
      </c>
      <c r="T39" s="32" t="n">
        <v>0.12</v>
      </c>
      <c r="U39" s="32" t="n">
        <v>0.12</v>
      </c>
      <c r="V39" s="125" t="n">
        <v>18.5</v>
      </c>
      <c r="W39" s="125" t="n">
        <v>18.1</v>
      </c>
      <c r="X39" s="125" t="n">
        <v>18.4</v>
      </c>
      <c r="Y39" s="125" t="n">
        <v>18</v>
      </c>
      <c r="Z39" s="32" t="n">
        <v>1.18</v>
      </c>
      <c r="AA39" s="32" t="n">
        <v>1.15</v>
      </c>
      <c r="AB39" s="32" t="n">
        <v>6.73</v>
      </c>
      <c r="AC39" s="32" t="n">
        <v>6.58</v>
      </c>
      <c r="AD39" s="145" t="n">
        <v>0.0407</v>
      </c>
      <c r="AE39" s="145" t="n">
        <v>0.0344</v>
      </c>
      <c r="AF39" s="145" t="n">
        <v>0.0056</v>
      </c>
      <c r="AG39" s="145" t="n">
        <v>0.0696</v>
      </c>
      <c r="AH39" s="145" t="n">
        <v>0.0235</v>
      </c>
      <c r="AI39" s="145" t="n">
        <v>0.0034</v>
      </c>
      <c r="AJ39" s="145" t="n">
        <v>0.0051</v>
      </c>
      <c r="AK39" s="145" t="n">
        <v>0.0022</v>
      </c>
      <c r="AL39" s="145" t="n">
        <v>0.0502</v>
      </c>
      <c r="AM39" s="145" t="n">
        <v>0.0058</v>
      </c>
      <c r="AN39" s="145" t="n">
        <v>0.0016</v>
      </c>
      <c r="AO39" s="145" t="n">
        <v>-9999.9999</v>
      </c>
      <c r="AP39" s="145" t="n">
        <v>0.0251</v>
      </c>
      <c r="AQ39" s="145"/>
      <c r="AR39" s="145" t="n">
        <v>0.0979</v>
      </c>
      <c r="AS39" s="145" t="n">
        <v>0.064</v>
      </c>
      <c r="AT39" s="145"/>
      <c r="AU39" s="145" t="n">
        <v>0.033</v>
      </c>
      <c r="AV39" s="145" t="n">
        <v>-9999.9999</v>
      </c>
      <c r="AW39" s="145"/>
      <c r="AX39" s="145" t="n">
        <v>0.0721</v>
      </c>
      <c r="AY39" s="145" t="n">
        <v>0.2051</v>
      </c>
      <c r="AZ39" s="145"/>
      <c r="BA39" s="145" t="n">
        <v>-9999.9999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2087</v>
      </c>
      <c r="E40" s="144" t="n">
        <v>19.3</v>
      </c>
      <c r="F40" s="141" t="n">
        <v>2.8551</v>
      </c>
      <c r="G40" s="159" t="n">
        <v>35.7176</v>
      </c>
      <c r="H40" s="113" t="n">
        <v>60</v>
      </c>
      <c r="I40" s="144" t="n">
        <v>60.4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111.3855099</v>
      </c>
      <c r="K40" s="119" t="n">
        <f aca="false">IF(ISBLANK(E40),"",(0.000824493-(0.0000040899*E40)+(0.000000076438*E40^2)-(0.00000000082467*E40^3)+(0.0000000000053875*E40^4)))</f>
        <v>0.000768849230144349</v>
      </c>
      <c r="L40" s="119" t="n">
        <f aca="false">IF(ISBLANK(E40),"",(-0.00000572466+(0.00000010227*E40)-(0.0000000016546*E40^2)))</f>
        <v>-4.367170954E-006</v>
      </c>
      <c r="M40" s="119" t="n">
        <f aca="false">IF(ISBLANK(E40),"",IF(ISBLANK(G40),(O40+(K40*35)+(L40*35^1.5)+(0.00000048314*35^2)),(O40+(K40*G40)+(L40*G40^1.5)+(0.00000048314*G40^2))))</f>
        <v>1.02549371489988</v>
      </c>
      <c r="N40" s="120" t="n">
        <f aca="false">IF(ISBLANK(D40),"",IF(ISBLANK(G40),J40*(1+0.00001*(35-20)),J40*(1+0.00001*(G40-20))))</f>
        <v>111.403017028904</v>
      </c>
      <c r="O40" s="119" t="n">
        <f aca="false">IF(ISBLANK(E40),"",(0.999842594+(0.00006793952*E40)-(0.00000909529*E40^2)+(0.0000001001685*E40^3)-(0.000000001120083*E40^4)+(0.000000000006536332*E40^5)))</f>
        <v>0.998348132376428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2.92887779206491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2.8560660582409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130.803682193619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127.551910161039</v>
      </c>
      <c r="T40" s="32" t="n">
        <v>0.48</v>
      </c>
      <c r="U40" s="32" t="n">
        <v>0.47</v>
      </c>
      <c r="V40" s="125" t="n">
        <v>14.7</v>
      </c>
      <c r="W40" s="125" t="n">
        <v>14.4</v>
      </c>
      <c r="X40" s="125" t="n">
        <v>14.2</v>
      </c>
      <c r="Y40" s="125" t="n">
        <v>13.9</v>
      </c>
      <c r="Z40" s="32" t="n">
        <v>1</v>
      </c>
      <c r="AA40" s="32" t="n">
        <v>0.98</v>
      </c>
      <c r="AB40" s="32" t="n">
        <v>5.05</v>
      </c>
      <c r="AC40" s="32" t="n">
        <v>4.93</v>
      </c>
      <c r="AD40" s="145" t="n">
        <v>0.0751</v>
      </c>
      <c r="AE40" s="145" t="n">
        <v>0.0792</v>
      </c>
      <c r="AF40" s="145" t="n">
        <v>0.0171</v>
      </c>
      <c r="AG40" s="145" t="n">
        <v>0.1165</v>
      </c>
      <c r="AH40" s="145" t="n">
        <v>0.0363</v>
      </c>
      <c r="AI40" s="145" t="n">
        <v>0.0211</v>
      </c>
      <c r="AJ40" s="145" t="n">
        <v>0.0166</v>
      </c>
      <c r="AK40" s="145" t="n">
        <v>0.0098</v>
      </c>
      <c r="AL40" s="145" t="n">
        <v>0.1457</v>
      </c>
      <c r="AM40" s="145" t="n">
        <v>0.0143</v>
      </c>
      <c r="AN40" s="145" t="n">
        <v>0.0031</v>
      </c>
      <c r="AO40" s="145" t="n">
        <v>-9999.9999</v>
      </c>
      <c r="AP40" s="145" t="n">
        <v>0.0922</v>
      </c>
      <c r="AQ40" s="145"/>
      <c r="AR40" s="145" t="n">
        <v>0.0872</v>
      </c>
      <c r="AS40" s="145" t="n">
        <v>0.2531</v>
      </c>
      <c r="AT40" s="145"/>
      <c r="AU40" s="145" t="n">
        <v>0.0671</v>
      </c>
      <c r="AV40" s="145" t="n">
        <v>-9999.9999</v>
      </c>
      <c r="AW40" s="145"/>
      <c r="AX40" s="145" t="n">
        <v>0.1785</v>
      </c>
      <c r="AY40" s="145" t="n">
        <v>0.5725</v>
      </c>
      <c r="AZ40" s="145"/>
      <c r="BA40" s="145" t="n">
        <v>-9999.9999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2186</v>
      </c>
      <c r="E41" s="144" t="n">
        <v>26.1</v>
      </c>
      <c r="F41" s="141" t="n">
        <v>4.6444</v>
      </c>
      <c r="G41" s="159" t="n">
        <v>35.8726</v>
      </c>
      <c r="H41" s="113" t="n">
        <v>40</v>
      </c>
      <c r="I41" s="144" t="n">
        <v>40.1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112.01</v>
      </c>
      <c r="K41" s="119" t="n">
        <f aca="false">IF(ISBLANK(E41),"",(0.000824493-(0.0000040899*E41)+(0.000000076438*E41^2)-(0.00000000082467*E41^3)+(0.0000000000053875*E41^4)))</f>
        <v>0.000757654706474569</v>
      </c>
      <c r="L41" s="119" t="n">
        <f aca="false">IF(ISBLANK(E41),"",(-0.00000572466+(0.00000010227*E41)-(0.0000000016546*E41^2)))</f>
        <v>-4.182543066E-006</v>
      </c>
      <c r="M41" s="119" t="n">
        <f aca="false">IF(ISBLANK(E41),"",IF(ISBLANK(G41),(O41+(K41*35)+(L41*35^1.5)+(0.00000048314*35^2)),(O41+(K41*G41)+(L41*G41^1.5)+(0.00000048314*G41^2))))</f>
        <v>1.02366249324178</v>
      </c>
      <c r="N41" s="120" t="n">
        <f aca="false">IF(ISBLANK(D41),"",IF(ISBLANK(G41),J41*(1+0.00001*(35-20)),J41*(1+0.00001*(G41-20))))</f>
        <v>112.02777889926</v>
      </c>
      <c r="O41" s="119" t="n">
        <f aca="false">IF(ISBLANK(E41),"",(0.999842594+(0.00006793952*E41)-(0.00000909529*E41^2)+(0.0000001001685*E41^3)-(0.000000001120083*E41^4)+(0.000000000006536332*E41^5)))</f>
        <v>0.996760361326907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4.74713764760808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4.63740508121447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212.007167342177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207.106510927038</v>
      </c>
      <c r="T41" s="32" t="n">
        <v>0.01</v>
      </c>
      <c r="U41" s="32" t="n">
        <v>0.01</v>
      </c>
      <c r="V41" s="32" t="n">
        <v>0.02</v>
      </c>
      <c r="W41" s="32" t="n">
        <v>0.02</v>
      </c>
      <c r="X41" s="32" t="n">
        <v>0.01</v>
      </c>
      <c r="Y41" s="32" t="n">
        <v>0.01</v>
      </c>
      <c r="Z41" s="32" t="n">
        <v>0.09</v>
      </c>
      <c r="AA41" s="32" t="n">
        <v>0.09</v>
      </c>
      <c r="AB41" s="32" t="n">
        <v>1.19</v>
      </c>
      <c r="AC41" s="32" t="n">
        <v>1.16</v>
      </c>
      <c r="AD41" s="145" t="n">
        <v>0.0205</v>
      </c>
      <c r="AE41" s="145" t="n">
        <v>0.0315</v>
      </c>
      <c r="AF41" s="145" t="n">
        <v>0.019</v>
      </c>
      <c r="AG41" s="145" t="n">
        <v>0.0217</v>
      </c>
      <c r="AH41" s="145" t="n">
        <v>0.0132</v>
      </c>
      <c r="AI41" s="145" t="n">
        <v>-9999.9999</v>
      </c>
      <c r="AJ41" s="145" t="n">
        <v>-9999.9999</v>
      </c>
      <c r="AK41" s="145" t="n">
        <v>-9999.9999</v>
      </c>
      <c r="AL41" s="145" t="n">
        <v>0.0647</v>
      </c>
      <c r="AM41" s="145" t="n">
        <v>0.0124</v>
      </c>
      <c r="AN41" s="145" t="n">
        <v>0.0037</v>
      </c>
      <c r="AO41" s="145" t="n">
        <v>-9999.9999</v>
      </c>
      <c r="AP41" s="145" t="n">
        <v>0.1395</v>
      </c>
      <c r="AQ41" s="145"/>
      <c r="AR41" s="145" t="n">
        <v>0.0101</v>
      </c>
      <c r="AS41" s="145" t="n">
        <v>0.027</v>
      </c>
      <c r="AT41" s="145"/>
      <c r="AU41" s="145" t="n">
        <v>-9999.9999</v>
      </c>
      <c r="AV41" s="145" t="n">
        <v>0.0385</v>
      </c>
      <c r="AW41" s="145"/>
      <c r="AX41" s="145" t="n">
        <v>0.1205</v>
      </c>
      <c r="AY41" s="145" t="n">
        <v>0.2559</v>
      </c>
      <c r="AZ41" s="145"/>
      <c r="BA41" s="145" t="n">
        <v>-9999.9999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2187</v>
      </c>
      <c r="E42" s="144" t="n">
        <v>27.5</v>
      </c>
      <c r="F42" s="141" t="n">
        <v>4.4444</v>
      </c>
      <c r="G42" s="159" t="n">
        <v>35.7486</v>
      </c>
      <c r="H42" s="113" t="n">
        <v>20</v>
      </c>
      <c r="I42" s="144" t="n">
        <v>20.6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111.83</v>
      </c>
      <c r="K42" s="119" t="n">
        <f aca="false">IF(ISBLANK(E42),"",(0.000824493-(0.0000040899*E42)+(0.000000076438*E42^2)-(0.00000000082467*E42^3)+(0.0000000000053875*E42^4)))</f>
        <v>0.000755757615605469</v>
      </c>
      <c r="L42" s="119" t="n">
        <f aca="false">IF(ISBLANK(E42),"",(-0.00000572466+(0.00000010227*E42)-(0.0000000016546*E42^2)))</f>
        <v>-4.16352625E-006</v>
      </c>
      <c r="M42" s="119" t="n">
        <f aca="false">IF(ISBLANK(E42),"",IF(ISBLANK(G42),(O42+(K42*35)+(L42*35^1.5)+(0.00000048314*35^2)),(O42+(K42*G42)+(L42*G42^1.5)+(0.00000048314*G42^2))))</f>
        <v>1.02312281305822</v>
      </c>
      <c r="N42" s="120" t="n">
        <f aca="false">IF(ISBLANK(D42),"",IF(ISBLANK(G42),J42*(1+0.00001*(35-20)),J42*(1+0.00001*(G42-20))))</f>
        <v>111.84761165938</v>
      </c>
      <c r="O42" s="119" t="n">
        <f aca="false">IF(ISBLANK(E42),"",(0.999842594+(0.00006793952*E42)-(0.00000909529*E42^2)+(0.0000001001685*E42^3)-(0.000000001120083*E42^4)+(0.000000000006536332*E42^5)))</f>
        <v>0.99637801934724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4.54949231531603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4.44667273298026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203.180326802014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198.588404254898</v>
      </c>
      <c r="T42" s="32" t="n">
        <v>0.01</v>
      </c>
      <c r="U42" s="32" t="n">
        <v>0.01</v>
      </c>
      <c r="V42" s="32" t="n">
        <v>0.05</v>
      </c>
      <c r="W42" s="32" t="n">
        <v>0.05</v>
      </c>
      <c r="X42" s="32" t="n">
        <v>0.04</v>
      </c>
      <c r="Y42" s="32" t="n">
        <v>0.04</v>
      </c>
      <c r="Z42" s="32" t="n">
        <v>0.07</v>
      </c>
      <c r="AA42" s="32" t="n">
        <v>0.07</v>
      </c>
      <c r="AB42" s="32" t="n">
        <v>0.91</v>
      </c>
      <c r="AC42" s="32" t="n">
        <v>0.89</v>
      </c>
      <c r="AD42" s="145" t="n">
        <v>0.0053</v>
      </c>
      <c r="AE42" s="145" t="n">
        <v>0.01</v>
      </c>
      <c r="AF42" s="145" t="n">
        <v>0.0062</v>
      </c>
      <c r="AG42" s="145" t="n">
        <v>0.0081</v>
      </c>
      <c r="AH42" s="145" t="n">
        <v>0.0082</v>
      </c>
      <c r="AI42" s="145" t="n">
        <v>-9999.9999</v>
      </c>
      <c r="AJ42" s="145" t="n">
        <v>-9999.9999</v>
      </c>
      <c r="AK42" s="145" t="n">
        <v>-9999.9999</v>
      </c>
      <c r="AL42" s="145" t="n">
        <v>0.0134</v>
      </c>
      <c r="AM42" s="145" t="n">
        <v>0.0055</v>
      </c>
      <c r="AN42" s="145" t="n">
        <v>-9999.9999</v>
      </c>
      <c r="AO42" s="145" t="n">
        <v>-9999.9999</v>
      </c>
      <c r="AP42" s="145" t="n">
        <v>0.097</v>
      </c>
      <c r="AQ42" s="145"/>
      <c r="AR42" s="145" t="n">
        <v>0.0035</v>
      </c>
      <c r="AS42" s="145" t="n">
        <v>0.0059</v>
      </c>
      <c r="AT42" s="145"/>
      <c r="AU42" s="145" t="n">
        <v>0.0174</v>
      </c>
      <c r="AV42" s="145" t="n">
        <v>-9999.9999</v>
      </c>
      <c r="AW42" s="145"/>
      <c r="AX42" s="145" t="n">
        <v>0.0605</v>
      </c>
      <c r="AY42" s="145" t="n">
        <v>0.071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2188</v>
      </c>
      <c r="E43" s="144" t="n">
        <v>27.5</v>
      </c>
      <c r="F43" s="141" t="n">
        <v>4.5352</v>
      </c>
      <c r="G43" s="159" t="n">
        <v>35.7482</v>
      </c>
      <c r="H43" s="113" t="n">
        <v>10</v>
      </c>
      <c r="I43" s="144" t="n">
        <v>10.4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113.9</v>
      </c>
      <c r="K43" s="119" t="n">
        <f aca="false">IF(ISBLANK(E43),"",(0.000824493-(0.0000040899*E43)+(0.000000076438*E43^2)-(0.00000000082467*E43^3)+(0.0000000000053875*E43^4)))</f>
        <v>0.000755757615605469</v>
      </c>
      <c r="L43" s="119" t="n">
        <f aca="false">IF(ISBLANK(E43),"",(-0.00000572466+(0.00000010227*E43)-(0.0000000016546*E43^2)))</f>
        <v>-4.16352625E-006</v>
      </c>
      <c r="M43" s="119" t="n">
        <f aca="false">IF(ISBLANK(E43),"",IF(ISBLANK(G43),(O43+(K43*35)+(L43*35^1.5)+(0.00000048314*35^2)),(O43+(K43*G43)+(L43*G43^1.5)+(0.00000048314*G43^2))))</f>
        <v>1.02312251187421</v>
      </c>
      <c r="N43" s="120" t="n">
        <f aca="false">IF(ISBLANK(D43),"",IF(ISBLANK(G43),J43*(1+0.00001*(35-20)),J43*(1+0.00001*(G43-20))))</f>
        <v>113.9179371998</v>
      </c>
      <c r="O43" s="119" t="n">
        <f aca="false">IF(ISBLANK(E43),"",(0.999842594+(0.00006793952*E43)-(0.00000909529*E43^2)+(0.0000001001685*E43^3)-(0.000000001120083*E43^4)+(0.000000000006536332*E43^5)))</f>
        <v>0.99637801934724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4.55686014704039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4.45387536111671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203.509374166824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198.910073627472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45" t="n">
        <v>0.0052</v>
      </c>
      <c r="AE43" s="145" t="n">
        <v>0.0091</v>
      </c>
      <c r="AF43" s="145" t="n">
        <v>0.0066</v>
      </c>
      <c r="AG43" s="145" t="n">
        <v>0.0075</v>
      </c>
      <c r="AH43" s="145" t="n">
        <v>0.0072</v>
      </c>
      <c r="AI43" s="145" t="n">
        <v>-9999.9999</v>
      </c>
      <c r="AJ43" s="145" t="n">
        <v>-9999.9999</v>
      </c>
      <c r="AK43" s="145" t="n">
        <v>-9999.9999</v>
      </c>
      <c r="AL43" s="145" t="n">
        <v>0.0123</v>
      </c>
      <c r="AM43" s="145" t="n">
        <v>0.0053</v>
      </c>
      <c r="AN43" s="145" t="n">
        <v>-9999.9999</v>
      </c>
      <c r="AO43" s="145" t="n">
        <v>-9999.9999</v>
      </c>
      <c r="AP43" s="145" t="n">
        <v>0.0886</v>
      </c>
      <c r="AQ43" s="145"/>
      <c r="AR43" s="145" t="n">
        <v>0.0032</v>
      </c>
      <c r="AS43" s="145" t="n">
        <v>0.0044</v>
      </c>
      <c r="AT43" s="145"/>
      <c r="AU43" s="145" t="n">
        <v>0.016</v>
      </c>
      <c r="AV43" s="145" t="n">
        <v>-9999.9999</v>
      </c>
      <c r="AW43" s="145"/>
      <c r="AX43" s="145" t="n">
        <v>0.0562</v>
      </c>
      <c r="AY43" s="145" t="n">
        <v>0.0713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2189</v>
      </c>
      <c r="E44" s="144" t="n">
        <v>27.5</v>
      </c>
      <c r="F44" s="141" t="n">
        <v>4.5168</v>
      </c>
      <c r="G44" s="159" t="n">
        <v>35.7477</v>
      </c>
      <c r="H44" s="113" t="n">
        <v>10</v>
      </c>
      <c r="I44" s="144" t="n">
        <v>10.2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113.9</v>
      </c>
      <c r="K44" s="119" t="n">
        <f aca="false">IF(ISBLANK(E44),"",(0.000824493-(0.0000040899*E44)+(0.000000076438*E44^2)-(0.00000000082467*E44^3)+(0.0000000000053875*E44^4)))</f>
        <v>0.000755757615605469</v>
      </c>
      <c r="L44" s="119" t="n">
        <f aca="false">IF(ISBLANK(E44),"",(-0.00000572466+(0.00000010227*E44)-(0.0000000016546*E44^2)))</f>
        <v>-4.16352625E-006</v>
      </c>
      <c r="M44" s="119" t="n">
        <f aca="false">IF(ISBLANK(E44),"",IF(ISBLANK(G44),(O44+(K44*35)+(L44*35^1.5)+(0.00000048314*35^2)),(O44+(K44*G44)+(L44*G44^1.5)+(0.00000048314*G44^2))))</f>
        <v>1.0231221353943</v>
      </c>
      <c r="N44" s="120" t="n">
        <f aca="false">IF(ISBLANK(D44),"",IF(ISBLANK(G44),J44*(1+0.00001*(35-20)),J44*(1+0.00001*(G44-20))))</f>
        <v>113.9179366303</v>
      </c>
      <c r="O44" s="119" t="n">
        <f aca="false">IF(ISBLANK(E44),"",(0.999842594+(0.00006793952*E44)-(0.00000909529*E44^2)+(0.0000001001685*E44^3)-(0.000000001120083*E44^4)+(0.000000000006536332*E44^5)))</f>
        <v>0.99637801934724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4.53831004104794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4.43574611871623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202.680926433201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198.100421661867</v>
      </c>
      <c r="T44" s="32" t="n">
        <v>0.01</v>
      </c>
      <c r="U44" s="32" t="n">
        <v>0.01</v>
      </c>
      <c r="V44" s="32" t="n">
        <v>0.08</v>
      </c>
      <c r="W44" s="32" t="n">
        <v>0.08</v>
      </c>
      <c r="X44" s="32" t="n">
        <v>0.07</v>
      </c>
      <c r="Y44" s="32" t="n">
        <v>0.07</v>
      </c>
      <c r="Z44" s="32" t="n">
        <v>0.06</v>
      </c>
      <c r="AA44" s="32" t="n">
        <v>0.06</v>
      </c>
      <c r="AB44" s="32" t="n">
        <v>0.92</v>
      </c>
      <c r="AC44" s="32" t="n">
        <v>0.9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2190</v>
      </c>
      <c r="E45" s="144" t="n">
        <v>27.4</v>
      </c>
      <c r="F45" s="141" t="n">
        <v>4.4269</v>
      </c>
      <c r="G45" s="159" t="n">
        <v>35.7484</v>
      </c>
      <c r="H45" s="113" t="n">
        <v>0</v>
      </c>
      <c r="I45" s="144" t="n">
        <v>2.3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111.38</v>
      </c>
      <c r="K45" s="119" t="n">
        <f aca="false">IF(ISBLANK(E45),"",(0.000824493-(0.0000040899*E45)+(0.000000076438*E45^2)-(0.00000000082467*E45^3)+(0.0000000000053875*E45^4)))</f>
        <v>0.00075588880506374</v>
      </c>
      <c r="L45" s="119" t="n">
        <f aca="false">IF(ISBLANK(E45),"",(-0.00000572466+(0.00000010227*E45)-(0.0000000016546*E45^2)))</f>
        <v>-4.164669496E-006</v>
      </c>
      <c r="M45" s="119" t="n">
        <f aca="false">IF(ISBLANK(E45),"",IF(ISBLANK(G45),(O45+(K45*35)+(L45*35^1.5)+(0.00000048314*35^2)),(O45+(K45*G45)+(L45*G45^1.5)+(0.00000048314*G45^2))))</f>
        <v>1.02315501534693</v>
      </c>
      <c r="N45" s="120" t="n">
        <f aca="false">IF(ISBLANK(D45),"",IF(ISBLANK(G45),J45*(1+0.00001*(35-20)),J45*(1+0.00001*(G45-20))))</f>
        <v>111.39754056792</v>
      </c>
      <c r="O45" s="119" t="n">
        <f aca="false">IF(ISBLANK(E45),"",(0.999842594+(0.00006793952*E45)-(0.00000909529*E45^2)+(0.0000001001685*E45^3)-(0.000000001120083*E45^4)+(0.000000000006536332*E45^5)))</f>
        <v>0.996405926771626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4.5501631351374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4.44718841904377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203.210285615236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198.611434794495</v>
      </c>
      <c r="T45" s="32" t="n">
        <v>0.01</v>
      </c>
      <c r="U45" s="32" t="n">
        <v>0.01</v>
      </c>
      <c r="V45" s="32" t="n">
        <v>0.08</v>
      </c>
      <c r="W45" s="32" t="n">
        <v>0.08</v>
      </c>
      <c r="X45" s="32" t="n">
        <v>0.07</v>
      </c>
      <c r="Y45" s="32" t="n">
        <v>0.07</v>
      </c>
      <c r="Z45" s="32" t="n">
        <v>0.07</v>
      </c>
      <c r="AA45" s="32" t="n">
        <v>0.07</v>
      </c>
      <c r="AB45" s="32" t="n">
        <v>0.89</v>
      </c>
      <c r="AC45" s="32" t="n">
        <v>0.87</v>
      </c>
      <c r="AD45" s="145" t="n">
        <v>0.0055</v>
      </c>
      <c r="AE45" s="145" t="n">
        <v>0.01</v>
      </c>
      <c r="AF45" s="145" t="n">
        <v>0.0073</v>
      </c>
      <c r="AG45" s="145" t="n">
        <v>0.0079</v>
      </c>
      <c r="AH45" s="145" t="n">
        <v>0.0077</v>
      </c>
      <c r="AI45" s="145" t="n">
        <v>-9999.9999</v>
      </c>
      <c r="AJ45" s="145" t="n">
        <v>-9999.9999</v>
      </c>
      <c r="AK45" s="145" t="n">
        <v>-9999.9999</v>
      </c>
      <c r="AL45" s="145" t="n">
        <v>0.0127</v>
      </c>
      <c r="AM45" s="145" t="n">
        <v>0.0058</v>
      </c>
      <c r="AN45" s="145" t="n">
        <v>-9999.9999</v>
      </c>
      <c r="AO45" s="145" t="n">
        <v>-9999.9999</v>
      </c>
      <c r="AP45" s="145" t="n">
        <v>0.0864</v>
      </c>
      <c r="AQ45" s="145"/>
      <c r="AR45" s="145" t="n">
        <v>-9999.9999</v>
      </c>
      <c r="AS45" s="145" t="n">
        <v>0</v>
      </c>
      <c r="AT45" s="145"/>
      <c r="AU45" s="145" t="n">
        <v>0.0182</v>
      </c>
      <c r="AV45" s="145" t="n">
        <v>-9999.9999</v>
      </c>
      <c r="AW45" s="145"/>
      <c r="AX45" s="145" t="n">
        <v>0.0549</v>
      </c>
      <c r="AY45" s="145" t="n">
        <v>0.0762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#VALUE!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U51" activeCellId="0" sqref="U5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s">
        <v>158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4.9724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30.07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-1°30.07</v>
      </c>
      <c r="P9" s="29" t="s">
        <v>16</v>
      </c>
      <c r="Q9" s="33" t="n">
        <f aca="false">IF(ISBLANK(I9),"",IF(ISBLANK(J9),"",IF(J9&gt;60,"ERREUR !!",O11*(I9+(J9/60)))))</f>
        <v>-1.50116666666667</v>
      </c>
      <c r="R9" s="33"/>
      <c r="V9" s="137" t="n">
        <v>4.9732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-10°0.09</v>
      </c>
      <c r="P10" s="29" t="s">
        <v>17</v>
      </c>
      <c r="Q10" s="33" t="n">
        <f aca="false">IF(ISBLANK(I10),"",IF(ISBLANK(J10),"",IF(J10&gt;60,"ERREUR !!",O12*(I10+(J10/60)))))</f>
        <v>-10.0015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41725</v>
      </c>
      <c r="K11" s="38"/>
      <c r="L11" s="38"/>
      <c r="M11" s="38"/>
      <c r="N11" s="39" t="str">
        <f aca="false">I9&amp;"°"&amp;J9</f>
        <v>1°30.07</v>
      </c>
      <c r="O11" s="40" t="n">
        <f aca="false">IF(P9=M10,-1,1)</f>
        <v>-1</v>
      </c>
      <c r="P11" s="41" t="str">
        <f aca="false">TEXT(J11,"aaaa-mm-jj")&amp;"T"&amp;TEXT(J12,"hh:mm:ss")&amp;"z"</f>
        <v>2018-03-28T03:47:36z</v>
      </c>
      <c r="Q11" s="41"/>
      <c r="R11" s="41"/>
      <c r="T11" s="42"/>
      <c r="U11" s="42"/>
      <c r="V11" s="5" t="n">
        <v>4.9737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0.158055555555556</v>
      </c>
      <c r="K12" s="45"/>
      <c r="L12" s="45"/>
      <c r="M12" s="45"/>
      <c r="N12" s="46" t="str">
        <f aca="false">I10&amp;"°"&amp;J10</f>
        <v>10°0.09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4.971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4.97308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4.9731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4.9726623672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0.00401157954232246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2200</v>
      </c>
      <c r="E35" s="144" t="n">
        <v>6.4</v>
      </c>
      <c r="F35" s="141" t="n">
        <v>5.6003</v>
      </c>
      <c r="G35" s="159" t="n">
        <v>34.9623</v>
      </c>
      <c r="H35" s="113" t="n">
        <v>2000</v>
      </c>
      <c r="I35" s="144" t="n">
        <v>2022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112.01</v>
      </c>
      <c r="K35" s="119" t="n">
        <f aca="false">IF(ISBLANK(E35),"",(0.000824493-(0.0000040899*E35)+(0.000000076438*E35^2)-(0.00000000082467*E35^3)+(0.0000000000053875*E35^4)))</f>
        <v>0.00080124139691264</v>
      </c>
      <c r="L35" s="119" t="n">
        <f aca="false">IF(ISBLANK(E35),"",(-0.00000572466+(0.00000010227*E35)-(0.0000000016546*E35^2)))</f>
        <v>-5.137904416E-006</v>
      </c>
      <c r="M35" s="119" t="n">
        <f aca="false">IF(ISBLANK(E35),"",IF(ISBLANK(G35),(O35+(K35*35)+(L35*35^1.5)+(0.00000048314*35^2)),(O35+(K35*G35)+(L35*G35^1.5)+(0.00000048314*G35^2))))</f>
        <v>1.02747097729786</v>
      </c>
      <c r="N35" s="120" t="n">
        <f aca="false">IF(ISBLANK(D35),"",IF(ISBLANK(G35),J35*(1+0.00001*(35-20)),J35*(1+0.00001*(G35-20))))</f>
        <v>112.02675927223</v>
      </c>
      <c r="O35" s="119" t="n">
        <f aca="false">IF(ISBLANK(E35),"",(0.999842594+(0.00006793952*E35)-(0.00000909529*E35^2)+(0.0000001001685*E35^3)-(0.000000001120083*E35^4)+(0.000000000006536332*E35^5)))</f>
        <v>0.999929313416752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5.72744817044789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5.57431625515151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255.787835292203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248.948963955066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2201</v>
      </c>
      <c r="E36" s="144" t="n">
        <v>7.5</v>
      </c>
      <c r="F36" s="141" t="n">
        <v>4.1873</v>
      </c>
      <c r="G36" s="159" t="n">
        <v>34.836</v>
      </c>
      <c r="H36" s="113" t="n">
        <v>1200</v>
      </c>
      <c r="I36" s="144" t="n">
        <v>1210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113.22</v>
      </c>
      <c r="K36" s="119" t="n">
        <f aca="false">IF(ISBLANK(E36),"",(0.000824493-(0.0000040899*E36)+(0.000000076438*E36^2)-(0.00000000082467*E36^3)+(0.0000000000053875*E36^4)))</f>
        <v>0.000797787526230469</v>
      </c>
      <c r="L36" s="119" t="n">
        <f aca="false">IF(ISBLANK(E36),"",(-0.00000572466+(0.00000010227*E36)-(0.0000000016546*E36^2)))</f>
        <v>-5.05070625E-006</v>
      </c>
      <c r="M36" s="119" t="n">
        <f aca="false">IF(ISBLANK(E36),"",IF(ISBLANK(G36),(O36+(K36*35)+(L36*35^1.5)+(0.00000048314*35^2)),(O36+(K36*G36)+(L36*G36^1.5)+(0.00000048314*G36^2))))</f>
        <v>1.02721896794873</v>
      </c>
      <c r="N36" s="120" t="n">
        <f aca="false">IF(ISBLANK(D36),"",IF(ISBLANK(G36),J36*(1+0.00001*(35-20)),J36*(1+0.00001*(G36-20))))</f>
        <v>113.2367973192</v>
      </c>
      <c r="O36" s="119" t="n">
        <f aca="false">IF(ISBLANK(E36),"",(0.999842594+(0.00006793952*E36)-(0.00000909529*E36^2)+(0.0000001001685*E36^3)-(0.000000001120083*E36^4)+(0.000000000006536332*E36^5)))</f>
        <v>0.999879400021043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4.23188128463409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4.11974604897026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188.995818171759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183.987858547012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2202</v>
      </c>
      <c r="E37" s="144" t="n">
        <v>10</v>
      </c>
      <c r="F37" s="141" t="n">
        <v>3.5061</v>
      </c>
      <c r="G37" s="159" t="n">
        <v>34.5874</v>
      </c>
      <c r="H37" s="113" t="n">
        <v>500</v>
      </c>
      <c r="I37" s="144" t="n">
        <v>503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120.19</v>
      </c>
      <c r="K37" s="119" t="n">
        <f aca="false">IF(ISBLANK(E37),"",(0.000824493-(0.0000040899*E37)+(0.000000076438*E37^2)-(0.00000000082467*E37^3)+(0.0000000000053875*E37^4)))</f>
        <v>0.000790467005</v>
      </c>
      <c r="L37" s="119" t="n">
        <f aca="false">IF(ISBLANK(E37),"",(-0.00000572466+(0.00000010227*E37)-(0.0000000016546*E37^2)))</f>
        <v>-4.86742E-006</v>
      </c>
      <c r="M37" s="119" t="n">
        <f aca="false">IF(ISBLANK(E37),"",IF(ISBLANK(G37),(O37+(K37*35)+(L37*35^1.5)+(0.00000048314*35^2)),(O37+(K37*G37)+(L37*G37^1.5)+(0.00000048314*G37^2))))</f>
        <v>1.02663016235961</v>
      </c>
      <c r="N37" s="120" t="n">
        <f aca="false">IF(ISBLANK(D37),"",IF(ISBLANK(G37),J37*(1+0.00001*(35-20)),J37*(1+0.00001*(G37-20))))</f>
        <v>120.20753259606</v>
      </c>
      <c r="O37" s="119" t="n">
        <f aca="false">IF(ISBLANK(E37),"",(0.999842594+(0.00006793952*E37)-(0.00000909529*E37^2)+(0.0000001001685*E37^3)-(0.000000001120083*E37^4)+(0.000000000006536332*E37^5)))</f>
        <v>0.9997020815032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3.33207595742625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3.24564393254118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148.810512258656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144.950458027289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2203</v>
      </c>
      <c r="E38" s="144" t="n">
        <v>16.2</v>
      </c>
      <c r="F38" s="141" t="n">
        <v>2.9079</v>
      </c>
      <c r="G38" s="159" t="n">
        <v>35.4851</v>
      </c>
      <c r="H38" s="113" t="n">
        <v>100</v>
      </c>
      <c r="I38" s="144" t="n">
        <v>100.4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114.72</v>
      </c>
      <c r="K38" s="119" t="n">
        <f aca="false">IF(ISBLANK(E38),"",(0.000824493-(0.0000040899*E38)+(0.000000076438*E38^2)-(0.00000000082467*E38^3)+(0.0000000000053875*E38^4)))</f>
        <v>0.00077516196385926</v>
      </c>
      <c r="L38" s="119" t="n">
        <f aca="false">IF(ISBLANK(E38),"",(-0.00000572466+(0.00000010227*E38)-(0.0000000016546*E38^2)))</f>
        <v>-4.502119224E-006</v>
      </c>
      <c r="M38" s="119" t="n">
        <f aca="false">IF(ISBLANK(E38),"",IF(ISBLANK(G38),(O38+(K38*35)+(L38*35^1.5)+(0.00000048314*35^2)),(O38+(K38*G38)+(L38*G38^1.5)+(0.00000048314*G38^2))))</f>
        <v>1.02607565982901</v>
      </c>
      <c r="N38" s="120" t="n">
        <f aca="false">IF(ISBLANK(D38),"",IF(ISBLANK(G38),J38*(1+0.00001*(35-20)),J38*(1+0.00001*(G38-20))))</f>
        <v>114.73776450672</v>
      </c>
      <c r="O38" s="119" t="n">
        <f aca="false">IF(ISBLANK(E38),"",(0.999842594+(0.00006793952*E38)-(0.00000909529*E38^2)+(0.0000001001685*E38^3)-(0.000000001120083*E38^4)+(0.000000000006536332*E38^5)))</f>
        <v>0.998912263107978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2.89507209009554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2.82149962564941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129.293919543667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126.008173281503</v>
      </c>
      <c r="T38" s="32" t="n">
        <v>0.04</v>
      </c>
      <c r="U38" s="32" t="n">
        <v>0.04</v>
      </c>
      <c r="V38" s="125" t="n">
        <v>19.1</v>
      </c>
      <c r="W38" s="125" t="n">
        <v>18.6</v>
      </c>
      <c r="X38" s="125" t="n">
        <v>19</v>
      </c>
      <c r="Y38" s="125" t="n">
        <v>18.6</v>
      </c>
      <c r="Z38" s="32" t="n">
        <v>1.22</v>
      </c>
      <c r="AA38" s="32" t="n">
        <v>1.19</v>
      </c>
      <c r="AB38" s="32" t="n">
        <v>7.35</v>
      </c>
      <c r="AC38" s="32" t="n">
        <v>7.18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2204</v>
      </c>
      <c r="E39" s="144" t="n">
        <v>16.6</v>
      </c>
      <c r="F39" s="141" t="n">
        <v>2.8772</v>
      </c>
      <c r="G39" s="159" t="n">
        <v>35.5029</v>
      </c>
      <c r="H39" s="113" t="n">
        <v>80</v>
      </c>
      <c r="I39" s="144" t="n">
        <v>80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109.42</v>
      </c>
      <c r="K39" s="119" t="n">
        <f aca="false">IF(ISBLANK(E39),"",(0.000824493-(0.0000040899*E39)+(0.000000076438*E39^2)-(0.00000000082467*E39^3)+(0.0000000000053875*E39^4)))</f>
        <v>0.0007743007213247</v>
      </c>
      <c r="L39" s="119" t="n">
        <f aca="false">IF(ISBLANK(E39),"",(-0.00000572466+(0.00000010227*E39)-(0.0000000016546*E39^2)))</f>
        <v>-4.482919576E-006</v>
      </c>
      <c r="M39" s="119" t="n">
        <f aca="false">IF(ISBLANK(E39),"",IF(ISBLANK(G39),(O39+(K39*35)+(L39*35^1.5)+(0.00000048314*35^2)),(O39+(K39*G39)+(L39*G39^1.5)+(0.00000048314*G39^2))))</f>
        <v>1.02599605353212</v>
      </c>
      <c r="N39" s="120" t="n">
        <f aca="false">IF(ISBLANK(D39),"",IF(ISBLANK(G39),J39*(1+0.00001*(35-20)),J39*(1+0.00001*(G39-20))))</f>
        <v>109.43696327318</v>
      </c>
      <c r="O39" s="119" t="n">
        <f aca="false">IF(ISBLANK(E39),"",(0.999842594+(0.00006793952*E39)-(0.00000909529*E39^2)+(0.0000001001685*E39^3)-(0.000000001120083*E39^4)+(0.000000000006536332*E39^5)))</f>
        <v>0.998845479675548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3.00569396915319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2.92953755407315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134.234292662381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130.833147164907</v>
      </c>
      <c r="T39" s="32" t="n">
        <v>0.05</v>
      </c>
      <c r="U39" s="32" t="n">
        <v>0.05</v>
      </c>
      <c r="V39" s="125" t="n">
        <v>18.2</v>
      </c>
      <c r="W39" s="125" t="n">
        <v>17.8</v>
      </c>
      <c r="X39" s="125" t="n">
        <v>18.1</v>
      </c>
      <c r="Y39" s="125" t="n">
        <v>17.7</v>
      </c>
      <c r="Z39" s="32" t="n">
        <v>1.16</v>
      </c>
      <c r="AA39" s="32" t="n">
        <v>1.13</v>
      </c>
      <c r="AB39" s="32" t="n">
        <v>6.89</v>
      </c>
      <c r="AC39" s="32" t="n">
        <v>6.73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2205</v>
      </c>
      <c r="E40" s="144" t="n">
        <v>19.6</v>
      </c>
      <c r="F40" s="141" t="n">
        <v>2.8835</v>
      </c>
      <c r="G40" s="159" t="n">
        <v>35.7398</v>
      </c>
      <c r="H40" s="113" t="n">
        <v>60</v>
      </c>
      <c r="I40" s="144" t="n">
        <v>60.4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111.82</v>
      </c>
      <c r="K40" s="119" t="n">
        <f aca="false">IF(ISBLANK(E40),"",(0.000824493-(0.0000040899*E40)+(0.000000076438*E40^2)-(0.00000000082467*E40^3)+(0.0000000000053875*E40^4)))</f>
        <v>0.0007682810809808</v>
      </c>
      <c r="L40" s="119" t="n">
        <f aca="false">IF(ISBLANK(E40),"",(-0.00000572466+(0.00000010227*E40)-(0.0000000016546*E40^2)))</f>
        <v>-4.355799136E-006</v>
      </c>
      <c r="M40" s="119" t="n">
        <f aca="false">IF(ISBLANK(E40),"",IF(ISBLANK(G40),(O40+(K40*35)+(L40*35^1.5)+(0.00000048314*35^2)),(O40+(K40*G40)+(L40*G40^1.5)+(0.00000048314*G40^2))))</f>
        <v>1.02543266266742</v>
      </c>
      <c r="N40" s="120" t="n">
        <f aca="false">IF(ISBLANK(D40),"",IF(ISBLANK(G40),J40*(1+0.00001*(35-20)),J40*(1+0.00001*(G40-20))))</f>
        <v>111.83760024436</v>
      </c>
      <c r="O40" s="119" t="n">
        <f aca="false">IF(ISBLANK(E40),"",(0.999842594+(0.00006793952*E40)-(0.00000909529*E40^2)+(0.0000001001685*E40^3)-(0.000000001120083*E40^4)+(0.000000000006536332*E40^5)))</f>
        <v>0.99828799033367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2.94646156817442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2.87338376808662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131.58897363467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128.325319082749</v>
      </c>
      <c r="T40" s="32" t="n">
        <v>0.51</v>
      </c>
      <c r="U40" s="32" t="n">
        <v>0.5</v>
      </c>
      <c r="V40" s="125" t="n">
        <v>14.3</v>
      </c>
      <c r="W40" s="125" t="n">
        <v>14</v>
      </c>
      <c r="X40" s="125" t="n">
        <v>13.8</v>
      </c>
      <c r="Y40" s="125" t="n">
        <v>13.5</v>
      </c>
      <c r="Z40" s="32" t="n">
        <v>0.95</v>
      </c>
      <c r="AA40" s="32" t="n">
        <v>0.93</v>
      </c>
      <c r="AB40" s="32" t="n">
        <v>5.03</v>
      </c>
      <c r="AC40" s="32" t="n">
        <v>4.92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2206</v>
      </c>
      <c r="E41" s="144" t="n">
        <v>26.6</v>
      </c>
      <c r="F41" s="141" t="n">
        <v>4.6588</v>
      </c>
      <c r="G41" s="159" t="n">
        <v>35.9146</v>
      </c>
      <c r="H41" s="113" t="n">
        <v>40</v>
      </c>
      <c r="I41" s="144" t="n">
        <v>40.2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114.21</v>
      </c>
      <c r="K41" s="119" t="n">
        <f aca="false">IF(ISBLANK(E41),"",(0.000824493-(0.0000040899*E41)+(0.000000076438*E41^2)-(0.00000000082467*E41^3)+(0.0000000000053875*E41^4)))</f>
        <v>0.0007569621422567</v>
      </c>
      <c r="L41" s="119" t="n">
        <f aca="false">IF(ISBLANK(E41),"",(-0.00000572466+(0.00000010227*E41)-(0.0000000016546*E41^2)))</f>
        <v>-4.175006776E-006</v>
      </c>
      <c r="M41" s="119" t="n">
        <f aca="false">IF(ISBLANK(E41),"",IF(ISBLANK(G41),(O41+(K41*35)+(L41*35^1.5)+(0.00000048314*35^2)),(O41+(K41*G41)+(L41*G41^1.5)+(0.00000048314*G41^2))))</f>
        <v>1.02353646816917</v>
      </c>
      <c r="N41" s="120" t="n">
        <f aca="false">IF(ISBLANK(D41),"",IF(ISBLANK(G41),J41*(1+0.00001*(35-20)),J41*(1+0.00001*(G41-20))))</f>
        <v>114.22817606466</v>
      </c>
      <c r="O41" s="119" t="n">
        <f aca="false">IF(ISBLANK(E41),"",(0.999842594+(0.00006793952*E41)-(0.00000909529*E41^2)+(0.0000001001685*E41^3)-(0.000000001120083*E41^4)+(0.000000000006536332*E41^5)))</f>
        <v>0.996625887839717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4.66852525595791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4.56117139070641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208.49633793108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203.701914308948</v>
      </c>
      <c r="T41" s="32" t="n">
        <v>0.03</v>
      </c>
      <c r="U41" s="32" t="n">
        <v>0.03</v>
      </c>
      <c r="V41" s="32" t="n">
        <v>0.04</v>
      </c>
      <c r="W41" s="32" t="n">
        <v>0.04</v>
      </c>
      <c r="X41" s="32" t="n">
        <v>0.01</v>
      </c>
      <c r="Y41" s="32" t="n">
        <v>0.01</v>
      </c>
      <c r="Z41" s="32" t="n">
        <v>0.07</v>
      </c>
      <c r="AA41" s="32" t="n">
        <v>0.07</v>
      </c>
      <c r="AB41" s="32" t="n">
        <v>1.05</v>
      </c>
      <c r="AC41" s="32" t="n">
        <v>1.03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2207</v>
      </c>
      <c r="E42" s="144" t="n">
        <v>27.4</v>
      </c>
      <c r="F42" s="141" t="n">
        <v>4.4963</v>
      </c>
      <c r="G42" s="159" t="n">
        <v>35.7374</v>
      </c>
      <c r="H42" s="113" t="n">
        <v>20</v>
      </c>
      <c r="I42" s="144" t="n">
        <v>20.2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112.82</v>
      </c>
      <c r="K42" s="119" t="n">
        <f aca="false">IF(ISBLANK(E42),"",(0.000824493-(0.0000040899*E42)+(0.000000076438*E42^2)-(0.00000000082467*E42^3)+(0.0000000000053875*E42^4)))</f>
        <v>0.00075588880506374</v>
      </c>
      <c r="L42" s="119" t="n">
        <f aca="false">IF(ISBLANK(E42),"",(-0.00000572466+(0.00000010227*E42)-(0.0000000016546*E42^2)))</f>
        <v>-4.164669496E-006</v>
      </c>
      <c r="M42" s="119" t="n">
        <f aca="false">IF(ISBLANK(E42),"",IF(ISBLANK(G42),(O42+(K42*35)+(L42*35^1.5)+(0.00000048314*35^2)),(O42+(K42*G42)+(L42*G42^1.5)+(0.00000048314*G42^2))))</f>
        <v>1.0231467314833</v>
      </c>
      <c r="N42" s="120" t="n">
        <f aca="false">IF(ISBLANK(D42),"",IF(ISBLANK(G42),J42*(1+0.00001*(35-20)),J42*(1+0.00001*(G42-20))))</f>
        <v>112.83775493468</v>
      </c>
      <c r="O42" s="119" t="n">
        <f aca="false">IF(ISBLANK(E42),"",(0.999842594+(0.00006793952*E42)-(0.00000909529*E42^2)+(0.0000001001685*E42^3)-(0.000000001120083*E42^4)+(0.000000000006536332*E42^5)))</f>
        <v>0.996405926771626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4.56167724184918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4.45847804765588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203.724505620984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199.115629608312</v>
      </c>
      <c r="T42" s="32" t="n">
        <v>0.03</v>
      </c>
      <c r="U42" s="32" t="n">
        <v>0.03</v>
      </c>
      <c r="V42" s="32" t="n">
        <v>0.08</v>
      </c>
      <c r="W42" s="32" t="n">
        <v>0.08</v>
      </c>
      <c r="X42" s="32" t="n">
        <v>0.05</v>
      </c>
      <c r="Y42" s="32" t="n">
        <v>0.05</v>
      </c>
      <c r="Z42" s="32" t="n">
        <v>0.06</v>
      </c>
      <c r="AA42" s="32" t="n">
        <v>0.06</v>
      </c>
      <c r="AB42" s="32" t="n">
        <v>0.91</v>
      </c>
      <c r="AC42" s="32" t="n">
        <v>0.89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2208</v>
      </c>
      <c r="E43" s="144" t="n">
        <v>27.4</v>
      </c>
      <c r="F43" s="141" t="n">
        <v>4.4753</v>
      </c>
      <c r="G43" s="159" t="n">
        <v>35.734</v>
      </c>
      <c r="H43" s="113" t="n">
        <v>10</v>
      </c>
      <c r="I43" s="144" t="n">
        <v>10.5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112.27</v>
      </c>
      <c r="K43" s="119" t="n">
        <f aca="false">IF(ISBLANK(E43),"",(0.000824493-(0.0000040899*E43)+(0.000000076438*E43^2)-(0.00000000082467*E43^3)+(0.0000000000053875*E43^4)))</f>
        <v>0.00075588880506374</v>
      </c>
      <c r="L43" s="119" t="n">
        <f aca="false">IF(ISBLANK(E43),"",(-0.00000572466+(0.00000010227*E43)-(0.0000000016546*E43^2)))</f>
        <v>-4.164669496E-006</v>
      </c>
      <c r="M43" s="119" t="n">
        <f aca="false">IF(ISBLANK(E43),"",IF(ISBLANK(G43),(O43+(K43*35)+(L43*35^1.5)+(0.00000048314*35^2)),(O43+(K43*G43)+(L43*G43^1.5)+(0.00000048314*G43^2))))</f>
        <v>1.02314417102723</v>
      </c>
      <c r="N43" s="120" t="n">
        <f aca="false">IF(ISBLANK(D43),"",IF(ISBLANK(G43),J43*(1+0.00001*(35-20)),J43*(1+0.00001*(G43-20))))</f>
        <v>112.2876645618</v>
      </c>
      <c r="O43" s="119" t="n">
        <f aca="false">IF(ISBLANK(E43),"",(0.999842594+(0.00006793952*E43)-(0.00000909529*E43^2)+(0.0000001001685*E43^3)-(0.000000001120083*E43^4)+(0.000000000006536332*E43^5)))</f>
        <v>0.996405926771626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4.56294930220277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4.45973249070226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203.781315836376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199.171653034763</v>
      </c>
      <c r="T43" s="32" t="n">
        <v>0.02</v>
      </c>
      <c r="U43" s="32" t="n">
        <v>0.02</v>
      </c>
      <c r="V43" s="32" t="n">
        <v>0.03</v>
      </c>
      <c r="W43" s="32" t="n">
        <v>0.03</v>
      </c>
      <c r="X43" s="32" t="n">
        <v>0.01</v>
      </c>
      <c r="Y43" s="32" t="n">
        <v>0.01</v>
      </c>
      <c r="Z43" s="32" t="n">
        <v>0.05</v>
      </c>
      <c r="AA43" s="32" t="n">
        <v>0.05</v>
      </c>
      <c r="AB43" s="32" t="n">
        <v>0.95</v>
      </c>
      <c r="AC43" s="32" t="n">
        <v>0.93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2209</v>
      </c>
      <c r="E44" s="144" t="n">
        <v>27.5</v>
      </c>
      <c r="F44" s="141" t="n">
        <v>4.5138</v>
      </c>
      <c r="G44" s="159" t="n">
        <v>35.7295</v>
      </c>
      <c r="H44" s="113" t="n">
        <v>0</v>
      </c>
      <c r="I44" s="144" t="n">
        <v>2.2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113.16</v>
      </c>
      <c r="K44" s="119" t="n">
        <f aca="false">IF(ISBLANK(E44),"",(0.000824493-(0.0000040899*E44)+(0.000000076438*E44^2)-(0.00000000082467*E44^3)+(0.0000000000053875*E44^4)))</f>
        <v>0.000755757615605469</v>
      </c>
      <c r="L44" s="119" t="n">
        <f aca="false">IF(ISBLANK(E44),"",(-0.00000572466+(0.00000010227*E44)-(0.0000000016546*E44^2)))</f>
        <v>-4.16352625E-006</v>
      </c>
      <c r="M44" s="119" t="n">
        <f aca="false">IF(ISBLANK(E44),"",IF(ISBLANK(G44),(O44+(K44*35)+(L44*35^1.5)+(0.00000048314*35^2)),(O44+(K44*G44)+(L44*G44^1.5)+(0.00000048314*G44^2))))</f>
        <v>1.0231084316012</v>
      </c>
      <c r="N44" s="120" t="n">
        <f aca="false">IF(ISBLANK(D44),"",IF(ISBLANK(G44),J44*(1+0.00001*(35-20)),J44*(1+0.00001*(G44-20))))</f>
        <v>113.1777995022</v>
      </c>
      <c r="O44" s="119" t="n">
        <f aca="false">IF(ISBLANK(E44),"",(0.999842594+(0.00006793952*E44)-(0.00000909529*E44^2)+(0.0000001001685*E44^3)-(0.000000001120083*E44^4)+(0.000000000006536332*E44^5)))</f>
        <v>0.99637801934724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4.56548301352337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4.4623647626266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203.894471383954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199.289210298904</v>
      </c>
      <c r="T44" s="32" t="n">
        <v>0.02</v>
      </c>
      <c r="U44" s="32" t="n">
        <v>0.02</v>
      </c>
      <c r="V44" s="32" t="n">
        <v>0.03</v>
      </c>
      <c r="W44" s="32" t="n">
        <v>0.03</v>
      </c>
      <c r="X44" s="32" t="n">
        <v>0.01</v>
      </c>
      <c r="Y44" s="32" t="n">
        <v>0.01</v>
      </c>
      <c r="Z44" s="32" t="n">
        <v>0.06</v>
      </c>
      <c r="AA44" s="32" t="n">
        <v>0.06</v>
      </c>
      <c r="AB44" s="32" t="n">
        <v>0.98</v>
      </c>
      <c r="AC44" s="32" t="n">
        <v>0.96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2210</v>
      </c>
      <c r="E45" s="144" t="n">
        <v>27.5</v>
      </c>
      <c r="F45" s="141" t="n">
        <v>4.3859</v>
      </c>
      <c r="G45" s="159" t="n">
        <v>35.729</v>
      </c>
      <c r="H45" s="113" t="n">
        <v>0</v>
      </c>
      <c r="I45" s="144" t="n">
        <v>2.2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110.03</v>
      </c>
      <c r="K45" s="119" t="n">
        <f aca="false">IF(ISBLANK(E45),"",(0.000824493-(0.0000040899*E45)+(0.000000076438*E45^2)-(0.00000000082467*E45^3)+(0.0000000000053875*E45^4)))</f>
        <v>0.000755757615605469</v>
      </c>
      <c r="L45" s="119" t="n">
        <f aca="false">IF(ISBLANK(E45),"",(-0.00000572466+(0.00000010227*E45)-(0.0000000016546*E45^2)))</f>
        <v>-4.16352625E-006</v>
      </c>
      <c r="M45" s="119" t="n">
        <f aca="false">IF(ISBLANK(E45),"",IF(ISBLANK(G45),(O45+(K45*35)+(L45*35^1.5)+(0.00000048314*35^2)),(O45+(K45*G45)+(L45*G45^1.5)+(0.00000048314*G45^2))))</f>
        <v>1.02310805512545</v>
      </c>
      <c r="N45" s="120" t="n">
        <f aca="false">IF(ISBLANK(D45),"",IF(ISBLANK(G45),J45*(1+0.00001*(35-20)),J45*(1+0.00001*(G45-20))))</f>
        <v>110.0473066187</v>
      </c>
      <c r="O45" s="119" t="n">
        <f aca="false">IF(ISBLANK(E45),"",(0.999842594+(0.00006793952*E45)-(0.00000909529*E45^2)+(0.0000001001685*E45^3)-(0.000000001120083*E45^4)+(0.000000000006536332*E45^5)))</f>
        <v>0.99637801934724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4.56421923552276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4.46113117051271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203.838031058446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199.234118075098</v>
      </c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e">
        <f aca="false">IF(ISBLANK(D46),"",IF(ISBLANK(G46),J46*(1+0.00001*(35-20)),J46*(1+0.00001*(G46-20))))</f>
        <v>#VALUE!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L13" colorId="64" zoomScale="100" zoomScaleNormal="100" zoomScalePageLayoutView="100" workbookViewId="0">
      <selection pane="topLeft" activeCell="AD39" activeCellId="0" sqref="AD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37" t="n">
        <v>4.983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59.99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-0°59.99</v>
      </c>
      <c r="P9" s="29" t="s">
        <v>16</v>
      </c>
      <c r="Q9" s="33" t="n">
        <f aca="false">IF(ISBLANK(I9),"",IF(ISBLANK(J9),"",IF(J9&gt;60,"ERREUR !!",O11*(I9+(J9/60)))))</f>
        <v>-0.999833333333333</v>
      </c>
      <c r="R9" s="33"/>
      <c r="V9" s="137" t="n">
        <v>4.9754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-10°0.08</v>
      </c>
      <c r="P10" s="29" t="s">
        <v>17</v>
      </c>
      <c r="Q10" s="33" t="n">
        <f aca="false">IF(ISBLANK(I10),"",IF(ISBLANK(J10),"",IF(J10&gt;60,"ERREUR !!",O12*(I10+(J10/60)))))</f>
        <v>-10.0013333333333</v>
      </c>
      <c r="R10" s="33"/>
      <c r="S10" s="35"/>
      <c r="T10" s="35"/>
      <c r="V10" s="0" t="n">
        <v>4.9772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41725</v>
      </c>
      <c r="K11" s="38"/>
      <c r="L11" s="38"/>
      <c r="M11" s="38"/>
      <c r="N11" s="39" t="str">
        <f aca="false">I9&amp;"°"&amp;J9</f>
        <v>0°59.99</v>
      </c>
      <c r="O11" s="40" t="n">
        <f aca="false">IF(P9=M10,-1,1)</f>
        <v>-1</v>
      </c>
      <c r="P11" s="41" t="str">
        <f aca="false">TEXT(J11,"aaaa-mm-jj")&amp;"T"&amp;TEXT(J12,"hh:mm:ss")&amp;"z"</f>
        <v>2018-03-28T08:17:36z</v>
      </c>
      <c r="Q11" s="41"/>
      <c r="R11" s="41"/>
      <c r="T11" s="42"/>
      <c r="U11" s="42"/>
      <c r="V11" s="5" t="n">
        <v>4.9752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0.345555555555556</v>
      </c>
      <c r="K12" s="45"/>
      <c r="L12" s="45"/>
      <c r="M12" s="45"/>
      <c r="N12" s="46" t="str">
        <f aca="false">I10&amp;"°"&amp;J10</f>
        <v>10°0.08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4.9815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4.97846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4.9785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4.978061892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0.00400722421449896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44" t="n">
        <v>6.6</v>
      </c>
      <c r="F35" s="141" t="n">
        <v>5.6509</v>
      </c>
      <c r="G35" s="159" t="n">
        <v>34.9617</v>
      </c>
      <c r="H35" s="113" t="n">
        <v>2000</v>
      </c>
      <c r="I35" s="144" t="n">
        <v>2020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113.12</v>
      </c>
      <c r="K35" s="119" t="n">
        <f aca="false">IF(ISBLANK(E35),"",(0.000824493-(0.0000040899*E35)+(0.000000076438*E35^2)-(0.00000000082467*E35^3)+(0.0000000000053875*E35^4)))</f>
        <v>0.0008006024325927</v>
      </c>
      <c r="L35" s="119" t="n">
        <f aca="false">IF(ISBLANK(E35),"",(-0.00000572466+(0.00000010227*E35)-(0.0000000016546*E35^2)))</f>
        <v>-5.121752376E-006</v>
      </c>
      <c r="M35" s="119" t="n">
        <f aca="false">IF(ISBLANK(E35),"",IF(ISBLANK(G35),(O35+(K35*35)+(L35*35^1.5)+(0.00000048314*35^2)),(O35+(K35*G35)+(L35*G35^1.5)+(0.00000048314*G35^2))))</f>
        <v>1.02744374849897</v>
      </c>
      <c r="N35" s="120" t="n">
        <f aca="false">IF(ISBLANK(D35),"",IF(ISBLANK(G35),J35*(1+0.00001*(35-20)),J35*(1+0.00001*(G35-20))))</f>
        <v>113.13692467504</v>
      </c>
      <c r="O35" s="119" t="n">
        <f aca="false">IF(ISBLANK(E35),"",(0.999842594+(0.00006793952*E35)-(0.00000909529*E35^2)+(0.0000001001685*E35^3)-(0.000000001120083*E35^4)+(0.000000000006536332*E35^5)))</f>
        <v>0.999921558571369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5.71536922340906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5.56270767305639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255.248389517448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248.430524678698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1144</v>
      </c>
      <c r="E36" s="144" t="n">
        <v>7.1</v>
      </c>
      <c r="F36" s="141" t="n">
        <v>5.6018</v>
      </c>
      <c r="G36" s="159" t="n">
        <v>34.9629</v>
      </c>
      <c r="H36" s="113" t="n">
        <v>2000</v>
      </c>
      <c r="I36" s="144" t="n">
        <v>2021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112.17</v>
      </c>
      <c r="K36" s="119" t="n">
        <f aca="false">IF(ISBLANK(E36),"",(0.000824493-(0.0000040899*E36)+(0.000000076438*E36^2)-(0.00000000082467*E36^3)+(0.0000000000053875*E36^4)))</f>
        <v>0.000799026481658769</v>
      </c>
      <c r="L36" s="119" t="n">
        <f aca="false">IF(ISBLANK(E36),"",(-0.00000572466+(0.00000010227*E36)-(0.0000000016546*E36^2)))</f>
        <v>-5.081951386E-006</v>
      </c>
      <c r="M36" s="119" t="n">
        <f aca="false">IF(ISBLANK(E36),"",IF(ISBLANK(G36),(O36+(K36*35)+(L36*35^1.5)+(0.00000048314*35^2)),(O36+(K36*G36)+(L36*G36^1.5)+(0.00000048314*G36^2))))</f>
        <v>1.02737585911006</v>
      </c>
      <c r="N36" s="120" t="n">
        <f aca="false">IF(ISBLANK(D36),"",IF(ISBLANK(G36),J36*(1+0.00001*(35-20)),J36*(1+0.00001*(G36-20))))</f>
        <v>112.18678388493</v>
      </c>
      <c r="O36" s="119" t="n">
        <f aca="false">IF(ISBLANK(E36),"",(0.999842594+(0.00006793952*E36)-(0.00000909529*E36^2)+(0.0000001001685*E36^3)-(0.000000001120083*E36^4)+(0.000000000006536332*E36^5)))</f>
        <v>0.999899594042335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5.71443718281971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5.56216805383157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255.206764584728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248.406425284118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1147</v>
      </c>
      <c r="E37" s="144" t="n">
        <v>8.1</v>
      </c>
      <c r="F37" s="141" t="n">
        <v>4.3026</v>
      </c>
      <c r="G37" s="159" t="n">
        <v>34.8573</v>
      </c>
      <c r="H37" s="113" t="n">
        <v>1200</v>
      </c>
      <c r="I37" s="144" t="n">
        <v>1210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112.9</v>
      </c>
      <c r="K37" s="119" t="n">
        <f aca="false">IF(ISBLANK(E37),"",(0.000824493-(0.0000040899*E37)+(0.000000076438*E37^2)-(0.00000000082467*E37^3)+(0.0000000000053875*E37^4)))</f>
        <v>0.000795964835151469</v>
      </c>
      <c r="L37" s="119" t="n">
        <f aca="false">IF(ISBLANK(E37),"",(-0.00000572466+(0.00000010227*E37)-(0.0000000016546*E37^2)))</f>
        <v>-5.004831306E-006</v>
      </c>
      <c r="M37" s="119" t="n">
        <f aca="false">IF(ISBLANK(E37),"",IF(ISBLANK(G37),(O37+(K37*35)+(L37*35^1.5)+(0.00000048314*35^2)),(O37+(K37*G37)+(L37*G37^1.5)+(0.00000048314*G37^2))))</f>
        <v>1.02714703439413</v>
      </c>
      <c r="N37" s="120" t="n">
        <f aca="false">IF(ISBLANK(D37),"",IF(ISBLANK(G37),J37*(1+0.00001*(35-20)),J37*(1+0.00001*(G37-20))))</f>
        <v>112.9167738917</v>
      </c>
      <c r="O37" s="119" t="n">
        <f aca="false">IF(ISBLANK(E37),"",(0.999842594+(0.00006793952*E37)-(0.00000909529*E37^2)+(0.0000001001685*E37^3)-(0.000000001120083*E37^4)+(0.000000000006536332*E37^5)))</f>
        <v>0.999844802100673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4.35663176409283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4.2414879449685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194.567174584386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189.424851622293</v>
      </c>
      <c r="T37" s="32"/>
      <c r="U37" s="32"/>
      <c r="V37" s="125"/>
      <c r="W37" s="125"/>
      <c r="X37" s="125"/>
      <c r="Y37" s="125"/>
      <c r="Z37" s="32"/>
      <c r="AA37" s="32"/>
      <c r="AB37" s="32"/>
      <c r="AC37" s="32"/>
      <c r="AD37" s="147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1148</v>
      </c>
      <c r="E38" s="144" t="n">
        <v>10.7</v>
      </c>
      <c r="F38" s="141" t="n">
        <v>2.7824</v>
      </c>
      <c r="G38" s="159" t="n">
        <v>34.6451</v>
      </c>
      <c r="H38" s="113" t="n">
        <v>500</v>
      </c>
      <c r="I38" s="144" t="n">
        <v>503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112.95</v>
      </c>
      <c r="K38" s="119" t="n">
        <f aca="false">IF(ISBLANK(E38),"",(0.000824493-(0.0000040899*E38)+(0.000000076438*E38^2)-(0.00000000082467*E38^3)+(0.0000000000053875*E38^4)))</f>
        <v>0.000788542819544229</v>
      </c>
      <c r="L38" s="119" t="n">
        <f aca="false">IF(ISBLANK(E38),"",(-0.00000572466+(0.00000010227*E38)-(0.0000000016546*E38^2)))</f>
        <v>-4.819806154E-006</v>
      </c>
      <c r="M38" s="119" t="n">
        <f aca="false">IF(ISBLANK(E38),"",IF(ISBLANK(G38),(O38+(K38*35)+(L38*35^1.5)+(0.00000048314*35^2)),(O38+(K38*G38)+(L38*G38^1.5)+(0.00000048314*G38^2))))</f>
        <v>1.02655336067816</v>
      </c>
      <c r="N38" s="120" t="n">
        <f aca="false">IF(ISBLANK(D38),"",IF(ISBLANK(G38),J38*(1+0.00001*(35-20)),J38*(1+0.00001*(G38-20))))</f>
        <v>112.96654164045</v>
      </c>
      <c r="O38" s="119" t="n">
        <f aca="false">IF(ISBLANK(E38),"",(0.999842594+(0.00006793952*E38)-(0.00000909529*E38^2)+(0.0000001001685*E38^3)-(0.000000001120083*E38^4)+(0.000000000006536332*E38^5)))</f>
        <v>0.999637172582749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2.81060984539031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2.73790915606527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125.521835695131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122.275022909875</v>
      </c>
      <c r="T38" s="32"/>
      <c r="U38" s="32"/>
      <c r="V38" s="125"/>
      <c r="W38" s="125"/>
      <c r="X38" s="125"/>
      <c r="Y38" s="125"/>
      <c r="Z38" s="32"/>
      <c r="AA38" s="32"/>
      <c r="AB38" s="32"/>
      <c r="AC38" s="32"/>
      <c r="AD38" s="147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1149</v>
      </c>
      <c r="E39" s="144" t="n">
        <v>16.5</v>
      </c>
      <c r="F39" s="141" t="n">
        <v>2.9045</v>
      </c>
      <c r="G39" s="159" t="n">
        <v>35.4852</v>
      </c>
      <c r="H39" s="113" t="n">
        <v>100</v>
      </c>
      <c r="I39" s="144" t="n">
        <v>100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112.57</v>
      </c>
      <c r="K39" s="119" t="n">
        <f aca="false">IF(ISBLANK(E39),"",(0.000824493-(0.0000040899*E39)+(0.000000076438*E39^2)-(0.00000000082467*E39^3)+(0.0000000000053875*E39^4)))</f>
        <v>0.000774514696612969</v>
      </c>
      <c r="L39" s="119" t="n">
        <f aca="false">IF(ISBLANK(E39),"",(-0.00000572466+(0.00000010227*E39)-(0.0000000016546*E39^2)))</f>
        <v>-4.48766985E-006</v>
      </c>
      <c r="M39" s="119" t="n">
        <f aca="false">IF(ISBLANK(E39),"",IF(ISBLANK(G39),(O39+(K39*35)+(L39*35^1.5)+(0.00000048314*35^2)),(O39+(K39*G39)+(L39*G39^1.5)+(0.00000048314*G39^2))))</f>
        <v>1.02600590558207</v>
      </c>
      <c r="N39" s="120" t="n">
        <f aca="false">IF(ISBLANK(D39),"",IF(ISBLANK(G39),J39*(1+0.00001*(35-20)),J39*(1+0.00001*(G39-20))))</f>
        <v>112.58743168964</v>
      </c>
      <c r="O39" s="119" t="n">
        <f aca="false">IF(ISBLANK(E39),"",(0.999842594+(0.00006793952*E39)-(0.00000909529*E39^2)+(0.0000001001685*E39^3)-(0.000000001120083*E39^4)+(0.000000000006536332*E39^5)))</f>
        <v>0.998862345988647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2.94468885582138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2.87005059113261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131.509804300983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128.176459399982</v>
      </c>
      <c r="T39" s="32" t="n">
        <v>0.14</v>
      </c>
      <c r="U39" s="32" t="n">
        <v>0.14</v>
      </c>
      <c r="V39" s="125" t="n">
        <v>18.4</v>
      </c>
      <c r="W39" s="125" t="n">
        <v>17.9</v>
      </c>
      <c r="X39" s="125" t="n">
        <v>18.2</v>
      </c>
      <c r="Y39" s="125" t="n">
        <v>17.8</v>
      </c>
      <c r="Z39" s="32" t="n">
        <v>1.22</v>
      </c>
      <c r="AA39" s="32" t="n">
        <v>1.19</v>
      </c>
      <c r="AB39" s="32" t="n">
        <v>6.9</v>
      </c>
      <c r="AC39" s="32" t="n">
        <v>6.74</v>
      </c>
      <c r="AD39" s="145" t="n">
        <v>0.0131</v>
      </c>
      <c r="AE39" s="145" t="n">
        <v>0.011</v>
      </c>
      <c r="AF39" s="145" t="n">
        <v>-9999.9999</v>
      </c>
      <c r="AG39" s="145" t="n">
        <v>0.0254</v>
      </c>
      <c r="AH39" s="145" t="n">
        <v>0.0079</v>
      </c>
      <c r="AI39" s="145" t="n">
        <v>-9999.9999</v>
      </c>
      <c r="AJ39" s="145" t="n">
        <v>-9999.9999</v>
      </c>
      <c r="AK39" s="145" t="n">
        <v>-9999.9999</v>
      </c>
      <c r="AL39" s="145" t="n">
        <v>0.024</v>
      </c>
      <c r="AM39" s="145" t="n">
        <v>0.0024</v>
      </c>
      <c r="AN39" s="145" t="n">
        <v>-9999.9999</v>
      </c>
      <c r="AO39" s="145" t="n">
        <v>-9999.9999</v>
      </c>
      <c r="AP39" s="145" t="n">
        <v>0.0057</v>
      </c>
      <c r="AQ39" s="145"/>
      <c r="AR39" s="145" t="n">
        <v>0.0312</v>
      </c>
      <c r="AS39" s="145" t="n">
        <v>0.017</v>
      </c>
      <c r="AT39" s="145"/>
      <c r="AU39" s="145" t="n">
        <v>0.0092</v>
      </c>
      <c r="AV39" s="145" t="n">
        <v>-9999.9999</v>
      </c>
      <c r="AW39" s="145"/>
      <c r="AX39" s="145" t="n">
        <v>0.0214</v>
      </c>
      <c r="AY39" s="145" t="n">
        <v>0.0681</v>
      </c>
      <c r="AZ39" s="145"/>
      <c r="BA39" s="145" t="n">
        <v>-9999.9999</v>
      </c>
      <c r="BB39" s="145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1150</v>
      </c>
      <c r="E40" s="144" t="n">
        <v>19.1</v>
      </c>
      <c r="F40" s="141" t="n">
        <v>2.8256</v>
      </c>
      <c r="G40" s="159" t="n">
        <v>35.519</v>
      </c>
      <c r="H40" s="113" t="n">
        <v>80</v>
      </c>
      <c r="I40" s="144" t="n">
        <v>80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111.94</v>
      </c>
      <c r="K40" s="119" t="n">
        <f aca="false">IF(ISBLANK(E40),"",(0.000824493-(0.0000040899*E40)+(0.000000076438*E40^2)-(0.00000000082467*E40^3)+(0.0000000000053875*E40^4)))</f>
        <v>0.000769232065238169</v>
      </c>
      <c r="L40" s="119" t="n">
        <f aca="false">IF(ISBLANK(E40),"",(-0.00000572466+(0.00000010227*E40)-(0.0000000016546*E40^2)))</f>
        <v>-4.374917626E-006</v>
      </c>
      <c r="M40" s="119" t="n">
        <f aca="false">IF(ISBLANK(E40),"",IF(ISBLANK(G40),(O40+(K40*35)+(L40*35^1.5)+(0.00000048314*35^2)),(O40+(K40*G40)+(L40*G40^1.5)+(0.00000048314*G40^2))))</f>
        <v>1.02539347080197</v>
      </c>
      <c r="N40" s="120" t="n">
        <f aca="false">IF(ISBLANK(D40),"",IF(ISBLANK(G40),J40*(1+0.00001*(35-20)),J40*(1+0.00001*(G40-20))))</f>
        <v>111.9573719686</v>
      </c>
      <c r="O40" s="119" t="n">
        <f aca="false">IF(ISBLANK(E40),"",(0.999842594+(0.00006793952*E40)-(0.00000909529*E40^2)+(0.0000001001685*E40^3)-(0.000000001120083*E40^4)+(0.000000000006536332*E40^5)))</f>
        <v>0.998387694553484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2.88069045930018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2.80935127960895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128.651635912346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125.465628147336</v>
      </c>
      <c r="T40" s="32" t="n">
        <v>0.05</v>
      </c>
      <c r="U40" s="32" t="n">
        <v>0.05</v>
      </c>
      <c r="V40" s="125" t="n">
        <v>18.5</v>
      </c>
      <c r="W40" s="125" t="n">
        <v>18</v>
      </c>
      <c r="X40" s="125" t="n">
        <v>18.4</v>
      </c>
      <c r="Y40" s="125" t="n">
        <v>18</v>
      </c>
      <c r="Z40" s="32" t="n">
        <v>1.19</v>
      </c>
      <c r="AA40" s="32" t="n">
        <v>1.16</v>
      </c>
      <c r="AB40" s="32" t="n">
        <v>7.12</v>
      </c>
      <c r="AC40" s="32" t="n">
        <v>6.96</v>
      </c>
      <c r="AD40" s="145" t="n">
        <v>0.0236</v>
      </c>
      <c r="AE40" s="145" t="n">
        <v>0.0241</v>
      </c>
      <c r="AF40" s="145" t="n">
        <v>-9999.9999</v>
      </c>
      <c r="AG40" s="145" t="n">
        <v>0.0584</v>
      </c>
      <c r="AH40" s="145" t="n">
        <v>0.0157</v>
      </c>
      <c r="AI40" s="145" t="n">
        <v>0.0035</v>
      </c>
      <c r="AJ40" s="145" t="n">
        <v>0.0064</v>
      </c>
      <c r="AK40" s="145" t="n">
        <v>-9999.9999</v>
      </c>
      <c r="AL40" s="145" t="n">
        <v>0.0473</v>
      </c>
      <c r="AM40" s="145" t="n">
        <v>0.0043</v>
      </c>
      <c r="AN40" s="145" t="n">
        <v>0.0014</v>
      </c>
      <c r="AO40" s="145" t="n">
        <v>-9999.9999</v>
      </c>
      <c r="AP40" s="145" t="n">
        <v>0.0192</v>
      </c>
      <c r="AQ40" s="145"/>
      <c r="AR40" s="145" t="n">
        <v>0.0413</v>
      </c>
      <c r="AS40" s="145" t="n">
        <v>0.0259</v>
      </c>
      <c r="AT40" s="145"/>
      <c r="AU40" s="145" t="n">
        <v>0.0285</v>
      </c>
      <c r="AV40" s="145" t="n">
        <v>-9999.9999</v>
      </c>
      <c r="AW40" s="145"/>
      <c r="AX40" s="145" t="n">
        <v>0.0594</v>
      </c>
      <c r="AY40" s="145" t="n">
        <v>0.1697</v>
      </c>
      <c r="AZ40" s="145"/>
      <c r="BA40" s="145" t="n">
        <v>-9999.9999</v>
      </c>
      <c r="BB40" s="145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1152</v>
      </c>
      <c r="E41" s="144" t="n">
        <v>19.1</v>
      </c>
      <c r="F41" s="141" t="n">
        <v>2.693</v>
      </c>
      <c r="G41" s="159" t="n">
        <v>35.7112</v>
      </c>
      <c r="H41" s="113" t="n">
        <v>60</v>
      </c>
      <c r="I41" s="144" t="n">
        <v>60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112.54</v>
      </c>
      <c r="K41" s="119" t="n">
        <f aca="false">IF(ISBLANK(E41),"",(0.000824493-(0.0000040899*E41)+(0.000000076438*E41^2)-(0.00000000082467*E41^3)+(0.0000000000053875*E41^4)))</f>
        <v>0.000769232065238169</v>
      </c>
      <c r="L41" s="119" t="n">
        <f aca="false">IF(ISBLANK(E41),"",(-0.00000572466+(0.00000010227*E41)-(0.0000000016546*E41^2)))</f>
        <v>-4.374917626E-006</v>
      </c>
      <c r="M41" s="119" t="n">
        <f aca="false">IF(ISBLANK(E41),"",IF(ISBLANK(G41),(O41+(K41*35)+(L41*35^1.5)+(0.00000048314*35^2)),(O41+(K41*G41)+(L41*G41^1.5)+(0.00000048314*G41^2))))</f>
        <v>1.02554040444057</v>
      </c>
      <c r="N41" s="120" t="n">
        <f aca="false">IF(ISBLANK(D41),"",IF(ISBLANK(G41),J41*(1+0.00001*(35-20)),J41*(1+0.00001*(G41-20))))</f>
        <v>112.55768138448</v>
      </c>
      <c r="O41" s="119" t="n">
        <f aca="false">IF(ISBLANK(E41),"",(0.999842594+(0.00006793952*E41)-(0.00000909529*E41^2)+(0.0000001001685*E41^3)-(0.000000001120083*E41^4)+(0.000000000006536332*E41^5)))</f>
        <v>0.998387694553484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2.72986618467799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2.66188067564938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121.915823807719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118.879590974501</v>
      </c>
      <c r="T41" s="32" t="n">
        <v>0.41</v>
      </c>
      <c r="U41" s="32" t="n">
        <v>0.4</v>
      </c>
      <c r="V41" s="125" t="n">
        <v>16.8</v>
      </c>
      <c r="W41" s="125" t="n">
        <v>16.4</v>
      </c>
      <c r="X41" s="125" t="n">
        <v>16.4</v>
      </c>
      <c r="Y41" s="125" t="n">
        <v>16</v>
      </c>
      <c r="Z41" s="32" t="n">
        <v>1.06</v>
      </c>
      <c r="AA41" s="32" t="n">
        <v>1.04</v>
      </c>
      <c r="AB41" s="32" t="n">
        <v>5.63</v>
      </c>
      <c r="AC41" s="32" t="n">
        <v>5.5</v>
      </c>
      <c r="AD41" s="145" t="n">
        <v>0.0556</v>
      </c>
      <c r="AE41" s="145" t="n">
        <v>0.0484</v>
      </c>
      <c r="AF41" s="145" t="n">
        <v>0.0115</v>
      </c>
      <c r="AG41" s="145" t="n">
        <v>0.0769</v>
      </c>
      <c r="AH41" s="145" t="n">
        <v>0.0261</v>
      </c>
      <c r="AI41" s="145" t="n">
        <v>0.0105</v>
      </c>
      <c r="AJ41" s="145" t="n">
        <v>0.0204</v>
      </c>
      <c r="AK41" s="145" t="n">
        <v>0.0043</v>
      </c>
      <c r="AL41" s="145" t="n">
        <v>0.1127</v>
      </c>
      <c r="AM41" s="145" t="n">
        <v>0.0095</v>
      </c>
      <c r="AN41" s="145" t="n">
        <v>0.0031</v>
      </c>
      <c r="AO41" s="145" t="n">
        <v>-9999.9999</v>
      </c>
      <c r="AP41" s="145" t="n">
        <v>0.0603</v>
      </c>
      <c r="AQ41" s="145"/>
      <c r="AR41" s="145" t="n">
        <v>0.1091</v>
      </c>
      <c r="AS41" s="145" t="n">
        <v>0.1992</v>
      </c>
      <c r="AT41" s="145"/>
      <c r="AU41" s="145" t="n">
        <v>0.0521</v>
      </c>
      <c r="AV41" s="145" t="n">
        <v>-9999.9999</v>
      </c>
      <c r="AW41" s="145"/>
      <c r="AX41" s="145" t="n">
        <v>0.1388</v>
      </c>
      <c r="AY41" s="145" t="n">
        <v>0.4225</v>
      </c>
      <c r="AZ41" s="145"/>
      <c r="BA41" s="145" t="n">
        <v>0.0056</v>
      </c>
      <c r="BB41" s="145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1154</v>
      </c>
      <c r="E42" s="144" t="n">
        <v>26.2</v>
      </c>
      <c r="F42" s="141" t="n">
        <v>4.5105</v>
      </c>
      <c r="G42" s="159" t="n">
        <v>36.021</v>
      </c>
      <c r="H42" s="113" t="n">
        <v>40</v>
      </c>
      <c r="I42" s="144" t="n">
        <v>40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112.46</v>
      </c>
      <c r="K42" s="119" t="n">
        <f aca="false">IF(ISBLANK(E42),"",(0.000824493-(0.0000040899*E42)+(0.000000076438*E42^2)-(0.00000000082467*E42^3)+(0.0000000000053875*E42^4)))</f>
        <v>0.00075751484439926</v>
      </c>
      <c r="L42" s="119" t="n">
        <f aca="false">IF(ISBLANK(E42),"",(-0.00000572466+(0.00000010227*E42)-(0.0000000016546*E42^2)))</f>
        <v>-4.180969624E-006</v>
      </c>
      <c r="M42" s="119" t="n">
        <f aca="false">IF(ISBLANK(E42),"",IF(ISBLANK(G42),(O42+(K42*35)+(L42*35^1.5)+(0.00000048314*35^2)),(O42+(K42*G42)+(L42*G42^1.5)+(0.00000048314*G42^2))))</f>
        <v>1.02374309530151</v>
      </c>
      <c r="N42" s="120" t="n">
        <f aca="false">IF(ISBLANK(D42),"",IF(ISBLANK(G42),J42*(1+0.00001*(35-20)),J42*(1+0.00001*(G42-20))))</f>
        <v>112.4780172166</v>
      </c>
      <c r="O42" s="119" t="n">
        <f aca="false">IF(ISBLANK(E42),"",(0.999842594+(0.00006793952*E42)-(0.00000909529*E42^2)+(0.0000001001685*E42^3)-(0.000000001120083*E42^4)+(0.000000000006536332*E42^5)))</f>
        <v>0.996733652687927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4.58603473551691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4.47967342252624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204.812311288185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200.062215050022</v>
      </c>
      <c r="T42" s="32" t="n">
        <v>0.02</v>
      </c>
      <c r="U42" s="32" t="n">
        <v>0.02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0.11</v>
      </c>
      <c r="AA42" s="32" t="n">
        <v>0.11</v>
      </c>
      <c r="AB42" s="32" t="n">
        <v>1.26</v>
      </c>
      <c r="AC42" s="32" t="n">
        <v>1.23</v>
      </c>
      <c r="AD42" s="145" t="n">
        <v>0.0273</v>
      </c>
      <c r="AE42" s="145" t="n">
        <v>0.0386</v>
      </c>
      <c r="AF42" s="145" t="n">
        <v>0.0199</v>
      </c>
      <c r="AG42" s="145" t="n">
        <v>0.0259</v>
      </c>
      <c r="AH42" s="145" t="n">
        <v>0.0179</v>
      </c>
      <c r="AI42" s="145" t="n">
        <v>-9999.9999</v>
      </c>
      <c r="AJ42" s="145" t="n">
        <v>-9999.9999</v>
      </c>
      <c r="AK42" s="145" t="n">
        <v>0.0018</v>
      </c>
      <c r="AL42" s="145" t="n">
        <v>0.0967</v>
      </c>
      <c r="AM42" s="145" t="n">
        <v>0.0107</v>
      </c>
      <c r="AN42" s="145" t="n">
        <v>0.0032</v>
      </c>
      <c r="AO42" s="145" t="n">
        <v>-9999.9999</v>
      </c>
      <c r="AP42" s="145" t="n">
        <v>0.1313</v>
      </c>
      <c r="AQ42" s="145"/>
      <c r="AR42" s="145" t="n">
        <v>0.0201</v>
      </c>
      <c r="AS42" s="145" t="n">
        <v>0.0315</v>
      </c>
      <c r="AT42" s="145"/>
      <c r="AU42" s="145" t="n">
        <v>0.0503</v>
      </c>
      <c r="AV42" s="145" t="n">
        <v>-9999.9999</v>
      </c>
      <c r="AW42" s="145"/>
      <c r="AX42" s="145" t="n">
        <v>0.1853</v>
      </c>
      <c r="AY42" s="145" t="n">
        <v>0.3146</v>
      </c>
      <c r="AZ42" s="145"/>
      <c r="BA42" s="145" t="n">
        <v>0.0056</v>
      </c>
      <c r="BB42" s="145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1155</v>
      </c>
      <c r="E43" s="144" t="n">
        <v>27.9</v>
      </c>
      <c r="F43" s="141" t="n">
        <v>4.4985</v>
      </c>
      <c r="G43" s="159" t="n">
        <v>35.4836</v>
      </c>
      <c r="H43" s="113" t="n">
        <v>20</v>
      </c>
      <c r="I43" s="144" t="n">
        <v>20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113.72</v>
      </c>
      <c r="K43" s="119" t="n">
        <f aca="false">IF(ISBLANK(E43),"",(0.000824493-(0.0000040899*E43)+(0.000000076438*E43^2)-(0.00000000082467*E43^3)+(0.0000000000053875*E43^4)))</f>
        <v>0.000755239413691009</v>
      </c>
      <c r="L43" s="119" t="n">
        <f aca="false">IF(ISBLANK(E43),"",(-0.00000572466+(0.00000010227*E43)-(0.0000000016546*E43^2)))</f>
        <v>-4.159284186E-006</v>
      </c>
      <c r="M43" s="119" t="n">
        <f aca="false">IF(ISBLANK(E43),"",IF(ISBLANK(G43),(O43+(K43*35)+(L43*35^1.5)+(0.00000048314*35^2)),(O43+(K43*G43)+(L43*G43^1.5)+(0.00000048314*G43^2))))</f>
        <v>1.02279326416767</v>
      </c>
      <c r="N43" s="120" t="n">
        <f aca="false">IF(ISBLANK(D43),"",IF(ISBLANK(G43),J43*(1+0.00001*(35-20)),J43*(1+0.00001*(G43-20))))</f>
        <v>113.73760794992</v>
      </c>
      <c r="O43" s="119" t="n">
        <f aca="false">IF(ISBLANK(E43),"",(0.999842594+(0.00006793952*E43)-(0.00000909529*E43^2)+(0.0000001001685*E43^3)-(0.000000001120083*E43^4)+(0.000000000006536332*E43^5)))</f>
        <v>0.996265480344915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4.5222247339056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4.42144555731476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201.962556616224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197.461758589677</v>
      </c>
      <c r="T43" s="32" t="n">
        <v>0.02</v>
      </c>
      <c r="U43" s="32" t="n">
        <v>0.02</v>
      </c>
      <c r="V43" s="32" t="n">
        <v>0.03</v>
      </c>
      <c r="W43" s="32" t="n">
        <v>0.03</v>
      </c>
      <c r="X43" s="32" t="n">
        <v>0.01</v>
      </c>
      <c r="Y43" s="32" t="n">
        <v>0.01</v>
      </c>
      <c r="Z43" s="32" t="n">
        <v>0.03</v>
      </c>
      <c r="AA43" s="32" t="n">
        <v>0.03</v>
      </c>
      <c r="AB43" s="32" t="n">
        <v>0.92</v>
      </c>
      <c r="AC43" s="32" t="n">
        <v>0.9</v>
      </c>
      <c r="AD43" s="145" t="n">
        <v>0.0025</v>
      </c>
      <c r="AE43" s="145" t="n">
        <v>0.0098</v>
      </c>
      <c r="AF43" s="145" t="n">
        <v>0.0051</v>
      </c>
      <c r="AG43" s="145" t="n">
        <v>0.0058</v>
      </c>
      <c r="AH43" s="145" t="n">
        <v>0.0081</v>
      </c>
      <c r="AI43" s="145" t="n">
        <v>-9999.9999</v>
      </c>
      <c r="AJ43" s="145" t="n">
        <v>-9999.9999</v>
      </c>
      <c r="AK43" s="145" t="n">
        <v>0.0025</v>
      </c>
      <c r="AL43" s="145" t="n">
        <v>0.0163</v>
      </c>
      <c r="AM43" s="145" t="n">
        <v>0.005</v>
      </c>
      <c r="AN43" s="145" t="n">
        <v>-9999.9999</v>
      </c>
      <c r="AO43" s="145" t="n">
        <v>-9999.9999</v>
      </c>
      <c r="AP43" s="145" t="n">
        <v>0.1003</v>
      </c>
      <c r="AQ43" s="145"/>
      <c r="AR43" s="145" t="n">
        <v>0.0062</v>
      </c>
      <c r="AS43" s="145" t="n">
        <v>0.0097</v>
      </c>
      <c r="AT43" s="145"/>
      <c r="AU43" s="145" t="n">
        <v>0.0215</v>
      </c>
      <c r="AV43" s="145" t="n">
        <v>-9999.9999</v>
      </c>
      <c r="AW43" s="145"/>
      <c r="AX43" s="145" t="n">
        <v>0.0917</v>
      </c>
      <c r="AY43" s="145" t="n">
        <v>0.0919</v>
      </c>
      <c r="AZ43" s="145"/>
      <c r="BA43" s="145" t="n">
        <v>-9999.9999</v>
      </c>
      <c r="BB43" s="145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1162</v>
      </c>
      <c r="E44" s="144" t="n">
        <v>28</v>
      </c>
      <c r="F44" s="141" t="n">
        <v>4.4319</v>
      </c>
      <c r="G44" s="159" t="n">
        <v>35.4401</v>
      </c>
      <c r="H44" s="113" t="n">
        <v>10</v>
      </c>
      <c r="I44" s="144" t="n">
        <v>10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112.51</v>
      </c>
      <c r="K44" s="119" t="n">
        <f aca="false">IF(ISBLANK(E44),"",(0.000824493-(0.0000040899*E44)+(0.000000076438*E44^2)-(0.00000000082467*E44^3)+(0.0000000000053875*E44^4)))</f>
        <v>0.00075511149536</v>
      </c>
      <c r="L44" s="119" t="n">
        <f aca="false">IF(ISBLANK(E44),"",(-0.00000572466+(0.00000010227*E44)-(0.0000000016546*E44^2)))</f>
        <v>-4.1583064E-006</v>
      </c>
      <c r="M44" s="119" t="n">
        <f aca="false">IF(ISBLANK(E44),"",IF(ISBLANK(G44),(O44+(K44*35)+(L44*35^1.5)+(0.00000048314*35^2)),(O44+(K44*G44)+(L44*G44^1.5)+(0.00000048314*G44^2))))</f>
        <v>1.022727848387</v>
      </c>
      <c r="N44" s="120" t="n">
        <f aca="false">IF(ISBLANK(D44),"",IF(ISBLANK(G44),J44*(1+0.00001*(35-20)),J44*(1+0.00001*(G44-20))))</f>
        <v>112.52737165651</v>
      </c>
      <c r="O44" s="119" t="n">
        <f aca="false">IF(ISBLANK(E44),"",(0.999842594+(0.00006793952*E44)-(0.00000909529*E44^2)+(0.0000001001685*E44^3)-(0.000000001120083*E44^4)+(0.000000000006536332*E44^5)))</f>
        <v>0.996237119054642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4.50383525384962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4.40374754726084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201.141282436924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196.671365460669</v>
      </c>
      <c r="T44" s="32" t="n">
        <v>0.02</v>
      </c>
      <c r="U44" s="32" t="n">
        <v>0.02</v>
      </c>
      <c r="V44" s="32" t="n">
        <v>0.02</v>
      </c>
      <c r="W44" s="32" t="n">
        <v>0.02</v>
      </c>
      <c r="X44" s="32" t="n">
        <v>0</v>
      </c>
      <c r="Y44" s="32" t="n">
        <v>0</v>
      </c>
      <c r="Z44" s="32" t="n">
        <v>0.06</v>
      </c>
      <c r="AA44" s="32" t="n">
        <v>0.06</v>
      </c>
      <c r="AB44" s="32" t="n">
        <v>0.92</v>
      </c>
      <c r="AC44" s="32" t="n">
        <v>0.9</v>
      </c>
      <c r="AD44" s="145" t="n">
        <v>0.0018</v>
      </c>
      <c r="AE44" s="145" t="n">
        <v>0.0093</v>
      </c>
      <c r="AF44" s="145" t="n">
        <v>0.0047</v>
      </c>
      <c r="AG44" s="145" t="n">
        <v>0.005</v>
      </c>
      <c r="AH44" s="145" t="n">
        <v>0.0079</v>
      </c>
      <c r="AI44" s="145" t="n">
        <v>-9999.9999</v>
      </c>
      <c r="AJ44" s="145" t="n">
        <v>-9999.9999</v>
      </c>
      <c r="AK44" s="145" t="n">
        <v>0.0027</v>
      </c>
      <c r="AL44" s="145" t="n">
        <v>0.0136</v>
      </c>
      <c r="AM44" s="145" t="n">
        <v>0.0054</v>
      </c>
      <c r="AN44" s="145" t="n">
        <v>-9999.9999</v>
      </c>
      <c r="AO44" s="145" t="n">
        <v>-9999.9999</v>
      </c>
      <c r="AP44" s="145" t="n">
        <v>0.1058</v>
      </c>
      <c r="AQ44" s="145"/>
      <c r="AR44" s="145" t="n">
        <v>0.0069</v>
      </c>
      <c r="AS44" s="145" t="n">
        <v>0.0081</v>
      </c>
      <c r="AT44" s="145"/>
      <c r="AU44" s="145" t="n">
        <v>0.0205</v>
      </c>
      <c r="AV44" s="145" t="n">
        <v>-9999.9999</v>
      </c>
      <c r="AW44" s="145"/>
      <c r="AX44" s="145" t="n">
        <v>0.0948</v>
      </c>
      <c r="AY44" s="145" t="n">
        <v>0.0844</v>
      </c>
      <c r="AZ44" s="145"/>
      <c r="BA44" s="145" t="n">
        <v>-9999.9999</v>
      </c>
      <c r="BB44" s="145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1164</v>
      </c>
      <c r="E45" s="144" t="n">
        <v>28</v>
      </c>
      <c r="F45" s="141" t="n">
        <v>4.4861</v>
      </c>
      <c r="G45" s="159" t="n">
        <v>35.4433</v>
      </c>
      <c r="H45" s="113" t="n">
        <v>0</v>
      </c>
      <c r="I45" s="144" t="n">
        <v>2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112.71</v>
      </c>
      <c r="K45" s="119" t="n">
        <f aca="false">IF(ISBLANK(E45),"",(0.000824493-(0.0000040899*E45)+(0.000000076438*E45^2)-(0.00000000082467*E45^3)+(0.0000000000053875*E45^4)))</f>
        <v>0.00075511149536</v>
      </c>
      <c r="L45" s="119" t="n">
        <f aca="false">IF(ISBLANK(E45),"",(-0.00000572466+(0.00000010227*E45)-(0.0000000016546*E45^2)))</f>
        <v>-4.1583064E-006</v>
      </c>
      <c r="M45" s="119" t="n">
        <f aca="false">IF(ISBLANK(E45),"",IF(ISBLANK(G45),(O45+(K45*35)+(L45*35^1.5)+(0.00000048314*35^2)),(O45+(K45*G45)+(L45*G45^1.5)+(0.00000048314*G45^2))))</f>
        <v>1.02273025550597</v>
      </c>
      <c r="N45" s="120" t="n">
        <f aca="false">IF(ISBLANK(D45),"",IF(ISBLANK(G45),J45*(1+0.00001*(35-20)),J45*(1+0.00001*(G45-20))))</f>
        <v>112.72740614343</v>
      </c>
      <c r="O45" s="119" t="n">
        <f aca="false">IF(ISBLANK(E45),"",(0.999842594+(0.00006793952*E45)-(0.00000909529*E45^2)+(0.0000001001685*E45^3)-(0.000000001120083*E45^4)+(0.000000000006536332*E45^5)))</f>
        <v>0.996237119054642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4.55086738036629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4.44972401653933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203.241737207159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198.724674578646</v>
      </c>
      <c r="T45" s="32" t="n">
        <v>0.01</v>
      </c>
      <c r="U45" s="32" t="n">
        <v>0.01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0.06</v>
      </c>
      <c r="AA45" s="32" t="n">
        <v>0.06</v>
      </c>
      <c r="AB45" s="32" t="n">
        <v>0.91</v>
      </c>
      <c r="AC45" s="32" t="n">
        <v>0.89</v>
      </c>
      <c r="AD45" s="145" t="n">
        <v>0.0023</v>
      </c>
      <c r="AE45" s="145" t="n">
        <v>0.0091</v>
      </c>
      <c r="AF45" s="145" t="n">
        <v>0.0038</v>
      </c>
      <c r="AG45" s="145" t="n">
        <v>0.0049</v>
      </c>
      <c r="AH45" s="145" t="n">
        <v>0.0082</v>
      </c>
      <c r="AI45" s="145" t="n">
        <v>-9999.9999</v>
      </c>
      <c r="AJ45" s="145" t="n">
        <v>-9999.9999</v>
      </c>
      <c r="AK45" s="145" t="n">
        <v>0.0026</v>
      </c>
      <c r="AL45" s="145" t="n">
        <v>0.0132</v>
      </c>
      <c r="AM45" s="145" t="n">
        <v>0.0055</v>
      </c>
      <c r="AN45" s="145" t="n">
        <v>-9999.9999</v>
      </c>
      <c r="AO45" s="145" t="n">
        <v>-9999.9999</v>
      </c>
      <c r="AP45" s="145" t="n">
        <v>0.1043</v>
      </c>
      <c r="AQ45" s="145"/>
      <c r="AR45" s="145" t="n">
        <v>0.0052</v>
      </c>
      <c r="AS45" s="145" t="n">
        <v>0.0085</v>
      </c>
      <c r="AT45" s="145"/>
      <c r="AU45" s="145" t="n">
        <v>0.0193</v>
      </c>
      <c r="AV45" s="145" t="n">
        <v>-9999.9999</v>
      </c>
      <c r="AW45" s="145"/>
      <c r="AX45" s="145" t="n">
        <v>0.09</v>
      </c>
      <c r="AY45" s="145" t="n">
        <v>0.0928</v>
      </c>
      <c r="AZ45" s="145"/>
      <c r="BA45" s="145" t="n">
        <v>-9999.9999</v>
      </c>
      <c r="BB45" s="145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e">
        <f aca="false">IF(ISBLANK(D46),"",IF(ISBLANK(G46),J46*(1+0.00001*(35-20)),J46*(1+0.00001*(G46-20))))</f>
        <v>#VALUE!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R53" activeCellId="0" sqref="R5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37" t="n">
        <v>4.983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30.09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-0°30.09</v>
      </c>
      <c r="P9" s="29" t="s">
        <v>16</v>
      </c>
      <c r="Q9" s="33" t="n">
        <f aca="false">IF(ISBLANK(I9),"",IF(ISBLANK(J9),"",IF(J9&gt;60,"ERREUR !!",O11*(I9+(J9/60)))))</f>
        <v>-0.5015</v>
      </c>
      <c r="R9" s="33"/>
      <c r="V9" s="137" t="n">
        <v>4.9754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-10°0.02</v>
      </c>
      <c r="P10" s="29" t="s">
        <v>17</v>
      </c>
      <c r="Q10" s="33" t="n">
        <f aca="false">IF(ISBLANK(I10),"",IF(ISBLANK(J10),"",IF(J10&gt;60,"ERREUR !!",O12*(I10+(J10/60)))))</f>
        <v>-10.0003333333333</v>
      </c>
      <c r="R10" s="33"/>
      <c r="S10" s="35"/>
      <c r="T10" s="35"/>
      <c r="V10" s="0" t="n">
        <v>4.9772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41725</v>
      </c>
      <c r="K11" s="38"/>
      <c r="L11" s="38"/>
      <c r="M11" s="38"/>
      <c r="N11" s="39" t="str">
        <f aca="false">I9&amp;"°"&amp;J9</f>
        <v>0°30.09</v>
      </c>
      <c r="O11" s="40" t="n">
        <f aca="false">IF(P9=M10,-1,1)</f>
        <v>-1</v>
      </c>
      <c r="P11" s="41" t="str">
        <f aca="false">TEXT(J11,"aaaa-mm-jj")&amp;"T"&amp;TEXT(J12,"hh:mm:ss")&amp;"z"</f>
        <v>2018-03-28T12:38:15z</v>
      </c>
      <c r="Q11" s="41"/>
      <c r="R11" s="41"/>
      <c r="T11" s="42"/>
      <c r="U11" s="42"/>
      <c r="V11" s="5" t="n">
        <v>4.9752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0.5265625</v>
      </c>
      <c r="K12" s="45"/>
      <c r="L12" s="45"/>
      <c r="M12" s="45"/>
      <c r="N12" s="46" t="str">
        <f aca="false">I10&amp;"°"&amp;J10</f>
        <v>10°0.02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4.9815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4.97846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4.9785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4.978061892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0.00400722421449896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1165</v>
      </c>
      <c r="E35" s="144" t="n">
        <v>7.3</v>
      </c>
      <c r="F35" s="141" t="n">
        <v>5.7018</v>
      </c>
      <c r="G35" s="159" t="n">
        <v>34.9611</v>
      </c>
      <c r="H35" s="113" t="n">
        <v>2000</v>
      </c>
      <c r="I35" s="144" t="n">
        <v>2020.6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113.54</v>
      </c>
      <c r="K35" s="119" t="n">
        <f aca="false">IF(ISBLANK(E35),"",(0.000824493-(0.0000040899*E35)+(0.000000076438*E35^2)-(0.00000000082467*E35^3)+(0.0000000000053875*E35^4)))</f>
        <v>0.000798404599922949</v>
      </c>
      <c r="L35" s="119" t="n">
        <f aca="false">IF(ISBLANK(E35),"",(-0.00000572466+(0.00000010227*E35)-(0.0000000016546*E35^2)))</f>
        <v>-5.066262634E-006</v>
      </c>
      <c r="M35" s="119" t="n">
        <f aca="false">IF(ISBLANK(E35),"",IF(ISBLANK(G35),(O35+(K35*35)+(L35*35^1.5)+(0.00000048314*35^2)),(O35+(K35*G35)+(L35*G35^1.5)+(0.00000048314*G35^2))))</f>
        <v>1.0273461350209</v>
      </c>
      <c r="N35" s="120" t="n">
        <f aca="false">IF(ISBLANK(D35),"",IF(ISBLANK(G35),J35*(1+0.00001*(35-20)),J35*(1+0.00001*(G35-20))))</f>
        <v>113.55698683294</v>
      </c>
      <c r="O35" s="119" t="n">
        <f aca="false">IF(ISBLANK(E35),"",(0.999842594+(0.00006793952*E35)-(0.00000909529*E35^2)+(0.0000001001685*E35^3)-(0.000000001120083*E35^4)+(0.000000000006536332*E35^5)))</f>
        <v>0.999889786405409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5.74527023066375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5.59234131011441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256.583768501443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249.75396290971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1167</v>
      </c>
      <c r="E36" s="144" t="n">
        <v>8.4</v>
      </c>
      <c r="F36" s="141" t="n">
        <v>4.0708</v>
      </c>
      <c r="G36" s="159" t="n">
        <v>34.8058</v>
      </c>
      <c r="H36" s="113" t="n">
        <v>1200</v>
      </c>
      <c r="I36" s="144" t="n">
        <v>2210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111.84</v>
      </c>
      <c r="K36" s="119" t="n">
        <f aca="false">IF(ISBLANK(E36),"",(0.000824493-(0.0000040899*E36)+(0.000000076438*E36^2)-(0.00000000082467*E36^3)+(0.0000000000053875*E36^4)))</f>
        <v>0.00079506934289184</v>
      </c>
      <c r="L36" s="119" t="n">
        <f aca="false">IF(ISBLANK(E36),"",(-0.00000572466+(0.00000010227*E36)-(0.0000000016546*E36^2)))</f>
        <v>-4.982340576E-006</v>
      </c>
      <c r="M36" s="119" t="n">
        <f aca="false">IF(ISBLANK(E36),"",IF(ISBLANK(G36),(O36+(K36*35)+(L36*35^1.5)+(0.00000048314*35^2)),(O36+(K36*G36)+(L36*G36^1.5)+(0.00000048314*G36^2))))</f>
        <v>1.02706082787446</v>
      </c>
      <c r="N36" s="120" t="n">
        <f aca="false">IF(ISBLANK(D36),"",IF(ISBLANK(G36),J36*(1+0.00001*(35-20)),J36*(1+0.00001*(G36-20))))</f>
        <v>111.85655880672</v>
      </c>
      <c r="O36" s="119" t="n">
        <f aca="false">IF(ISBLANK(E36),"",(0.999842594+(0.00006793952*E36)-(0.00000909529*E36^2)+(0.0000001001685*E36^3)-(0.000000001120083*E36^4)+(0.000000000006536332*E36^5)))</f>
        <v>0.999825589360969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4.16086560544697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4.05123581050019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185.824257939262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180.928191296938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1168</v>
      </c>
      <c r="E37" s="144" t="n">
        <v>8.9</v>
      </c>
      <c r="F37" s="141" t="n">
        <v>4.0587</v>
      </c>
      <c r="G37" s="159" t="n">
        <v>34.8078</v>
      </c>
      <c r="H37" s="113" t="n">
        <v>1200</v>
      </c>
      <c r="I37" s="144" t="n">
        <v>1211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112.77</v>
      </c>
      <c r="K37" s="119" t="n">
        <f aca="false">IF(ISBLANK(E37),"",(0.000824493-(0.0000040899*E37)+(0.000000076438*E37^2)-(0.00000000082467*E37^3)+(0.0000000000053875*E37^4)))</f>
        <v>0.000793599979577109</v>
      </c>
      <c r="L37" s="119" t="n">
        <f aca="false">IF(ISBLANK(E37),"",(-0.00000572466+(0.00000010227*E37)-(0.0000000016546*E37^2)))</f>
        <v>-4.945517866E-006</v>
      </c>
      <c r="M37" s="119" t="n">
        <f aca="false">IF(ISBLANK(E37),"",IF(ISBLANK(G37),(O37+(K37*35)+(L37*35^1.5)+(0.00000048314*35^2)),(O37+(K37*G37)+(L37*G37^1.5)+(0.00000048314*G37^2))))</f>
        <v>1.02698399516036</v>
      </c>
      <c r="N37" s="120" t="n">
        <f aca="false">IF(ISBLANK(D37),"",IF(ISBLANK(G37),J37*(1+0.00001*(35-20)),J37*(1+0.00001*(G37-20))))</f>
        <v>112.78669875606</v>
      </c>
      <c r="O37" s="119" t="n">
        <f aca="false">IF(ISBLANK(E37),"",(0.999842594+(0.00006793952*E37)-(0.00000909529*E37^2)+(0.0000001001685*E37^3)-(0.000000001120083*E37^4)+(0.000000000006536332*E37^5)))</f>
        <v>0.999790770835288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4.11361622158034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4.00553099265974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183.714100455778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178.887014132184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1169</v>
      </c>
      <c r="E38" s="144" t="n">
        <v>11.4</v>
      </c>
      <c r="F38" s="141" t="n">
        <v>2.6125</v>
      </c>
      <c r="G38" s="159" t="n">
        <v>34.6656</v>
      </c>
      <c r="H38" s="113" t="n">
        <v>500</v>
      </c>
      <c r="I38" s="144" t="n">
        <v>500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112.4</v>
      </c>
      <c r="K38" s="119" t="n">
        <f aca="false">IF(ISBLANK(E38),"",(0.000824493-(0.0000040899*E38)+(0.000000076438*E38^2)-(0.00000000082467*E38^3)+(0.0000000000053875*E38^4)))</f>
        <v>0.00078667123031814</v>
      </c>
      <c r="L38" s="119" t="n">
        <f aca="false">IF(ISBLANK(E38),"",(-0.00000572466+(0.00000010227*E38)-(0.0000000016546*E38^2)))</f>
        <v>-4.773813816E-006</v>
      </c>
      <c r="M38" s="119" t="n">
        <f aca="false">IF(ISBLANK(E38),"",IF(ISBLANK(G38),(O38+(K38*35)+(L38*35^1.5)+(0.00000048314*35^2)),(O38+(K38*G38)+(L38*G38^1.5)+(0.00000048314*G38^2))))</f>
        <v>1.02644250003477</v>
      </c>
      <c r="N38" s="120" t="n">
        <f aca="false">IF(ISBLANK(D38),"",IF(ISBLANK(G38),J38*(1+0.00001*(35-20)),J38*(1+0.00001*(G38-20))))</f>
        <v>112.4164841344</v>
      </c>
      <c r="O38" s="119" t="n">
        <f aca="false">IF(ISBLANK(E38),"",(0.999842594+(0.00006793952*E38)-(0.00000909529*E38^2)+(0.0000001001685*E38^3)-(0.000000001120083*E38^4)+(0.000000000006536332*E38^5)))</f>
        <v>0.99956582543903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2.65118636773556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2.58288834264535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118.40198318307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115.351793382541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1171</v>
      </c>
      <c r="E39" s="144" t="n">
        <v>17.5</v>
      </c>
      <c r="F39" s="141" t="n">
        <v>3.2217</v>
      </c>
      <c r="G39" s="159" t="n">
        <v>35.6171</v>
      </c>
      <c r="H39" s="113" t="n">
        <v>100</v>
      </c>
      <c r="I39" s="144" t="n">
        <v>100.1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112.42</v>
      </c>
      <c r="K39" s="119" t="n">
        <f aca="false">IF(ISBLANK(E39),"",(0.000824493-(0.0000040899*E39)+(0.000000076438*E39^2)-(0.00000000082467*E39^3)+(0.0000000000053875*E39^4)))</f>
        <v>0.000772414460292969</v>
      </c>
      <c r="L39" s="119" t="n">
        <f aca="false">IF(ISBLANK(E39),"",(-0.00000572466+(0.00000010227*E39)-(0.0000000016546*E39^2)))</f>
        <v>-4.44165625E-006</v>
      </c>
      <c r="M39" s="119" t="n">
        <f aca="false">IF(ISBLANK(E39),"",IF(ISBLANK(G39),(O39+(K39*35)+(L39*35^1.5)+(0.00000048314*35^2)),(O39+(K39*G39)+(L39*G39^1.5)+(0.00000048314*G39^2))))</f>
        <v>1.02586855182261</v>
      </c>
      <c r="N39" s="120" t="n">
        <f aca="false">IF(ISBLANK(D39),"",IF(ISBLANK(G39),J39*(1+0.00001*(35-20)),J39*(1+0.00001*(G39-20))))</f>
        <v>112.43755674382</v>
      </c>
      <c r="O39" s="119" t="n">
        <f aca="false">IF(ISBLANK(E39),"",(0.999842594+(0.00006793952*E39)-(0.00000909529*E39^2)+(0.0000001001685*E39^3)-(0.000000001120083*E39^4)+(0.000000000006536332*E39^5)))</f>
        <v>0.998688620195579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3.27240937785753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3.18989150417331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146.145802815117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142.46055457638</v>
      </c>
      <c r="T39" s="32" t="n">
        <v>0.07</v>
      </c>
      <c r="U39" s="32" t="n">
        <v>0.07</v>
      </c>
      <c r="V39" s="125" t="n">
        <v>15.6</v>
      </c>
      <c r="W39" s="125" t="n">
        <v>15.2</v>
      </c>
      <c r="X39" s="125" t="n">
        <v>15.5</v>
      </c>
      <c r="Y39" s="125" t="n">
        <v>15.2</v>
      </c>
      <c r="Z39" s="32" t="n">
        <v>1.09</v>
      </c>
      <c r="AA39" s="32" t="n">
        <v>1.07</v>
      </c>
      <c r="AB39" s="32" t="n">
        <v>6.07</v>
      </c>
      <c r="AC39" s="32" t="n">
        <v>5.93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1172</v>
      </c>
      <c r="E40" s="144" t="n">
        <v>18.9</v>
      </c>
      <c r="F40" s="141" t="n">
        <v>3.2073</v>
      </c>
      <c r="G40" s="159" t="n">
        <v>35.7939</v>
      </c>
      <c r="H40" s="113" t="n">
        <v>80</v>
      </c>
      <c r="I40" s="144" t="n">
        <v>80.4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112.69</v>
      </c>
      <c r="K40" s="119" t="n">
        <f aca="false">IF(ISBLANK(E40),"",(0.000824493-(0.0000040899*E40)+(0.000000076438*E40^2)-(0.00000000082467*E40^3)+(0.0000000000053875*E40^4)))</f>
        <v>0.000769618178500609</v>
      </c>
      <c r="L40" s="119" t="n">
        <f aca="false">IF(ISBLANK(E40),"",(-0.00000572466+(0.00000010227*E40)-(0.0000000016546*E40^2)))</f>
        <v>-4.382796666E-006</v>
      </c>
      <c r="M40" s="119" t="n">
        <f aca="false">IF(ISBLANK(E40),"",IF(ISBLANK(G40),(O40+(K40*35)+(L40*35^1.5)+(0.00000048314*35^2)),(O40+(K40*G40)+(L40*G40^1.5)+(0.00000048314*G40^2))))</f>
        <v>1.025654899171</v>
      </c>
      <c r="N40" s="120" t="n">
        <f aca="false">IF(ISBLANK(D40),"",IF(ISBLANK(G40),J40*(1+0.00001*(35-20)),J40*(1+0.00001*(G40-20))))</f>
        <v>112.70779814591</v>
      </c>
      <c r="O40" s="119" t="n">
        <f aca="false">IF(ISBLANK(E40),"",(0.999842594+(0.00006793952*E40)-(0.00000909529*E40^2)+(0.0000001001685*E40^3)-(0.000000001120083*E40^4)+(0.000000000006536332*E40^5)))</f>
        <v>0.998426828577223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3.24975972259667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3.168472870576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145.134269211167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141.503998399924</v>
      </c>
      <c r="T40" s="32" t="n">
        <v>0.19</v>
      </c>
      <c r="U40" s="32" t="n">
        <v>0.19</v>
      </c>
      <c r="V40" s="125" t="n">
        <v>13.7</v>
      </c>
      <c r="W40" s="125" t="n">
        <v>13.4</v>
      </c>
      <c r="X40" s="125" t="n">
        <v>13.5</v>
      </c>
      <c r="Y40" s="125" t="n">
        <v>13.2</v>
      </c>
      <c r="Z40" s="32" t="n">
        <v>0.99</v>
      </c>
      <c r="AA40" s="32" t="n">
        <v>0.97</v>
      </c>
      <c r="AB40" s="32" t="n">
        <v>5.09</v>
      </c>
      <c r="AC40" s="32" t="n">
        <v>4.97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1173</v>
      </c>
      <c r="E41" s="144" t="n">
        <v>21.4</v>
      </c>
      <c r="F41" s="141" t="n">
        <v>3.5336</v>
      </c>
      <c r="G41" s="159" t="n">
        <v>36.1295</v>
      </c>
      <c r="H41" s="113" t="n">
        <v>60</v>
      </c>
      <c r="I41" s="144" t="n">
        <v>60.5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111.62</v>
      </c>
      <c r="K41" s="119" t="n">
        <f aca="false">IF(ISBLANK(E41),"",(0.000824493-(0.0000040899*E41)+(0.000000076438*E41^2)-(0.00000000082467*E41^3)+(0.0000000000053875*E41^4)))</f>
        <v>0.00076502254295414</v>
      </c>
      <c r="L41" s="119" t="n">
        <f aca="false">IF(ISBLANK(E41),"",(-0.00000572466+(0.00000010227*E41)-(0.0000000016546*E41^2)))</f>
        <v>-4.293822616E-006</v>
      </c>
      <c r="M41" s="119" t="n">
        <f aca="false">IF(ISBLANK(E41),"",IF(ISBLANK(G41),(O41+(K41*35)+(L41*35^1.5)+(0.00000048314*35^2)),(O41+(K41*G41)+(L41*G41^1.5)+(0.00000048314*G41^2))))</f>
        <v>1.02524540023748</v>
      </c>
      <c r="N41" s="120" t="n">
        <f aca="false">IF(ISBLANK(D41),"",IF(ISBLANK(G41),J41*(1+0.00001*(35-20)),J41*(1+0.00001*(G41-20))))</f>
        <v>111.6380037479</v>
      </c>
      <c r="O41" s="119" t="n">
        <f aca="false">IF(ISBLANK(E41),"",(0.999842594+(0.00006793952*E41)-(0.00000909529*E41^2)+(0.0000001001685*E41^3)-(0.000000001120083*E41^4)+(0.000000000006536332*E41^5)))</f>
        <v>0.99790733056523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3.61691430779789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3.52785226537968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161.531392986254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157.553882171857</v>
      </c>
      <c r="T41" s="32" t="n">
        <v>0.38</v>
      </c>
      <c r="U41" s="32" t="n">
        <v>0.37</v>
      </c>
      <c r="V41" s="32" t="n">
        <v>8.27</v>
      </c>
      <c r="W41" s="32" t="n">
        <v>8.08</v>
      </c>
      <c r="X41" s="32" t="n">
        <v>7.89</v>
      </c>
      <c r="Y41" s="32" t="n">
        <v>7.71</v>
      </c>
      <c r="Z41" s="32" t="n">
        <v>0.69</v>
      </c>
      <c r="AA41" s="32" t="n">
        <v>0.67</v>
      </c>
      <c r="AB41" s="32" t="n">
        <v>3.29</v>
      </c>
      <c r="AC41" s="32" t="n">
        <v>3.21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1175</v>
      </c>
      <c r="E42" s="144" t="n">
        <v>26.2</v>
      </c>
      <c r="F42" s="141" t="n">
        <v>4.4544</v>
      </c>
      <c r="G42" s="159" t="n">
        <v>36.1225</v>
      </c>
      <c r="H42" s="113" t="n">
        <v>40</v>
      </c>
      <c r="I42" s="144" t="n">
        <v>40.6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112.68</v>
      </c>
      <c r="K42" s="119" t="n">
        <f aca="false">IF(ISBLANK(E42),"",(0.000824493-(0.0000040899*E42)+(0.000000076438*E42^2)-(0.00000000082467*E42^3)+(0.0000000000053875*E42^4)))</f>
        <v>0.00075751484439926</v>
      </c>
      <c r="L42" s="119" t="n">
        <f aca="false">IF(ISBLANK(E42),"",(-0.00000572466+(0.00000010227*E42)-(0.0000000016546*E42^2)))</f>
        <v>-4.180969624E-006</v>
      </c>
      <c r="M42" s="119" t="n">
        <f aca="false">IF(ISBLANK(E42),"",IF(ISBLANK(G42),(O42+(K42*35)+(L42*35^1.5)+(0.00000048314*35^2)),(O42+(K42*G42)+(L42*G42^1.5)+(0.00000048314*G42^2))))</f>
        <v>1.02381969776279</v>
      </c>
      <c r="N42" s="120" t="n">
        <f aca="false">IF(ISBLANK(D42),"",IF(ISBLANK(G42),J42*(1+0.00001*(35-20)),J42*(1+0.00001*(G42-20))))</f>
        <v>112.698166833</v>
      </c>
      <c r="O42" s="119" t="n">
        <f aca="false">IF(ISBLANK(E42),"",(0.999842594+(0.00006793952*E42)-(0.00000909529*E42^2)+(0.0000001001685*E42^3)-(0.000000001120083*E42^4)+(0.000000000006536332*E42^5)))</f>
        <v>0.996733652687927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4.51979385093647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4.41463849622441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201.853993382823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197.157755241382</v>
      </c>
      <c r="T42" s="32" t="n">
        <v>0.02</v>
      </c>
      <c r="U42" s="32" t="n">
        <v>0.02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0.16</v>
      </c>
      <c r="AA42" s="32" t="n">
        <v>0.16</v>
      </c>
      <c r="AB42" s="32" t="n">
        <v>1.34</v>
      </c>
      <c r="AC42" s="32" t="n">
        <v>1.31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1176</v>
      </c>
      <c r="E43" s="144" t="n">
        <v>27.9</v>
      </c>
      <c r="F43" s="141" t="n">
        <v>4.5037</v>
      </c>
      <c r="G43" s="159" t="n">
        <v>35.1365</v>
      </c>
      <c r="H43" s="113" t="n">
        <v>20</v>
      </c>
      <c r="I43" s="144" t="n">
        <v>20.2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113.18</v>
      </c>
      <c r="K43" s="119" t="n">
        <f aca="false">IF(ISBLANK(E43),"",(0.000824493-(0.0000040899*E43)+(0.000000076438*E43^2)-(0.00000000082467*E43^3)+(0.0000000000053875*E43^4)))</f>
        <v>0.000755239413691009</v>
      </c>
      <c r="L43" s="119" t="n">
        <f aca="false">IF(ISBLANK(E43),"",(-0.00000572466+(0.00000010227*E43)-(0.0000000016546*E43^2)))</f>
        <v>-4.159284186E-006</v>
      </c>
      <c r="M43" s="119" t="n">
        <f aca="false">IF(ISBLANK(E43),"",IF(ISBLANK(G43),(O43+(K43*35)+(L43*35^1.5)+(0.00000048314*35^2)),(O43+(K43*G43)+(L43*G43^1.5)+(0.00000048314*G43^2))))</f>
        <v>1.02253214578867</v>
      </c>
      <c r="N43" s="120" t="n">
        <f aca="false">IF(ISBLANK(D43),"",IF(ISBLANK(G43),J43*(1+0.00001*(35-20)),J43*(1+0.00001*(G43-20))))</f>
        <v>113.1971314907</v>
      </c>
      <c r="O43" s="119" t="n">
        <f aca="false">IF(ISBLANK(E43),"",(0.999842594+(0.00006793952*E43)-(0.00000909529*E43^2)+(0.0000001001685*E43^3)-(0.000000001120083*E43^4)+(0.000000000006536332*E43^5)))</f>
        <v>0.996265480344915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4.54947942792798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4.44922875692969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203.179751251264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198.70255628448</v>
      </c>
      <c r="T43" s="32" t="n">
        <v>0.02</v>
      </c>
      <c r="U43" s="32" t="n">
        <v>0.02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0.06</v>
      </c>
      <c r="AA43" s="32" t="n">
        <v>0.06</v>
      </c>
      <c r="AB43" s="32" t="n">
        <v>0.93</v>
      </c>
      <c r="AC43" s="32" t="n">
        <v>0.91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2064</v>
      </c>
      <c r="E44" s="144" t="n">
        <v>28.2</v>
      </c>
      <c r="F44" s="141" t="n">
        <v>4.6648</v>
      </c>
      <c r="G44" s="159" t="n">
        <v>34.8703</v>
      </c>
      <c r="H44" s="113" t="n">
        <v>10</v>
      </c>
      <c r="I44" s="144" t="n">
        <v>10.6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118.0602643</v>
      </c>
      <c r="K44" s="119" t="n">
        <f aca="false">IF(ISBLANK(E44),"",(0.000824493-(0.0000040899*E44)+(0.000000076438*E44^2)-(0.00000000082467*E44^3)+(0.0000000000053875*E44^4)))</f>
        <v>0.00075485760789126</v>
      </c>
      <c r="L44" s="119" t="n">
        <f aca="false">IF(ISBLANK(E44),"",(-0.00000572466+(0.00000010227*E44)-(0.0000000016546*E44^2)))</f>
        <v>-4.156450104E-006</v>
      </c>
      <c r="M44" s="119" t="n">
        <f aca="false">IF(ISBLANK(E44),"",IF(ISBLANK(G44),(O44+(K44*35)+(L44*35^1.5)+(0.00000048314*35^2)),(O44+(K44*G44)+(L44*G44^1.5)+(0.00000048314*G44^2))))</f>
        <v>1.02223383852768</v>
      </c>
      <c r="N44" s="120" t="n">
        <f aca="false">IF(ISBLANK(D44),"",IF(ISBLANK(G44),J44*(1+0.00001*(35-20)),J44*(1+0.00001*(G44-20))))</f>
        <v>118.077820215482</v>
      </c>
      <c r="O44" s="119" t="n">
        <f aca="false">IF(ISBLANK(E44),"",(0.999842594+(0.00006793952*E44)-(0.00000909529*E44^2)+(0.0000001001685*E44^3)-(0.000000001120083*E44^4)+(0.000000000006536332*E44^5)))</f>
        <v>0.996180125720464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4.51458174627664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4.41638847798169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201.621220788715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197.235909426662</v>
      </c>
      <c r="T44" s="32" t="n">
        <v>0.02</v>
      </c>
      <c r="U44" s="32" t="n">
        <v>0.02</v>
      </c>
      <c r="V44" s="32" t="n">
        <v>0.02</v>
      </c>
      <c r="W44" s="32" t="n">
        <v>0.02</v>
      </c>
      <c r="X44" s="32" t="n">
        <v>0</v>
      </c>
      <c r="Y44" s="32" t="n">
        <v>0</v>
      </c>
      <c r="Z44" s="32" t="n">
        <v>0.04</v>
      </c>
      <c r="AA44" s="32" t="n">
        <v>0.04</v>
      </c>
      <c r="AB44" s="32" t="n">
        <v>0.95</v>
      </c>
      <c r="AC44" s="32" t="n">
        <v>0.93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2066</v>
      </c>
      <c r="E45" s="144" t="n">
        <v>28</v>
      </c>
      <c r="F45" s="141" t="n">
        <v>4.3287</v>
      </c>
      <c r="G45" s="159" t="n">
        <v>34.8678</v>
      </c>
      <c r="H45" s="113" t="n">
        <v>0</v>
      </c>
      <c r="I45" s="144" t="n">
        <v>2.5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109.6324375</v>
      </c>
      <c r="K45" s="119" t="n">
        <f aca="false">IF(ISBLANK(E45),"",(0.000824493-(0.0000040899*E45)+(0.000000076438*E45^2)-(0.00000000082467*E45^3)+(0.0000000000053875*E45^4)))</f>
        <v>0.00075511149536</v>
      </c>
      <c r="L45" s="119" t="n">
        <f aca="false">IF(ISBLANK(E45),"",(-0.00000572466+(0.00000010227*E45)-(0.0000000016546*E45^2)))</f>
        <v>-4.1583064E-006</v>
      </c>
      <c r="M45" s="119" t="n">
        <f aca="false">IF(ISBLANK(E45),"",IF(ISBLANK(G45),(O45+(K45*35)+(L45*35^1.5)+(0.00000048314*35^2)),(O45+(K45*G45)+(L45*G45^1.5)+(0.00000048314*G45^2))))</f>
        <v>1.02229742282742</v>
      </c>
      <c r="N45" s="120" t="n">
        <f aca="false">IF(ISBLANK(D45),"",IF(ISBLANK(G45),J45*(1+0.00001*(35-20)),J45*(1+0.00001*(G45-20))))</f>
        <v>109.648737431543</v>
      </c>
      <c r="O45" s="119" t="n">
        <f aca="false">IF(ISBLANK(E45),"",(0.999842594+(0.00006793952*E45)-(0.00000909529*E45^2)+(0.0000001001685*E45^3)-(0.000000001120083*E45^4)+(0.000000000006536332*E45^5)))</f>
        <v>0.996237119054642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4.51624131452947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4.41773716110783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201.695337106886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197.296141615076</v>
      </c>
      <c r="T45" s="32" t="n">
        <v>0.02</v>
      </c>
      <c r="U45" s="32" t="n">
        <v>0.02</v>
      </c>
      <c r="V45" s="32" t="n">
        <v>0.02</v>
      </c>
      <c r="W45" s="32" t="n">
        <v>0.02</v>
      </c>
      <c r="X45" s="32" t="n">
        <v>0</v>
      </c>
      <c r="Y45" s="32" t="n">
        <v>0</v>
      </c>
      <c r="Z45" s="32" t="n">
        <v>0.06</v>
      </c>
      <c r="AA45" s="32" t="n">
        <v>0.06</v>
      </c>
      <c r="AB45" s="32" t="n">
        <v>0.96</v>
      </c>
      <c r="AC45" s="32" t="n">
        <v>0.94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27"/>
      <c r="F46" s="128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e">
        <f aca="false">IF(ISBLANK(D46),"",IF(ISBLANK(G46),J46*(1+0.00001*(35-20)),J46*(1+0.00001*(G46-20))))</f>
        <v>#VALUE!</v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e">
        <f aca="false">IF(ISBLANK(D48),"",IF(ISBLANK(G48),J48*(1+0.00001*(35-20)),J48*(1+0.00001*(G48-20))))</f>
        <v>#VALUE!</v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L13" colorId="64" zoomScale="100" zoomScaleNormal="100" zoomScalePageLayoutView="100" workbookViewId="0">
      <selection pane="topLeft" activeCell="AD40" activeCellId="0" sqref="AD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6" min="4" style="0" width="10.28"/>
    <col collapsed="false" customWidth="true" hidden="false" outlineLevel="0" max="7" min="7" style="0" width="11.57"/>
    <col collapsed="false" customWidth="true" hidden="false" outlineLevel="0" max="9" min="8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37" t="n">
        <v>4.983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1.08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0°1.08</v>
      </c>
      <c r="P9" s="29" t="s">
        <v>13</v>
      </c>
      <c r="Q9" s="33" t="n">
        <f aca="false">IF(ISBLANK(I9),"",IF(ISBLANK(J9),"",IF(J9&gt;60,"ERREUR !!",O11*(I9+(J9/60)))))</f>
        <v>0.018</v>
      </c>
      <c r="R9" s="33"/>
      <c r="V9" s="137" t="n">
        <v>4.9754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52.08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-9°52.08</v>
      </c>
      <c r="P10" s="29" t="s">
        <v>17</v>
      </c>
      <c r="Q10" s="33" t="n">
        <f aca="false">IF(ISBLANK(I10),"",IF(ISBLANK(J10),"",IF(J10&gt;60,"ERREUR !!",O12*(I10+(J10/60)))))</f>
        <v>-9.868</v>
      </c>
      <c r="R10" s="33"/>
      <c r="S10" s="35"/>
      <c r="T10" s="35"/>
      <c r="V10" s="0" t="n">
        <v>4.9772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41725</v>
      </c>
      <c r="K11" s="38"/>
      <c r="L11" s="38"/>
      <c r="M11" s="38"/>
      <c r="N11" s="39" t="str">
        <f aca="false">I9&amp;"°"&amp;J9</f>
        <v>0°1.08</v>
      </c>
      <c r="O11" s="40" t="n">
        <f aca="false">IF(P9=M10,-1,1)</f>
        <v>1</v>
      </c>
      <c r="P11" s="41" t="str">
        <f aca="false">TEXT(J11,"aaaa-mm-jj")&amp;"T"&amp;TEXT(J12,"hh:mm:ss")&amp;"z"</f>
        <v>2018-03-28T23:47:39z</v>
      </c>
      <c r="Q11" s="41"/>
      <c r="R11" s="41"/>
      <c r="T11" s="42"/>
      <c r="U11" s="42"/>
      <c r="V11" s="5" t="n">
        <v>4.9752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0.991423611111111</v>
      </c>
      <c r="K12" s="45"/>
      <c r="L12" s="45"/>
      <c r="M12" s="45"/>
      <c r="N12" s="46" t="str">
        <f aca="false">I10&amp;"°"&amp;J10</f>
        <v>9°52.08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4.9815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4.97846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4.9785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4.978061892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0.00400722421449896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2002</v>
      </c>
      <c r="E35" s="144" t="n">
        <v>8.5</v>
      </c>
      <c r="F35" s="141" t="n">
        <v>5.3159</v>
      </c>
      <c r="G35" s="159" t="n">
        <v>34.877</v>
      </c>
      <c r="H35" s="113" t="n">
        <v>4000</v>
      </c>
      <c r="I35" s="144" t="n">
        <v>4062.7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108.59</v>
      </c>
      <c r="K35" s="119" t="n">
        <f aca="false">IF(ISBLANK(E35),"",(0.000824493-(0.0000040899*E35)+(0.000000076438*E35^2)-(0.00000000082467*E35^3)+(0.0000000000053875*E35^4)))</f>
        <v>0.000794773168122969</v>
      </c>
      <c r="L35" s="119" t="n">
        <f aca="false">IF(ISBLANK(E35),"",(-0.00000572466+(0.00000010227*E35)-(0.0000000016546*E35^2)))</f>
        <v>-4.97490985E-006</v>
      </c>
      <c r="M35" s="119" t="n">
        <f aca="false">IF(ISBLANK(E35),"",IF(ISBLANK(G35),(O35+(K35*35)+(L35*35^1.5)+(0.00000048314*35^2)),(O35+(K35*G35)+(L35*G35^1.5)+(0.00000048314*G35^2))))</f>
        <v>1.02710120877162</v>
      </c>
      <c r="N35" s="120" t="n">
        <f aca="false">IF(ISBLANK(D35),"",IF(ISBLANK(G35),J35*(1+0.00001*(35-20)),J35*(1+0.00001*(G35-20))))</f>
        <v>108.6061549343</v>
      </c>
      <c r="O35" s="119" t="n">
        <f aca="false">IF(ISBLANK(E35),"",(0.999842594+(0.00006793952*E35)-(0.00000909529*E35^2)+(0.0000001001685*E35^3)-(0.000000001120083*E35^4)+(0.000000000006536332*E35^5)))</f>
        <v>0.999818904314821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5.60413532278526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5.45626397372042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250.28068351559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243.676749066354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2004</v>
      </c>
      <c r="E36" s="144" t="n">
        <v>8.2</v>
      </c>
      <c r="F36" s="141" t="n">
        <v>5.3392</v>
      </c>
      <c r="G36" s="159" t="n">
        <v>34.9133</v>
      </c>
      <c r="H36" s="113" t="n">
        <v>2800</v>
      </c>
      <c r="I36" s="144" t="n">
        <v>2833.7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110.33</v>
      </c>
      <c r="K36" s="119" t="n">
        <f aca="false">IF(ISBLANK(E36),"",(0.000824493-(0.0000040899*E36)+(0.000000076438*E36^2)-(0.00000000082467*E36^3)+(0.0000000000053875*E36^4)))</f>
        <v>0.00079566517253126</v>
      </c>
      <c r="L36" s="119" t="n">
        <f aca="false">IF(ISBLANK(E36),"",(-0.00000572466+(0.00000010227*E36)-(0.0000000016546*E36^2)))</f>
        <v>-4.997301304E-006</v>
      </c>
      <c r="M36" s="119" t="n">
        <f aca="false">IF(ISBLANK(E36),"",IF(ISBLANK(G36),(O36+(K36*35)+(L36*35^1.5)+(0.00000048314*35^2)),(O36+(K36*G36)+(L36*G36^1.5)+(0.00000048314*G36^2))))</f>
        <v>1.02717584079197</v>
      </c>
      <c r="N36" s="120" t="n">
        <f aca="false">IF(ISBLANK(D36),"",IF(ISBLANK(G36),J36*(1+0.00001*(35-20)),J36*(1+0.00001*(G36-20))))</f>
        <v>110.34645384389</v>
      </c>
      <c r="O36" s="119" t="n">
        <f aca="false">IF(ISBLANK(E36),"",(0.999842594+(0.00006793952*E36)-(0.00000909529*E36^2)+(0.0000001001685*E36^3)-(0.000000001120083*E36^4)+(0.000000000006536332*E36^5)))</f>
        <v>0.999838538658805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5.53834272851406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5.39181560602506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247.342386255438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240.798484965079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2010</v>
      </c>
      <c r="E37" s="144" t="n">
        <v>9.5</v>
      </c>
      <c r="F37" s="141" t="n">
        <v>4.6766</v>
      </c>
      <c r="G37" s="159" t="n">
        <v>34.9383</v>
      </c>
      <c r="H37" s="113" t="n">
        <v>1400</v>
      </c>
      <c r="I37" s="144" t="n">
        <v>1400.3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109.42</v>
      </c>
      <c r="K37" s="119" t="n">
        <f aca="false">IF(ISBLANK(E37),"",(0.000824493-(0.0000040899*E37)+(0.000000076438*E37^2)-(0.00000000082467*E37^3)+(0.0000000000053875*E37^4)))</f>
        <v>0.000791874309582969</v>
      </c>
      <c r="L37" s="119" t="n">
        <f aca="false">IF(ISBLANK(E37),"",(-0.00000572466+(0.00000010227*E37)-(0.0000000016546*E37^2)))</f>
        <v>-4.90242265E-006</v>
      </c>
      <c r="M37" s="119" t="n">
        <f aca="false">IF(ISBLANK(E37),"",IF(ISBLANK(G37),(O37+(K37*35)+(L37*35^1.5)+(0.00000048314*35^2)),(O37+(K37*G37)+(L37*G37^1.5)+(0.00000048314*G37^2))))</f>
        <v>1.02698851168844</v>
      </c>
      <c r="N37" s="120" t="n">
        <f aca="false">IF(ISBLANK(D37),"",IF(ISBLANK(G37),J37*(1+0.00001*(35-20)),J37*(1+0.00001*(G37-20))))</f>
        <v>109.43634548786</v>
      </c>
      <c r="O37" s="119" t="n">
        <f aca="false">IF(ISBLANK(E37),"",(0.999842594+(0.00006793952*E37)-(0.00000909529*E37^2)+(0.0000001001685*E37^3)-(0.000000001120083*E37^4)+(0.000000000006536332*E37^5)))</f>
        <v>0.999744434108058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4.89014611546176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4.76163662962698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218.393925516522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212.654691879141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2011</v>
      </c>
      <c r="E38" s="144" t="n">
        <v>10</v>
      </c>
      <c r="F38" s="141" t="n">
        <v>3.2754</v>
      </c>
      <c r="G38" s="159" t="n">
        <v>34.5385</v>
      </c>
      <c r="H38" s="113" t="n">
        <v>800</v>
      </c>
      <c r="I38" s="144" t="n">
        <v>805.4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110.81</v>
      </c>
      <c r="K38" s="119" t="n">
        <f aca="false">IF(ISBLANK(E38),"",(0.000824493-(0.0000040899*E38)+(0.000000076438*E38^2)-(0.00000000082467*E38^3)+(0.0000000000053875*E38^4)))</f>
        <v>0.000790467005</v>
      </c>
      <c r="L38" s="119" t="n">
        <f aca="false">IF(ISBLANK(E38),"",(-0.00000572466+(0.00000010227*E38)-(0.0000000016546*E38^2)))</f>
        <v>-4.86742E-006</v>
      </c>
      <c r="M38" s="119" t="n">
        <f aca="false">IF(ISBLANK(E38),"",IF(ISBLANK(G38),(O38+(K38*35)+(L38*35^1.5)+(0.00000048314*35^2)),(O38+(K38*G38)+(L38*G38^1.5)+(0.00000048314*G38^2))))</f>
        <v>1.02659197434676</v>
      </c>
      <c r="N38" s="120" t="n">
        <f aca="false">IF(ISBLANK(D38),"",IF(ISBLANK(G38),J38*(1+0.00001*(35-20)),J38*(1+0.00001*(G38-20))))</f>
        <v>110.82611011185</v>
      </c>
      <c r="O38" s="119" t="n">
        <f aca="false">IF(ISBLANK(E38),"",(0.999842594+(0.00006793952*E38)-(0.00000909529*E38^2)+(0.0000001001685*E38^3)-(0.000000001120083*E38^4)+(0.000000000006536332*E38^5)))</f>
        <v>0.9997020815032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3.37648991602948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3.28902816348042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150.794039649876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146.887997781036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2012</v>
      </c>
      <c r="E39" s="144" t="n">
        <v>12.1</v>
      </c>
      <c r="F39" s="141" t="n">
        <v>2.744</v>
      </c>
      <c r="G39" s="159" t="n">
        <v>34.6283</v>
      </c>
      <c r="H39" s="113" t="n">
        <v>500</v>
      </c>
      <c r="I39" s="144" t="n">
        <v>504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110.46</v>
      </c>
      <c r="K39" s="119" t="n">
        <f aca="false">IF(ISBLANK(E39),"",(0.000824493-(0.0000040899*E39)+(0.000000076438*E39^2)-(0.00000000082467*E39^3)+(0.0000000000053875*E39^4)))</f>
        <v>0.000784851030217269</v>
      </c>
      <c r="L39" s="119" t="n">
        <f aca="false">IF(ISBLANK(E39),"",(-0.00000572466+(0.00000010227*E39)-(0.0000000016546*E39^2)))</f>
        <v>-4.729442986E-006</v>
      </c>
      <c r="M39" s="119" t="n">
        <f aca="false">IF(ISBLANK(E39),"",IF(ISBLANK(G39),(O39+(K39*35)+(L39*35^1.5)+(0.00000048314*35^2)),(O39+(K39*G39)+(L39*G39^1.5)+(0.00000048314*G39^2))))</f>
        <v>1.02628182708772</v>
      </c>
      <c r="N39" s="120" t="n">
        <f aca="false">IF(ISBLANK(D39),"",IF(ISBLANK(G39),J39*(1+0.00001*(35-20)),J39*(1+0.00001*(G39-20))))</f>
        <v>110.47615842018</v>
      </c>
      <c r="O39" s="119" t="n">
        <f aca="false">IF(ISBLANK(E39),"",(0.999842594+(0.00006793952*E39)-(0.00000909529*E39^2)+(0.0000001001685*E39^3)-(0.000000001120083*E39^4)+(0.000000000006536332*E39^5)))</f>
        <v>0.999488160773462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2.83524792700483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2.76264068228745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126.622172420036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123.379532870958</v>
      </c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2013</v>
      </c>
      <c r="E40" s="144" t="n">
        <v>18</v>
      </c>
      <c r="F40" s="141" t="n">
        <v>3.4946</v>
      </c>
      <c r="G40" s="159" t="n">
        <v>35.6171</v>
      </c>
      <c r="H40" s="113" t="n">
        <v>100</v>
      </c>
      <c r="I40" s="144" t="n">
        <v>100.9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109.83</v>
      </c>
      <c r="K40" s="119" t="n">
        <f aca="false">IF(ISBLANK(E40),"",(0.000824493-(0.0000040899*E40)+(0.000000076438*E40^2)-(0.00000000082467*E40^3)+(0.0000000000053875*E40^4)))</f>
        <v>0.00077139679476</v>
      </c>
      <c r="L40" s="119" t="n">
        <f aca="false">IF(ISBLANK(E40),"",(-0.00000572466+(0.00000010227*E40)-(0.0000000016546*E40^2)))</f>
        <v>-4.4198904E-006</v>
      </c>
      <c r="M40" s="119" t="n">
        <f aca="false">IF(ISBLANK(E40),"",IF(ISBLANK(G40),(O40+(K40*35)+(L40*35^1.5)+(0.00000048314*35^2)),(O40+(K40*G40)+(L40*G40^1.5)+(0.00000048314*G40^2))))</f>
        <v>1.02574589505086</v>
      </c>
      <c r="N40" s="120" t="n">
        <f aca="false">IF(ISBLANK(D40),"",IF(ISBLANK(G40),J40*(1+0.00001*(35-20)),J40*(1+0.00001*(G40-20))))</f>
        <v>109.84715226093</v>
      </c>
      <c r="O40" s="119" t="n">
        <f aca="false">IF(ISBLANK(E40),"",(0.999842594+(0.00006793952*E40)-(0.00000909529*E40^2)+(0.0000001001685*E40^3)-(0.000000001120083*E40^4)+(0.000000000006536332*E40^5)))</f>
        <v>0.998597583102777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3.63622676601224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3.54495863308519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162.393887370107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158.317852553584</v>
      </c>
      <c r="T40" s="32" t="n">
        <v>0.06</v>
      </c>
      <c r="U40" s="32" t="n">
        <v>0.06</v>
      </c>
      <c r="V40" s="125" t="n">
        <v>13.8</v>
      </c>
      <c r="W40" s="125" t="n">
        <v>13.5</v>
      </c>
      <c r="X40" s="125" t="n">
        <v>13.7</v>
      </c>
      <c r="Y40" s="32" t="n">
        <v>13.41</v>
      </c>
      <c r="Z40" s="32" t="n">
        <v>0.94</v>
      </c>
      <c r="AA40" s="32" t="n">
        <v>0.92</v>
      </c>
      <c r="AB40" s="32" t="n">
        <v>5.32</v>
      </c>
      <c r="AC40" s="32" t="n">
        <v>5.2</v>
      </c>
      <c r="AD40" s="145" t="n">
        <v>0.0262</v>
      </c>
      <c r="AE40" s="145" t="n">
        <v>0.0191</v>
      </c>
      <c r="AF40" s="145" t="n">
        <v>-9999.9999</v>
      </c>
      <c r="AG40" s="145" t="n">
        <v>0.04</v>
      </c>
      <c r="AH40" s="145" t="n">
        <v>0.0086</v>
      </c>
      <c r="AI40" s="145" t="n">
        <v>0.0012</v>
      </c>
      <c r="AJ40" s="145" t="n">
        <v>0.0016</v>
      </c>
      <c r="AK40" s="145" t="n">
        <v>-9999.9999</v>
      </c>
      <c r="AL40" s="145" t="n">
        <v>0.0486</v>
      </c>
      <c r="AM40" s="145" t="n">
        <v>0.0038</v>
      </c>
      <c r="AN40" s="145" t="n">
        <v>-9999.9999</v>
      </c>
      <c r="AO40" s="145" t="n">
        <v>-9999.9999</v>
      </c>
      <c r="AP40" s="145" t="n">
        <v>0.0081</v>
      </c>
      <c r="AQ40" s="145"/>
      <c r="AR40" s="145" t="n">
        <v>0.0663</v>
      </c>
      <c r="AS40" s="145" t="n">
        <v>0.02</v>
      </c>
      <c r="AT40" s="145"/>
      <c r="AU40" s="145" t="n">
        <v>0.0185</v>
      </c>
      <c r="AV40" s="145" t="n">
        <v>-9999.9999</v>
      </c>
      <c r="AW40" s="145"/>
      <c r="AX40" s="145" t="n">
        <v>0.0411</v>
      </c>
      <c r="AY40" s="145" t="n">
        <v>0.1159</v>
      </c>
      <c r="AZ40" s="145"/>
      <c r="BA40" s="145" t="n">
        <v>-9999.9999</v>
      </c>
      <c r="BB40" s="145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2014</v>
      </c>
      <c r="E41" s="144" t="n">
        <v>19.6</v>
      </c>
      <c r="F41" s="141" t="n">
        <v>3.7144</v>
      </c>
      <c r="G41" s="159" t="n">
        <v>35.9019</v>
      </c>
      <c r="H41" s="113" t="n">
        <v>80</v>
      </c>
      <c r="I41" s="144" t="n">
        <v>80.7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112.03</v>
      </c>
      <c r="K41" s="119" t="n">
        <f aca="false">IF(ISBLANK(E41),"",(0.000824493-(0.0000040899*E41)+(0.000000076438*E41^2)-(0.00000000082467*E41^3)+(0.0000000000053875*E41^4)))</f>
        <v>0.0007682810809808</v>
      </c>
      <c r="L41" s="119" t="n">
        <f aca="false">IF(ISBLANK(E41),"",(-0.00000572466+(0.00000010227*E41)-(0.0000000016546*E41^2)))</f>
        <v>-4.355799136E-006</v>
      </c>
      <c r="M41" s="119" t="n">
        <f aca="false">IF(ISBLANK(E41),"",IF(ISBLANK(G41),(O41+(K41*35)+(L41*35^1.5)+(0.00000048314*35^2)),(O41+(K41*G41)+(L41*G41^1.5)+(0.00000048314*G41^2))))</f>
        <v>1.02555647295062</v>
      </c>
      <c r="N41" s="120" t="n">
        <f aca="false">IF(ISBLANK(D41),"",IF(ISBLANK(G41),J41*(1+0.00001*(35-20)),J41*(1+0.00001*(G41-20))))</f>
        <v>112.04781489857</v>
      </c>
      <c r="O41" s="119" t="n">
        <f aca="false">IF(ISBLANK(E41),"",(0.999842594+(0.00006793952*E41)-(0.00000909529*E41^2)+(0.0000001001685*E41^3)-(0.000000001120083*E41^4)+(0.000000000006536332*E41^5)))</f>
        <v>0.99828799033367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3.78861487857391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3.69420405262883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169.199540477111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164.983152990403</v>
      </c>
      <c r="T41" s="32" t="n">
        <v>0.17</v>
      </c>
      <c r="U41" s="32" t="n">
        <v>0.17</v>
      </c>
      <c r="V41" s="125" t="n">
        <v>10.4</v>
      </c>
      <c r="W41" s="125" t="n">
        <v>10.1</v>
      </c>
      <c r="X41" s="125" t="n">
        <v>10.2</v>
      </c>
      <c r="Y41" s="32" t="n">
        <v>9.95</v>
      </c>
      <c r="Z41" s="32" t="n">
        <v>0.77</v>
      </c>
      <c r="AA41" s="32" t="n">
        <v>0.75</v>
      </c>
      <c r="AB41" s="32" t="n">
        <v>4.07</v>
      </c>
      <c r="AC41" s="32" t="n">
        <v>3.98</v>
      </c>
      <c r="AD41" s="145" t="n">
        <v>0.0473</v>
      </c>
      <c r="AE41" s="145" t="n">
        <v>0.0381</v>
      </c>
      <c r="AF41" s="145" t="n">
        <v>0.0026</v>
      </c>
      <c r="AG41" s="145" t="n">
        <v>0.0786</v>
      </c>
      <c r="AH41" s="145" t="n">
        <v>0.0217</v>
      </c>
      <c r="AI41" s="145" t="n">
        <v>0.0019</v>
      </c>
      <c r="AJ41" s="145" t="n">
        <v>0.0033</v>
      </c>
      <c r="AK41" s="145" t="n">
        <v>-9999.9999</v>
      </c>
      <c r="AL41" s="145" t="n">
        <v>0.0737</v>
      </c>
      <c r="AM41" s="145" t="n">
        <v>0.0067</v>
      </c>
      <c r="AN41" s="145" t="n">
        <v>0.0025</v>
      </c>
      <c r="AO41" s="145" t="n">
        <v>-9999.9999</v>
      </c>
      <c r="AP41" s="145" t="n">
        <v>0.0232</v>
      </c>
      <c r="AQ41" s="145"/>
      <c r="AR41" s="145" t="n">
        <v>0.0553</v>
      </c>
      <c r="AS41" s="145" t="n">
        <v>0.0459</v>
      </c>
      <c r="AT41" s="145"/>
      <c r="AU41" s="145" t="n">
        <v>0.0251</v>
      </c>
      <c r="AV41" s="145" t="n">
        <v>-9999.9999</v>
      </c>
      <c r="AW41" s="145"/>
      <c r="AX41" s="145" t="n">
        <v>0.0615</v>
      </c>
      <c r="AY41" s="145" t="n">
        <v>0.2309</v>
      </c>
      <c r="AZ41" s="145"/>
      <c r="BA41" s="145" t="n">
        <v>0.0025</v>
      </c>
      <c r="BB41" s="145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2015</v>
      </c>
      <c r="E42" s="144" t="n">
        <v>21.7</v>
      </c>
      <c r="F42" s="141" t="n">
        <v>3.8608</v>
      </c>
      <c r="G42" s="159" t="n">
        <v>36.2606</v>
      </c>
      <c r="H42" s="113" t="n">
        <v>60</v>
      </c>
      <c r="I42" s="144" t="n">
        <v>59.6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110.12</v>
      </c>
      <c r="K42" s="119" t="n">
        <f aca="false">IF(ISBLANK(E42),"",(0.000824493-(0.0000040899*E42)+(0.000000076438*E42^2)-(0.00000000082467*E42^3)+(0.0000000000053875*E42^4)))</f>
        <v>0.000764503933838229</v>
      </c>
      <c r="L42" s="119" t="n">
        <f aca="false">IF(ISBLANK(E42),"",(-0.00000572466+(0.00000010227*E42)-(0.0000000016546*E42^2)))</f>
        <v>-4.284535594E-006</v>
      </c>
      <c r="M42" s="119" t="n">
        <f aca="false">IF(ISBLANK(E42),"",IF(ISBLANK(G42),(O42+(K42*35)+(L42*35^1.5)+(0.00000048314*35^2)),(O42+(K42*G42)+(L42*G42^1.5)+(0.00000048314*G42^2))))</f>
        <v>1.02526173220112</v>
      </c>
      <c r="N42" s="120" t="n">
        <f aca="false">IF(ISBLANK(D42),"",IF(ISBLANK(G42),J42*(1+0.00001*(35-20)),J42*(1+0.00001*(G42-20))))</f>
        <v>110.13790617272</v>
      </c>
      <c r="O42" s="119" t="n">
        <f aca="false">IF(ISBLANK(E42),"",(0.999842594+(0.00006793952*E42)-(0.00000909529*E42^2)+(0.0000001001685*E42^3)-(0.000000001120083*E42^4)+(0.000000000006536332*E42^5)))</f>
        <v>0.997840640156176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4.00812871654573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3.9093712275213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179.003028480932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174.592519021101</v>
      </c>
      <c r="T42" s="32" t="n">
        <v>0.26</v>
      </c>
      <c r="U42" s="32" t="n">
        <v>0.25</v>
      </c>
      <c r="V42" s="32" t="n">
        <v>6.06</v>
      </c>
      <c r="W42" s="32" t="n">
        <v>5.92</v>
      </c>
      <c r="X42" s="32" t="n">
        <v>5.8</v>
      </c>
      <c r="Y42" s="32" t="n">
        <v>5.67</v>
      </c>
      <c r="Z42" s="32" t="n">
        <v>0.52</v>
      </c>
      <c r="AA42" s="32" t="n">
        <v>0.51</v>
      </c>
      <c r="AB42" s="32" t="n">
        <v>2.78</v>
      </c>
      <c r="AC42" s="32" t="n">
        <v>2.72</v>
      </c>
      <c r="AD42" s="145" t="n">
        <v>0.0631</v>
      </c>
      <c r="AE42" s="145" t="n">
        <v>0.0534</v>
      </c>
      <c r="AF42" s="145" t="n">
        <v>0.0085</v>
      </c>
      <c r="AG42" s="145" t="n">
        <v>0.0789</v>
      </c>
      <c r="AH42" s="145" t="n">
        <v>0.033</v>
      </c>
      <c r="AI42" s="145" t="n">
        <v>0.0035</v>
      </c>
      <c r="AJ42" s="145" t="n">
        <v>0.0074</v>
      </c>
      <c r="AK42" s="145" t="n">
        <v>-9999.9999</v>
      </c>
      <c r="AL42" s="145" t="n">
        <v>0.1205</v>
      </c>
      <c r="AM42" s="145" t="n">
        <v>0.0097</v>
      </c>
      <c r="AN42" s="145" t="n">
        <v>0.0064</v>
      </c>
      <c r="AO42" s="145" t="n">
        <v>-9999.9999</v>
      </c>
      <c r="AP42" s="145" t="n">
        <v>0.0155</v>
      </c>
      <c r="AQ42" s="145"/>
      <c r="AR42" s="145" t="n">
        <v>0.0336</v>
      </c>
      <c r="AS42" s="145" t="n">
        <v>0.0718</v>
      </c>
      <c r="AT42" s="145"/>
      <c r="AU42" s="145" t="n">
        <v>0.0216</v>
      </c>
      <c r="AV42" s="145" t="n">
        <v>-9999.9999</v>
      </c>
      <c r="AW42" s="145"/>
      <c r="AX42" s="145" t="n">
        <v>0.0427</v>
      </c>
      <c r="AY42" s="145" t="n">
        <v>0.3536</v>
      </c>
      <c r="AZ42" s="145"/>
      <c r="BA42" s="145" t="n">
        <v>-9999.9999</v>
      </c>
      <c r="BB42" s="145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2016</v>
      </c>
      <c r="E43" s="144" t="n">
        <v>27.4</v>
      </c>
      <c r="F43" s="141" t="n">
        <v>4.1176</v>
      </c>
      <c r="G43" s="159" t="n">
        <v>36.2184</v>
      </c>
      <c r="H43" s="113" t="n">
        <v>40</v>
      </c>
      <c r="I43" s="144" t="n">
        <v>41.3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107.63</v>
      </c>
      <c r="K43" s="119" t="n">
        <f aca="false">IF(ISBLANK(E43),"",(0.000824493-(0.0000040899*E43)+(0.000000076438*E43^2)-(0.00000000082467*E43^3)+(0.0000000000053875*E43^4)))</f>
        <v>0.00075588880506374</v>
      </c>
      <c r="L43" s="119" t="n">
        <f aca="false">IF(ISBLANK(E43),"",(-0.00000572466+(0.00000010227*E43)-(0.0000000016546*E43^2)))</f>
        <v>-4.164669496E-006</v>
      </c>
      <c r="M43" s="119" t="n">
        <f aca="false">IF(ISBLANK(E43),"",IF(ISBLANK(G43),(O43+(K43*35)+(L43*35^1.5)+(0.00000048314*35^2)),(O43+(K43*G43)+(L43*G43^1.5)+(0.00000048314*G43^2))))</f>
        <v>1.02350901254538</v>
      </c>
      <c r="N43" s="120" t="n">
        <f aca="false">IF(ISBLANK(D43),"",IF(ISBLANK(G43),J43*(1+0.00001*(35-20)),J43*(1+0.00001*(G43-20))))</f>
        <v>107.64745586392</v>
      </c>
      <c r="O43" s="119" t="n">
        <f aca="false">IF(ISBLANK(E43),"",(0.999842594+(0.00006793952*E43)-(0.00000909529*E43^2)+(0.0000001001685*E43^3)-(0.000000001120083*E43^4)+(0.000000000006536332*E43^5)))</f>
        <v>0.996405926771626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4.37659593556406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4.27606975797881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195.458774482291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190.969275391333</v>
      </c>
      <c r="T43" s="32" t="n">
        <v>0.01</v>
      </c>
      <c r="U43" s="32" t="n">
        <v>0.01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0.18</v>
      </c>
      <c r="AA43" s="32" t="n">
        <v>0.18</v>
      </c>
      <c r="AB43" s="32" t="n">
        <v>1.49</v>
      </c>
      <c r="AC43" s="32" t="n">
        <v>1.46</v>
      </c>
      <c r="AD43" s="145" t="n">
        <v>0.0362</v>
      </c>
      <c r="AE43" s="145" t="n">
        <v>0.0425</v>
      </c>
      <c r="AF43" s="145" t="n">
        <v>0.0086</v>
      </c>
      <c r="AG43" s="145" t="n">
        <v>0.0426</v>
      </c>
      <c r="AH43" s="145" t="n">
        <v>0.0144</v>
      </c>
      <c r="AI43" s="145" t="n">
        <v>0.0033</v>
      </c>
      <c r="AJ43" s="145" t="n">
        <v>0.0054</v>
      </c>
      <c r="AK43" s="145" t="n">
        <v>0.0041</v>
      </c>
      <c r="AL43" s="145" t="n">
        <v>0.1081</v>
      </c>
      <c r="AM43" s="145" t="n">
        <v>0.0095</v>
      </c>
      <c r="AN43" s="145" t="n">
        <v>0.0017</v>
      </c>
      <c r="AO43" s="145" t="n">
        <v>-9999.9999</v>
      </c>
      <c r="AP43" s="145" t="n">
        <v>0.0629</v>
      </c>
      <c r="AQ43" s="145"/>
      <c r="AR43" s="145" t="n">
        <v>0.0246</v>
      </c>
      <c r="AS43" s="145" t="n">
        <v>0.0719</v>
      </c>
      <c r="AT43" s="145"/>
      <c r="AU43" s="145" t="n">
        <v>0.0325</v>
      </c>
      <c r="AV43" s="145" t="n">
        <v>-9999.9999</v>
      </c>
      <c r="AW43" s="145"/>
      <c r="AX43" s="145" t="n">
        <v>0.121</v>
      </c>
      <c r="AY43" s="145" t="n">
        <v>0.2823</v>
      </c>
      <c r="AZ43" s="145"/>
      <c r="BA43" s="145" t="n">
        <v>-9999.9999</v>
      </c>
      <c r="BB43" s="145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2017</v>
      </c>
      <c r="E44" s="144" t="n">
        <v>27.9</v>
      </c>
      <c r="F44" s="141" t="n">
        <v>4.4766</v>
      </c>
      <c r="G44" s="159" t="n">
        <v>35.0996</v>
      </c>
      <c r="H44" s="113" t="n">
        <v>20</v>
      </c>
      <c r="I44" s="144" t="n">
        <v>20.2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109.96</v>
      </c>
      <c r="K44" s="119" t="n">
        <f aca="false">IF(ISBLANK(E44),"",(0.000824493-(0.0000040899*E44)+(0.000000076438*E44^2)-(0.00000000082467*E44^3)+(0.0000000000053875*E44^4)))</f>
        <v>0.000755239413691009</v>
      </c>
      <c r="L44" s="119" t="n">
        <f aca="false">IF(ISBLANK(E44),"",(-0.00000572466+(0.00000010227*E44)-(0.0000000016546*E44^2)))</f>
        <v>-4.159284186E-006</v>
      </c>
      <c r="M44" s="119" t="n">
        <f aca="false">IF(ISBLANK(E44),"",IF(ISBLANK(G44),(O44+(K44*35)+(L44*35^1.5)+(0.00000048314*35^2)),(O44+(K44*G44)+(L44*G44^1.5)+(0.00000048314*G44^2))))</f>
        <v>1.02250438956793</v>
      </c>
      <c r="N44" s="120" t="n">
        <f aca="false">IF(ISBLANK(D44),"",IF(ISBLANK(G44),J44*(1+0.00001*(35-20)),J44*(1+0.00001*(G44-20))))</f>
        <v>109.97660352016</v>
      </c>
      <c r="O44" s="119" t="n">
        <f aca="false">IF(ISBLANK(E44),"",(0.999842594+(0.00006793952*E44)-(0.00000909529*E44^2)+(0.0000001001685*E44^3)-(0.000000001120083*E44^4)+(0.000000000006536332*E44^5)))</f>
        <v>0.996265480344915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4.65690815476034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4.55441385119937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207.977518191597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203.400122594564</v>
      </c>
      <c r="T44" s="32" t="n">
        <v>0.01</v>
      </c>
      <c r="U44" s="32" t="n">
        <v>0.01</v>
      </c>
      <c r="V44" s="32" t="n">
        <v>0.01</v>
      </c>
      <c r="W44" s="32" t="n">
        <v>0.01</v>
      </c>
      <c r="X44" s="32" t="n">
        <v>0</v>
      </c>
      <c r="Y44" s="32" t="n">
        <v>0</v>
      </c>
      <c r="Z44" s="32" t="n">
        <v>0.06</v>
      </c>
      <c r="AA44" s="32" t="n">
        <v>0.06</v>
      </c>
      <c r="AB44" s="32" t="n">
        <v>0.8</v>
      </c>
      <c r="AC44" s="32" t="n">
        <v>0.78</v>
      </c>
      <c r="AD44" s="145" t="n">
        <v>0.0056</v>
      </c>
      <c r="AE44" s="145" t="n">
        <v>0.0102</v>
      </c>
      <c r="AF44" s="145" t="n">
        <v>0.0051</v>
      </c>
      <c r="AG44" s="145" t="n">
        <v>0.007</v>
      </c>
      <c r="AH44" s="145" t="n">
        <v>0.0047</v>
      </c>
      <c r="AI44" s="145" t="n">
        <v>-9999.9999</v>
      </c>
      <c r="AJ44" s="145" t="n">
        <v>-9999.9999</v>
      </c>
      <c r="AK44" s="145" t="n">
        <v>-9999.9999</v>
      </c>
      <c r="AL44" s="145" t="n">
        <v>0.0272</v>
      </c>
      <c r="AM44" s="145" t="n">
        <v>0.0063</v>
      </c>
      <c r="AN44" s="145" t="n">
        <v>-9999.9999</v>
      </c>
      <c r="AO44" s="145" t="n">
        <v>-9999.9999</v>
      </c>
      <c r="AP44" s="145" t="n">
        <v>0.1156</v>
      </c>
      <c r="AQ44" s="145"/>
      <c r="AR44" s="145" t="n">
        <v>0.0057</v>
      </c>
      <c r="AS44" s="145" t="n">
        <v>0.0109</v>
      </c>
      <c r="AT44" s="145"/>
      <c r="AU44" s="145" t="n">
        <v>0.0206</v>
      </c>
      <c r="AV44" s="145" t="n">
        <v>-9999.9999</v>
      </c>
      <c r="AW44" s="145"/>
      <c r="AX44" s="145" t="n">
        <v>0.0625</v>
      </c>
      <c r="AY44" s="145" t="n">
        <v>0.1155</v>
      </c>
      <c r="AZ44" s="145"/>
      <c r="BA44" s="145" t="n">
        <v>-9999.9999</v>
      </c>
      <c r="BB44" s="145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2018</v>
      </c>
      <c r="E45" s="144" t="n">
        <v>25</v>
      </c>
      <c r="F45" s="141" t="n">
        <v>4.3323</v>
      </c>
      <c r="G45" s="159" t="n">
        <v>34.6643</v>
      </c>
      <c r="H45" s="113" t="n">
        <v>0</v>
      </c>
      <c r="I45" s="144" t="n">
        <v>1.3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109.32</v>
      </c>
      <c r="K45" s="119" t="n">
        <f aca="false">IF(ISBLANK(E45),"",(0.000824493-(0.0000040899*E45)+(0.000000076438*E45^2)-(0.00000000082467*E45^3)+(0.0000000000053875*E45^4)))</f>
        <v>0.0007592382734375</v>
      </c>
      <c r="L45" s="119" t="n">
        <f aca="false">IF(ISBLANK(E45),"",(-0.00000572466+(0.00000010227*E45)-(0.0000000016546*E45^2)))</f>
        <v>-4.202035E-006</v>
      </c>
      <c r="M45" s="119" t="n">
        <f aca="false">IF(ISBLANK(E45),"",IF(ISBLANK(G45),(O45+(K45*35)+(L45*35^1.5)+(0.00000048314*35^2)),(O45+(K45*G45)+(L45*G45^1.5)+(0.00000048314*G45^2))))</f>
        <v>1.02308937130321</v>
      </c>
      <c r="N45" s="120" t="n">
        <f aca="false">IF(ISBLANK(D45),"",IF(ISBLANK(G45),J45*(1+0.00001*(35-20)),J45*(1+0.00001*(G45-20))))</f>
        <v>109.33603101276</v>
      </c>
      <c r="O45" s="119" t="n">
        <f aca="false">IF(ISBLANK(E45),"",(0.999842594+(0.00006793952*E45)-(0.00000909529*E45^2)+(0.0000001001685*E45^3)-(0.000000001120083*E45^4)+(0.000000000006536332*E45^5)))</f>
        <v>0.997047957507813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4.5331811279722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4.43087500967568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202.451869175238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197.882877932116</v>
      </c>
      <c r="T45" s="32" t="n">
        <v>0.01</v>
      </c>
      <c r="U45" s="32" t="n">
        <v>0.01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0.01</v>
      </c>
      <c r="AA45" s="32" t="n">
        <v>0.01</v>
      </c>
      <c r="AB45" s="32" t="n">
        <v>0.88</v>
      </c>
      <c r="AC45" s="32" t="n">
        <v>0.86</v>
      </c>
      <c r="AD45" s="145" t="n">
        <v>0.0029</v>
      </c>
      <c r="AE45" s="145" t="n">
        <v>0.0059</v>
      </c>
      <c r="AF45" s="145" t="n">
        <v>0.0028</v>
      </c>
      <c r="AG45" s="145" t="n">
        <v>0.0054</v>
      </c>
      <c r="AH45" s="145" t="n">
        <v>0.0029</v>
      </c>
      <c r="AI45" s="145" t="n">
        <v>-9999.9999</v>
      </c>
      <c r="AJ45" s="145" t="n">
        <v>-9999.9999</v>
      </c>
      <c r="AK45" s="145" t="n">
        <v>-9999.9999</v>
      </c>
      <c r="AL45" s="145" t="n">
        <v>0.0168</v>
      </c>
      <c r="AM45" s="145" t="n">
        <v>0.0047</v>
      </c>
      <c r="AN45" s="145" t="n">
        <v>-9999.9999</v>
      </c>
      <c r="AO45" s="145" t="n">
        <v>-9999.9999</v>
      </c>
      <c r="AP45" s="145" t="n">
        <v>0.0973</v>
      </c>
      <c r="AQ45" s="145"/>
      <c r="AR45" s="145" t="n">
        <v>0.0044</v>
      </c>
      <c r="AS45" s="145" t="n">
        <v>0.0063</v>
      </c>
      <c r="AT45" s="145"/>
      <c r="AU45" s="145" t="n">
        <v>0.0164</v>
      </c>
      <c r="AV45" s="145" t="n">
        <v>-9999.9999</v>
      </c>
      <c r="AW45" s="145"/>
      <c r="AX45" s="145" t="n">
        <v>0.0538</v>
      </c>
      <c r="AY45" s="145" t="n">
        <v>0.0678</v>
      </c>
      <c r="AZ45" s="145"/>
      <c r="BA45" s="145" t="n">
        <v>-9999.9999</v>
      </c>
      <c r="BB45" s="145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44"/>
      <c r="F46" s="141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23.2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65"/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8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66"/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R52" activeCellId="0" sqref="R5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37" t="n">
        <v>4.983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30.05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0°30.05</v>
      </c>
      <c r="P9" s="29" t="s">
        <v>13</v>
      </c>
      <c r="Q9" s="33" t="n">
        <f aca="false">IF(ISBLANK(I9),"",IF(ISBLANK(J9),"",IF(J9&gt;60,"ERREUR !!",O11*(I9+(J9/60)))))</f>
        <v>0.500833333333333</v>
      </c>
      <c r="R9" s="33"/>
      <c r="V9" s="137" t="n">
        <v>4.9754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-10°0.12</v>
      </c>
      <c r="P10" s="29" t="s">
        <v>17</v>
      </c>
      <c r="Q10" s="33" t="n">
        <f aca="false">IF(ISBLANK(I10),"",IF(ISBLANK(J10),"",IF(J10&gt;60,"ERREUR !!",O12*(I10+(J10/60)))))</f>
        <v>-10.002</v>
      </c>
      <c r="R10" s="33"/>
      <c r="S10" s="35"/>
      <c r="T10" s="35"/>
      <c r="V10" s="0" t="n">
        <v>4.9772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41726</v>
      </c>
      <c r="K11" s="38"/>
      <c r="L11" s="38"/>
      <c r="M11" s="38"/>
      <c r="N11" s="39" t="str">
        <f aca="false">I9&amp;"°"&amp;J9</f>
        <v>0°30.05</v>
      </c>
      <c r="O11" s="40" t="n">
        <f aca="false">IF(P9=M10,-1,1)</f>
        <v>1</v>
      </c>
      <c r="P11" s="41" t="str">
        <f aca="false">TEXT(J11,"aaaa-mm-jj")&amp;"T"&amp;TEXT(J12,"hh:mm:ss")&amp;"z"</f>
        <v>2018-03-29T19:21:51z</v>
      </c>
      <c r="Q11" s="41"/>
      <c r="R11" s="41"/>
      <c r="T11" s="42"/>
      <c r="U11" s="42"/>
      <c r="V11" s="5" t="n">
        <v>4.9752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0.806840277777778</v>
      </c>
      <c r="K12" s="45"/>
      <c r="L12" s="45"/>
      <c r="M12" s="45"/>
      <c r="N12" s="46" t="str">
        <f aca="false">I10&amp;"°"&amp;J10</f>
        <v>10°0.12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4.9815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4.97846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4.9785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4.978061892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0.00400722421449896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2002</v>
      </c>
      <c r="E35" s="144" t="n">
        <v>6.6</v>
      </c>
      <c r="F35" s="141" t="n">
        <v>5.4141</v>
      </c>
      <c r="G35" s="167" t="n">
        <v>34.9647</v>
      </c>
      <c r="H35" s="113" t="n">
        <v>2000</v>
      </c>
      <c r="I35" s="144" t="n">
        <v>2021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108.59</v>
      </c>
      <c r="K35" s="119" t="n">
        <f aca="false">IF(ISBLANK(E35),"",(0.000824493-(0.0000040899*E35)+(0.000000076438*E35^2)-(0.00000000082467*E35^3)+(0.0000000000053875*E35^4)))</f>
        <v>0.0008006024325927</v>
      </c>
      <c r="L35" s="119" t="n">
        <f aca="false">IF(ISBLANK(E35),"",(-0.00000572466+(0.00000010227*E35)-(0.0000000016546*E35^2)))</f>
        <v>-5.121752376E-006</v>
      </c>
      <c r="M35" s="119" t="n">
        <f aca="false">IF(ISBLANK(E35),"",IF(ISBLANK(G35),(O35+(K35*35)+(L35*35^1.5)+(0.00000048314*35^2)),(O35+(K35*G35)+(L35*G35^1.5)+(0.00000048314*G35^2))))</f>
        <v>1.02744611537756</v>
      </c>
      <c r="N35" s="120" t="n">
        <f aca="false">IF(ISBLANK(D35),"",IF(ISBLANK(G35),J35*(1+0.00001*(35-20)),J35*(1+0.00001*(G35-20))))</f>
        <v>108.60625016773</v>
      </c>
      <c r="O35" s="119" t="n">
        <f aca="false">IF(ISBLANK(E35),"",(0.999842594+(0.00006793952*E35)-(0.00000909529*E35^2)+(0.0000001001685*E35^3)-(0.000000001120083*E35^4)+(0.000000000006536332*E35^5)))</f>
        <v>0.999921558571369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5.70795231920052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5.55547608168529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254.917150575495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248.107561808065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2004</v>
      </c>
      <c r="E36" s="144" t="n">
        <v>8.5</v>
      </c>
      <c r="F36" s="141" t="n">
        <v>3.9524</v>
      </c>
      <c r="G36" s="167" t="n">
        <v>34.8118</v>
      </c>
      <c r="H36" s="113" t="n">
        <v>1200</v>
      </c>
      <c r="I36" s="144" t="n">
        <v>1210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110.33</v>
      </c>
      <c r="K36" s="119" t="n">
        <f aca="false">IF(ISBLANK(E36),"",(0.000824493-(0.0000040899*E36)+(0.000000076438*E36^2)-(0.00000000082467*E36^3)+(0.0000000000053875*E36^4)))</f>
        <v>0.000794773168122969</v>
      </c>
      <c r="L36" s="119" t="n">
        <f aca="false">IF(ISBLANK(E36),"",(-0.00000572466+(0.00000010227*E36)-(0.0000000016546*E36^2)))</f>
        <v>-4.97490985E-006</v>
      </c>
      <c r="M36" s="119" t="n">
        <f aca="false">IF(ISBLANK(E36),"",IF(ISBLANK(G36),(O36+(K36*35)+(L36*35^1.5)+(0.00000048314*35^2)),(O36+(K36*G36)+(L36*G36^1.5)+(0.00000048314*G36^2))))</f>
        <v>1.02705006635355</v>
      </c>
      <c r="N36" s="120" t="n">
        <f aca="false">IF(ISBLANK(D36),"",IF(ISBLANK(G36),J36*(1+0.00001*(35-20)),J36*(1+0.00001*(G36-20))))</f>
        <v>110.34634185894</v>
      </c>
      <c r="O36" s="119" t="n">
        <f aca="false">IF(ISBLANK(E36),"",(0.999842594+(0.00006793952*E36)-(0.00000909529*E36^2)+(0.0000001001685*E36^3)-(0.000000001120083*E36^4)+(0.000000000006536332*E36^5)))</f>
        <v>0.999818904314821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4.09570513854359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3.98783396517855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182.914191487357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178.096664884874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2010</v>
      </c>
      <c r="E37" s="144" t="n">
        <v>10.2</v>
      </c>
      <c r="F37" s="141" t="n">
        <v>2.7478</v>
      </c>
      <c r="G37" s="167" t="n">
        <v>34.6159</v>
      </c>
      <c r="H37" s="113" t="n">
        <v>500</v>
      </c>
      <c r="I37" s="144" t="n">
        <v>503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109.42</v>
      </c>
      <c r="K37" s="119" t="n">
        <f aca="false">IF(ISBLANK(E37),"",(0.000824493-(0.0000040899*E37)+(0.000000076438*E37^2)-(0.00000000082467*E37^3)+(0.0000000000053875*E37^4)))</f>
        <v>0.00078991179915126</v>
      </c>
      <c r="L37" s="119" t="n">
        <f aca="false">IF(ISBLANK(E37),"",(-0.00000572466+(0.00000010227*E37)-(0.0000000016546*E37^2)))</f>
        <v>-4.853650584E-006</v>
      </c>
      <c r="M37" s="119" t="n">
        <f aca="false">IF(ISBLANK(E37),"",IF(ISBLANK(G37),(O37+(K37*35)+(L37*35^1.5)+(0.00000048314*35^2)),(O37+(K37*G37)+(L37*G37^1.5)+(0.00000048314*G37^2))))</f>
        <v>1.02661812370484</v>
      </c>
      <c r="N37" s="120" t="n">
        <f aca="false">IF(ISBLANK(D37),"",IF(ISBLANK(G37),J37*(1+0.00001*(35-20)),J37*(1+0.00001*(G37-20))))</f>
        <v>109.43599271778</v>
      </c>
      <c r="O37" s="119" t="n">
        <f aca="false">IF(ISBLANK(E37),"",(0.999842594+(0.00006793952*E37)-(0.00000909529*E37^2)+(0.0000001001685*E37^3)-(0.000000001120083*E37^4)+(0.000000000006536332*E37^5)))</f>
        <v>0.999684200271206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2.866689213727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2.79236178237507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128.026340285048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124.706877200871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2011</v>
      </c>
      <c r="E38" s="144" t="n">
        <v>10.5</v>
      </c>
      <c r="F38" s="141" t="n">
        <v>2.7863</v>
      </c>
      <c r="G38" s="167" t="n">
        <v>34.6141</v>
      </c>
      <c r="H38" s="113" t="n">
        <v>500</v>
      </c>
      <c r="I38" s="144" t="n">
        <v>504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110.81</v>
      </c>
      <c r="K38" s="119" t="n">
        <f aca="false">IF(ISBLANK(E38),"",(0.000824493-(0.0000040899*E38)+(0.000000076438*E38^2)-(0.00000000082467*E38^3)+(0.0000000000053875*E38^4)))</f>
        <v>0.000789087166290469</v>
      </c>
      <c r="L38" s="119" t="n">
        <f aca="false">IF(ISBLANK(E38),"",(-0.00000572466+(0.00000010227*E38)-(0.0000000016546*E38^2)))</f>
        <v>-4.83324465E-006</v>
      </c>
      <c r="M38" s="119" t="n">
        <f aca="false">IF(ISBLANK(E38),"",IF(ISBLANK(G38),(O38+(K38*35)+(L38*35^1.5)+(0.00000048314*35^2)),(O38+(K38*G38)+(L38*G38^1.5)+(0.00000048314*G38^2))))</f>
        <v>1.02656451052438</v>
      </c>
      <c r="N38" s="120" t="n">
        <f aca="false">IF(ISBLANK(D38),"",IF(ISBLANK(G38),J38*(1+0.00001*(35-20)),J38*(1+0.00001*(G38-20))))</f>
        <v>110.82619388421</v>
      </c>
      <c r="O38" s="119" t="n">
        <f aca="false">IF(ISBLANK(E38),"",(0.999842594+(0.00006793952*E38)-(0.00000909529*E38^2)+(0.0000001001685*E38^3)-(0.000000001120083*E38^4)+(0.000000000006536332*E38^5)))</f>
        <v>0.999656380338444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2.86993618903643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2.79567056878914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128.171350202367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124.854647602123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2012</v>
      </c>
      <c r="E39" s="144" t="n">
        <v>17.5</v>
      </c>
      <c r="F39" s="141" t="n">
        <v>3.5044</v>
      </c>
      <c r="G39" s="167" t="n">
        <v>35.6588</v>
      </c>
      <c r="H39" s="113" t="n">
        <v>100</v>
      </c>
      <c r="I39" s="144" t="n">
        <v>100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110.46</v>
      </c>
      <c r="K39" s="119" t="n">
        <f aca="false">IF(ISBLANK(E39),"",(0.000824493-(0.0000040899*E39)+(0.000000076438*E39^2)-(0.00000000082467*E39^3)+(0.0000000000053875*E39^4)))</f>
        <v>0.000772414460292969</v>
      </c>
      <c r="L39" s="119" t="n">
        <f aca="false">IF(ISBLANK(E39),"",(-0.00000572466+(0.00000010227*E39)-(0.0000000016546*E39^2)))</f>
        <v>-4.44165625E-006</v>
      </c>
      <c r="M39" s="119" t="n">
        <f aca="false">IF(ISBLANK(E39),"",IF(ISBLANK(G39),(O39+(K39*35)+(L39*35^1.5)+(0.00000048314*35^2)),(O39+(K39*G39)+(L39*G39^1.5)+(0.00000048314*G39^2))))</f>
        <v>1.02590053894659</v>
      </c>
      <c r="N39" s="120" t="n">
        <f aca="false">IF(ISBLANK(D39),"",IF(ISBLANK(G39),J39*(1+0.00001*(35-20)),J39*(1+0.00001*(G39-20))))</f>
        <v>110.47729671048</v>
      </c>
      <c r="O39" s="119" t="n">
        <f aca="false">IF(ISBLANK(E39),"",(0.999842594+(0.00006793952*E39)-(0.00000909529*E39^2)+(0.0000001001685*E39^3)-(0.000000001120083*E39^4)+(0.000000000006536332*E39^5)))</f>
        <v>0.998688620195579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3.62528267983933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3.53375648243817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161.905124481624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157.817564505689</v>
      </c>
      <c r="T39" s="32" t="n">
        <v>0.12</v>
      </c>
      <c r="U39" s="32" t="n">
        <v>0.12</v>
      </c>
      <c r="V39" s="125" t="n">
        <v>13.5</v>
      </c>
      <c r="W39" s="125" t="n">
        <v>13.2</v>
      </c>
      <c r="X39" s="125" t="n">
        <v>13.4</v>
      </c>
      <c r="Y39" s="125" t="n">
        <v>13.1</v>
      </c>
      <c r="Z39" s="32" t="n">
        <v>0.91</v>
      </c>
      <c r="AA39" s="32" t="n">
        <v>0.89</v>
      </c>
      <c r="AB39" s="32" t="n">
        <v>5.35</v>
      </c>
      <c r="AC39" s="32" t="n">
        <v>5.23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2013</v>
      </c>
      <c r="E40" s="144" t="n">
        <v>18.7</v>
      </c>
      <c r="F40" s="141" t="n">
        <v>3.451</v>
      </c>
      <c r="G40" s="167" t="n">
        <v>35.8359</v>
      </c>
      <c r="H40" s="113" t="n">
        <v>80</v>
      </c>
      <c r="I40" s="144" t="n">
        <v>80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109.83</v>
      </c>
      <c r="K40" s="119" t="n">
        <f aca="false">IF(ISBLANK(E40),"",(0.000824493-(0.0000040899*E40)+(0.000000076438*E40^2)-(0.00000000082467*E40^3)+(0.0000000000053875*E40^4)))</f>
        <v>0.000770007589862229</v>
      </c>
      <c r="L40" s="119" t="n">
        <f aca="false">IF(ISBLANK(E40),"",(-0.00000572466+(0.00000010227*E40)-(0.0000000016546*E40^2)))</f>
        <v>-4.390808074E-006</v>
      </c>
      <c r="M40" s="119" t="n">
        <f aca="false">IF(ISBLANK(E40),"",IF(ISBLANK(G40),(O40+(K40*35)+(L40*35^1.5)+(0.00000048314*35^2)),(O40+(K40*G40)+(L40*G40^1.5)+(0.00000048314*G40^2))))</f>
        <v>1.02573796448206</v>
      </c>
      <c r="N40" s="120" t="n">
        <f aca="false">IF(ISBLANK(D40),"",IF(ISBLANK(G40),J40*(1+0.00001*(35-20)),J40*(1+0.00001*(G40-20))))</f>
        <v>109.84739256897</v>
      </c>
      <c r="O40" s="119" t="n">
        <f aca="false">IF(ISBLANK(E40),"",(0.999842594+(0.00006793952*E40)-(0.00000909529*E40^2)+(0.0000001001685*E40^3)-(0.000000001120083*E40^4)+(0.000000000006536332*E40^5)))</f>
        <v>0.99846553259297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3.59065311758168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3.50055593330288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160.358568231198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156.334827981307</v>
      </c>
      <c r="T40" s="32" t="n">
        <v>0.19</v>
      </c>
      <c r="U40" s="32" t="n">
        <v>0.19</v>
      </c>
      <c r="V40" s="125" t="n">
        <v>12.2</v>
      </c>
      <c r="W40" s="125" t="n">
        <v>11.9</v>
      </c>
      <c r="X40" s="125" t="n">
        <v>12</v>
      </c>
      <c r="Y40" s="125" t="n">
        <v>11.7</v>
      </c>
      <c r="Z40" s="32" t="n">
        <v>0.83</v>
      </c>
      <c r="AA40" s="32" t="n">
        <v>0.81</v>
      </c>
      <c r="AB40" s="32" t="n">
        <v>4.79</v>
      </c>
      <c r="AC40" s="32" t="n">
        <v>4.68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2014</v>
      </c>
      <c r="E41" s="144" t="n">
        <v>20.4</v>
      </c>
      <c r="F41" s="141" t="n">
        <v>3.2772</v>
      </c>
      <c r="G41" s="167" t="n">
        <v>35.9868</v>
      </c>
      <c r="H41" s="113" t="n">
        <v>60</v>
      </c>
      <c r="I41" s="144" t="n">
        <v>60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112.03</v>
      </c>
      <c r="K41" s="119" t="n">
        <f aca="false">IF(ISBLANK(E41),"",(0.000824493-(0.0000040899*E41)+(0.000000076438*E41^2)-(0.00000000082467*E41^3)+(0.0000000000053875*E41^4)))</f>
        <v>0.00076680136339104</v>
      </c>
      <c r="L41" s="119" t="n">
        <f aca="false">IF(ISBLANK(E41),"",(-0.00000572466+(0.00000010227*E41)-(0.0000000016546*E41^2)))</f>
        <v>-4.326930336E-006</v>
      </c>
      <c r="M41" s="119" t="n">
        <f aca="false">IF(ISBLANK(E41),"",IF(ISBLANK(G41),(O41+(K41*35)+(L41*35^1.5)+(0.00000048314*35^2)),(O41+(K41*G41)+(L41*G41^1.5)+(0.00000048314*G41^2))))</f>
        <v>1.02540928294764</v>
      </c>
      <c r="N41" s="120" t="n">
        <f aca="false">IF(ISBLANK(D41),"",IF(ISBLANK(G41),J41*(1+0.00001*(35-20)),J41*(1+0.00001*(G41-20))))</f>
        <v>112.04791001204</v>
      </c>
      <c r="O41" s="119" t="n">
        <f aca="false">IF(ISBLANK(E41),"",(0.999842594+(0.00006793952*E41)-(0.00000909529*E41^2)+(0.0000001001685*E41^3)-(0.000000001120083*E41^4)+(0.000000000006536332*E41^5)))</f>
        <v>0.998122968256003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3.34083993970944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3.25805509591827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149.201911707424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145.50474058371</v>
      </c>
      <c r="T41" s="32" t="n">
        <v>0.31</v>
      </c>
      <c r="U41" s="32" t="n">
        <v>0.3</v>
      </c>
      <c r="V41" s="125" t="n">
        <v>11.5</v>
      </c>
      <c r="W41" s="125" t="n">
        <v>11.2</v>
      </c>
      <c r="X41" s="125" t="n">
        <v>11.2</v>
      </c>
      <c r="Y41" s="125" t="n">
        <v>10.9</v>
      </c>
      <c r="Z41" s="32" t="n">
        <v>0.75</v>
      </c>
      <c r="AA41" s="32" t="n">
        <v>0.73</v>
      </c>
      <c r="AB41" s="32" t="n">
        <v>4.27</v>
      </c>
      <c r="AC41" s="32" t="n">
        <v>4.17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2015</v>
      </c>
      <c r="E42" s="144" t="n">
        <v>24.8</v>
      </c>
      <c r="F42" s="141" t="n">
        <v>4.3829</v>
      </c>
      <c r="G42" s="167" t="n">
        <v>36.0324</v>
      </c>
      <c r="H42" s="113" t="n">
        <v>40</v>
      </c>
      <c r="I42" s="144" t="n">
        <v>40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110.12</v>
      </c>
      <c r="K42" s="119" t="n">
        <f aca="false">IF(ISBLANK(E42),"",(0.000824493-(0.0000040899*E42)+(0.000000076438*E42^2)-(0.00000000082467*E42^3)+(0.0000000000053875*E42^4)))</f>
        <v>0.00075953517486848</v>
      </c>
      <c r="L42" s="119" t="n">
        <f aca="false">IF(ISBLANK(E42),"",(-0.00000572466+(0.00000010227*E42)-(0.0000000016546*E42^2)))</f>
        <v>-4.206009184E-006</v>
      </c>
      <c r="M42" s="119" t="n">
        <f aca="false">IF(ISBLANK(E42),"",IF(ISBLANK(G42),(O42+(K42*35)+(L42*35^1.5)+(0.00000048314*35^2)),(O42+(K42*G42)+(L42*G42^1.5)+(0.00000048314*G42^2))))</f>
        <v>1.02418444391923</v>
      </c>
      <c r="N42" s="120" t="n">
        <f aca="false">IF(ISBLANK(D42),"",IF(ISBLANK(G42),J42*(1+0.00001*(35-20)),J42*(1+0.00001*(G42-20))))</f>
        <v>110.13765487888</v>
      </c>
      <c r="O42" s="119" t="n">
        <f aca="false">IF(ISBLANK(E42),"",(0.999842594+(0.00006793952*E42)-(0.00000909529*E42^2)+(0.0000001001685*E42^3)-(0.000000001120083*E42^4)+(0.000000000006536332*E42^5)))</f>
        <v>0.997099016400065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4.55231013695752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4.44481476357643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203.306170716523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198.505427341324</v>
      </c>
      <c r="T42" s="32" t="n">
        <v>0.02</v>
      </c>
      <c r="U42" s="32" t="n">
        <v>0.02</v>
      </c>
      <c r="V42" s="32" t="n">
        <v>0.06</v>
      </c>
      <c r="W42" s="32" t="n">
        <v>0.06</v>
      </c>
      <c r="X42" s="32" t="n">
        <v>0.04</v>
      </c>
      <c r="Y42" s="32" t="n">
        <v>0.04</v>
      </c>
      <c r="Z42" s="32" t="n">
        <v>0.13</v>
      </c>
      <c r="AA42" s="32" t="n">
        <v>0.13</v>
      </c>
      <c r="AB42" s="32" t="n">
        <v>1.36</v>
      </c>
      <c r="AC42" s="32" t="n">
        <v>1.33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2016</v>
      </c>
      <c r="E43" s="144" t="n">
        <v>28</v>
      </c>
      <c r="F43" s="141" t="n">
        <v>4.3142</v>
      </c>
      <c r="G43" s="167" t="n">
        <v>34.6583</v>
      </c>
      <c r="H43" s="113" t="n">
        <v>20</v>
      </c>
      <c r="I43" s="144" t="n">
        <v>20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107.63</v>
      </c>
      <c r="K43" s="119" t="n">
        <f aca="false">IF(ISBLANK(E43),"",(0.000824493-(0.0000040899*E43)+(0.000000076438*E43^2)-(0.00000000082467*E43^3)+(0.0000000000053875*E43^4)))</f>
        <v>0.00075511149536</v>
      </c>
      <c r="L43" s="119" t="n">
        <f aca="false">IF(ISBLANK(E43),"",(-0.00000572466+(0.00000010227*E43)-(0.0000000016546*E43^2)))</f>
        <v>-4.1583064E-006</v>
      </c>
      <c r="M43" s="119" t="n">
        <f aca="false">IF(ISBLANK(E43),"",IF(ISBLANK(G43),(O43+(K43*35)+(L43*35^1.5)+(0.00000048314*35^2)),(O43+(K43*G43)+(L43*G43^1.5)+(0.00000048314*G43^2))))</f>
        <v>1.02213989429614</v>
      </c>
      <c r="N43" s="120" t="n">
        <f aca="false">IF(ISBLANK(D43),"",IF(ISBLANK(G43),J43*(1+0.00001*(35-20)),J43*(1+0.00001*(G43-20))))</f>
        <v>107.64577672829</v>
      </c>
      <c r="O43" s="119" t="n">
        <f aca="false">IF(ISBLANK(E43),"",(0.999842594+(0.00006793952*E43)-(0.00000909529*E43^2)+(0.0000001001685*E43^3)-(0.000000001120083*E43^4)+(0.000000000006536332*E43^5)))</f>
        <v>0.996237119054642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4.58641100181908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4.48706779513519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204.82911534124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200.392447730738</v>
      </c>
      <c r="T43" s="32" t="n">
        <v>0.01</v>
      </c>
      <c r="U43" s="32" t="n">
        <v>0.01</v>
      </c>
      <c r="V43" s="32" t="n">
        <v>0.06</v>
      </c>
      <c r="W43" s="32" t="n">
        <v>0.06</v>
      </c>
      <c r="X43" s="32" t="n">
        <v>0.05</v>
      </c>
      <c r="Y43" s="32" t="n">
        <v>0.05</v>
      </c>
      <c r="Z43" s="32" t="n">
        <v>0.03</v>
      </c>
      <c r="AA43" s="32" t="n">
        <v>0.03</v>
      </c>
      <c r="AB43" s="32" t="n">
        <v>0.89</v>
      </c>
      <c r="AC43" s="32" t="n">
        <v>0.87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2017</v>
      </c>
      <c r="E44" s="144" t="n">
        <v>28.3</v>
      </c>
      <c r="F44" s="141" t="n">
        <v>4.3433</v>
      </c>
      <c r="G44" s="167" t="n">
        <v>34.5018</v>
      </c>
      <c r="H44" s="113" t="n">
        <v>10</v>
      </c>
      <c r="I44" s="144" t="n">
        <v>10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109.96</v>
      </c>
      <c r="K44" s="119" t="n">
        <f aca="false">IF(ISBLANK(E44),"",(0.000824493-(0.0000040899*E44)+(0.000000076438*E44^2)-(0.00000000082467*E44^3)+(0.0000000000053875*E44^4)))</f>
        <v>0.000754731636124149</v>
      </c>
      <c r="L44" s="119" t="n">
        <f aca="false">IF(ISBLANK(E44),"",(-0.00000572466+(0.00000010227*E44)-(0.0000000016546*E44^2)))</f>
        <v>-4.155571594E-006</v>
      </c>
      <c r="M44" s="119" t="n">
        <f aca="false">IF(ISBLANK(E44),"",IF(ISBLANK(G44),(O44+(K44*35)+(L44*35^1.5)+(0.00000048314*35^2)),(O44+(K44*G44)+(L44*G44^1.5)+(0.00000048314*G44^2))))</f>
        <v>1.02192405369127</v>
      </c>
      <c r="N44" s="120" t="n">
        <f aca="false">IF(ISBLANK(D44),"",IF(ISBLANK(G44),J44*(1+0.00001*(35-20)),J44*(1+0.00001*(G44-20))))</f>
        <v>109.97594617928</v>
      </c>
      <c r="O44" s="119" t="n">
        <f aca="false">IF(ISBLANK(E44),"",(0.999842594+(0.00006793952*E44)-(0.00000909529*E44^2)+(0.0000001001685*E44^3)-(0.000000001120083*E44^4)+(0.000000000006536332*E44^5)))</f>
        <v>0.996151493987156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4.51779305919041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4.42086967507204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201.764638023444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197.436039688717</v>
      </c>
      <c r="T44" s="32" t="n">
        <v>0.01</v>
      </c>
      <c r="U44" s="32" t="n">
        <v>0.01</v>
      </c>
      <c r="V44" s="32" t="n">
        <v>0.07</v>
      </c>
      <c r="W44" s="32" t="n">
        <v>0.07</v>
      </c>
      <c r="X44" s="32" t="n">
        <v>0.06</v>
      </c>
      <c r="Y44" s="32" t="n">
        <v>0.06</v>
      </c>
      <c r="Z44" s="32" t="n">
        <v>0.04</v>
      </c>
      <c r="AA44" s="32" t="n">
        <v>0.04</v>
      </c>
      <c r="AB44" s="32" t="n">
        <v>0.91</v>
      </c>
      <c r="AC44" s="32" t="n">
        <v>0.89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2018</v>
      </c>
      <c r="E45" s="144" t="n">
        <v>28.3</v>
      </c>
      <c r="F45" s="141" t="n">
        <v>4.3174</v>
      </c>
      <c r="G45" s="167" t="n">
        <v>34.5013</v>
      </c>
      <c r="H45" s="113" t="n">
        <v>0</v>
      </c>
      <c r="I45" s="144" t="n">
        <v>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109.32</v>
      </c>
      <c r="K45" s="119" t="n">
        <f aca="false">IF(ISBLANK(E45),"",(0.000824493-(0.0000040899*E45)+(0.000000076438*E45^2)-(0.00000000082467*E45^3)+(0.0000000000053875*E45^4)))</f>
        <v>0.000754731636124149</v>
      </c>
      <c r="L45" s="119" t="n">
        <f aca="false">IF(ISBLANK(E45),"",(-0.00000572466+(0.00000010227*E45)-(0.0000000016546*E45^2)))</f>
        <v>-4.155571594E-006</v>
      </c>
      <c r="M45" s="119" t="n">
        <f aca="false">IF(ISBLANK(E45),"",IF(ISBLANK(G45),(O45+(K45*35)+(L45*35^1.5)+(0.00000048314*35^2)),(O45+(K45*G45)+(L45*G45^1.5)+(0.00000048314*G45^2))))</f>
        <v>1.02192367796312</v>
      </c>
      <c r="N45" s="120" t="n">
        <f aca="false">IF(ISBLANK(D45),"",IF(ISBLANK(G45),J45*(1+0.00001*(35-20)),J45*(1+0.00001*(G45-20))))</f>
        <v>109.33585282116</v>
      </c>
      <c r="O45" s="119" t="n">
        <f aca="false">IF(ISBLANK(E45),"",(0.999842594+(0.00006793952*E45)-(0.00000909529*E45^2)+(0.0000001001685*E45^3)-(0.000000001120083*E45^4)+(0.000000000006536332*E45^5)))</f>
        <v>0.996151493987156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4.51754271943436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4.42062633135053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201.753457849938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197.425171958115</v>
      </c>
      <c r="T45" s="32" t="n">
        <v>0.01</v>
      </c>
      <c r="U45" s="32" t="n">
        <v>0.01</v>
      </c>
      <c r="V45" s="32" t="n">
        <v>0.05</v>
      </c>
      <c r="W45" s="32" t="n">
        <v>0.05</v>
      </c>
      <c r="X45" s="32" t="n">
        <v>0.04</v>
      </c>
      <c r="Y45" s="32" t="n">
        <v>0.04</v>
      </c>
      <c r="Z45" s="32" t="n">
        <v>0.02</v>
      </c>
      <c r="AA45" s="32" t="n">
        <v>0.02</v>
      </c>
      <c r="AB45" s="32" t="n">
        <v>0.95</v>
      </c>
      <c r="AC45" s="32" t="n">
        <v>0.93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44"/>
      <c r="F46" s="141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23.2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65"/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8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66"/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L13" colorId="64" zoomScale="100" zoomScaleNormal="100" zoomScalePageLayoutView="100" workbookViewId="0">
      <selection pane="topLeft" activeCell="AD39" activeCellId="0" sqref="AD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37" t="n">
        <v>4.983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0.03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1°0.03</v>
      </c>
      <c r="P9" s="29" t="s">
        <v>13</v>
      </c>
      <c r="Q9" s="33" t="n">
        <f aca="false">IF(ISBLANK(I9),"",IF(ISBLANK(J9),"",IF(J9&gt;60,"ERREUR !!",O11*(I9+(J9/60)))))</f>
        <v>1.0005</v>
      </c>
      <c r="R9" s="33"/>
      <c r="V9" s="137" t="n">
        <v>4.9754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-10°0.06</v>
      </c>
      <c r="P10" s="29" t="s">
        <v>17</v>
      </c>
      <c r="Q10" s="33" t="n">
        <f aca="false">IF(ISBLANK(I10),"",IF(ISBLANK(J10),"",IF(J10&gt;60,"ERREUR !!",O12*(I10+(J10/60)))))</f>
        <v>-10.001</v>
      </c>
      <c r="R10" s="33"/>
      <c r="S10" s="35"/>
      <c r="T10" s="35"/>
      <c r="V10" s="0" t="n">
        <v>4.9772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41727</v>
      </c>
      <c r="K11" s="38"/>
      <c r="L11" s="38"/>
      <c r="M11" s="38"/>
      <c r="N11" s="39" t="str">
        <f aca="false">I9&amp;"°"&amp;J9</f>
        <v>1°0.03</v>
      </c>
      <c r="O11" s="40" t="n">
        <f aca="false">IF(P9=M10,-1,1)</f>
        <v>1</v>
      </c>
      <c r="P11" s="41" t="str">
        <f aca="false">TEXT(J11,"aaaa-mm-jj")&amp;"T"&amp;TEXT(J12,"hh:mm:ss")&amp;"z"</f>
        <v>2018-03-30T00:04:59z</v>
      </c>
      <c r="Q11" s="41"/>
      <c r="R11" s="41"/>
      <c r="T11" s="42"/>
      <c r="U11" s="42"/>
      <c r="V11" s="5" t="n">
        <v>4.9752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0.00346064814814815</v>
      </c>
      <c r="K12" s="45"/>
      <c r="L12" s="45"/>
      <c r="M12" s="45"/>
      <c r="N12" s="46" t="str">
        <f aca="false">I10&amp;"°"&amp;J10</f>
        <v>10°0.06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4.9815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4.97846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4.9785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4.978061892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0.00400722421449896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2023</v>
      </c>
      <c r="E35" s="144" t="n">
        <v>9.3</v>
      </c>
      <c r="F35" s="141" t="n">
        <v>5.4335</v>
      </c>
      <c r="G35" s="167" t="n">
        <v>34.9621</v>
      </c>
      <c r="H35" s="113" t="n">
        <v>2000</v>
      </c>
      <c r="I35" s="144" t="n">
        <v>2020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109.63</v>
      </c>
      <c r="K35" s="119" t="n">
        <f aca="false">IF(ISBLANK(E35),"",(0.000824493-(0.0000040899*E35)+(0.000000076438*E35^2)-(0.00000000082467*E35^3)+(0.0000000000053875*E35^4)))</f>
        <v>0.000792445024834849</v>
      </c>
      <c r="L35" s="119" t="n">
        <f aca="false">IF(ISBLANK(E35),"",(-0.00000572466+(0.00000010227*E35)-(0.0000000016546*E35^2)))</f>
        <v>-4.916655354E-006</v>
      </c>
      <c r="M35" s="119" t="n">
        <f aca="false">IF(ISBLANK(E35),"",IF(ISBLANK(G35),(O35+(K35*35)+(L35*35^1.5)+(0.00000048314*35^2)),(O35+(K35*G35)+(L35*G35^1.5)+(0.00000048314*G35^2))))</f>
        <v>1.02704013146582</v>
      </c>
      <c r="N35" s="120" t="n">
        <f aca="false">IF(ISBLANK(D35),"",IF(ISBLANK(G35),J35*(1+0.00001*(35-20)),J35*(1+0.00001*(G35-20))))</f>
        <v>109.64640295023</v>
      </c>
      <c r="O35" s="119" t="n">
        <f aca="false">IF(ISBLANK(E35),"",(0.999842594+(0.00006793952*E35)-(0.00000909529*E35^2)+(0.0000001001685*E35^3)-(0.000000001120083*E35^4)+(0.000000000006536332*E35^5)))</f>
        <v>0.999760427059674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5.67310125810816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5.52373863912344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253.36070218711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246.690167623253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2022</v>
      </c>
      <c r="E36" s="144" t="n">
        <v>9.6</v>
      </c>
      <c r="F36" s="141" t="n">
        <v>4.1454</v>
      </c>
      <c r="G36" s="167" t="n">
        <v>34.8536</v>
      </c>
      <c r="H36" s="113" t="n">
        <v>1200</v>
      </c>
      <c r="I36" s="144" t="n">
        <v>1210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109.76</v>
      </c>
      <c r="K36" s="119" t="n">
        <f aca="false">IF(ISBLANK(E36),"",(0.000824493-(0.0000040899*E36)+(0.000000076438*E36^2)-(0.00000000082467*E36^3)+(0.0000000000053875*E36^4)))</f>
        <v>0.0007915906293888</v>
      </c>
      <c r="L36" s="119" t="n">
        <f aca="false">IF(ISBLANK(E36),"",(-0.00000572466+(0.00000010227*E36)-(0.0000000016546*E36^2)))</f>
        <v>-4.895355936E-006</v>
      </c>
      <c r="M36" s="119" t="n">
        <f aca="false">IF(ISBLANK(E36),"",IF(ISBLANK(G36),(O36+(K36*35)+(L36*35^1.5)+(0.00000048314*35^2)),(O36+(K36*G36)+(L36*G36^1.5)+(0.00000048314*G36^2))))</f>
        <v>1.02690562968854</v>
      </c>
      <c r="N36" s="120" t="n">
        <f aca="false">IF(ISBLANK(D36),"",IF(ISBLANK(G36),J36*(1+0.00001*(35-20)),J36*(1+0.00001*(G36-20))))</f>
        <v>109.77630331136</v>
      </c>
      <c r="O36" s="119" t="n">
        <f aca="false">IF(ISBLANK(E36),"",(0.999842594+(0.00006793952*E36)-(0.00000909529*E36^2)+(0.0000001001685*E36^3)-(0.000000001120083*E36^4)+(0.000000000006536332*E36^5)))</f>
        <v>0.999736233711852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4.31920512656676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4.20603899880922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192.895700952471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187.84170168682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2024</v>
      </c>
      <c r="E37" s="144" t="n">
        <v>11.4</v>
      </c>
      <c r="F37" s="141" t="n">
        <v>2.934</v>
      </c>
      <c r="G37" s="167" t="n">
        <v>34.6146</v>
      </c>
      <c r="H37" s="113" t="n">
        <v>500</v>
      </c>
      <c r="I37" s="144" t="n">
        <v>504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110.41</v>
      </c>
      <c r="K37" s="119" t="n">
        <f aca="false">IF(ISBLANK(E37),"",(0.000824493-(0.0000040899*E37)+(0.000000076438*E37^2)-(0.00000000082467*E37^3)+(0.0000000000053875*E37^4)))</f>
        <v>0.00078667123031814</v>
      </c>
      <c r="L37" s="119" t="n">
        <f aca="false">IF(ISBLANK(E37),"",(-0.00000572466+(0.00000010227*E37)-(0.0000000016546*E37^2)))</f>
        <v>-4.773813816E-006</v>
      </c>
      <c r="M37" s="119" t="n">
        <f aca="false">IF(ISBLANK(E37),"",IF(ISBLANK(G37),(O37+(K37*35)+(L37*35^1.5)+(0.00000048314*35^2)),(O37+(K37*G37)+(L37*G37^1.5)+(0.00000048314*G37^2))))</f>
        <v>1.02640282212437</v>
      </c>
      <c r="N37" s="120" t="n">
        <f aca="false">IF(ISBLANK(D37),"",IF(ISBLANK(G37),J37*(1+0.00001*(35-20)),J37*(1+0.00001*(G37-20))))</f>
        <v>110.42613597986</v>
      </c>
      <c r="O37" s="119" t="n">
        <f aca="false">IF(ISBLANK(E37),"",(0.999842594+(0.00006793952*E37)-(0.00000909529*E37^2)+(0.0000001001685*E37^3)-(0.000000001120083*E37^4)+(0.000000000006536332*E37^5)))</f>
        <v>0.99956582543903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3.03406158117065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2.9560144572586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135.501190215081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132.015605661169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2027</v>
      </c>
      <c r="E38" s="144" t="n">
        <v>17</v>
      </c>
      <c r="F38" s="141" t="n">
        <v>3.0116</v>
      </c>
      <c r="G38" s="167" t="n">
        <v>35.5259</v>
      </c>
      <c r="H38" s="113" t="n">
        <v>100</v>
      </c>
      <c r="I38" s="144" t="n">
        <v>101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110.13</v>
      </c>
      <c r="K38" s="119" t="n">
        <f aca="false">IF(ISBLANK(E38),"",(0.000824493-(0.0000040899*E38)+(0.000000076438*E38^2)-(0.00000000082467*E38^3)+(0.0000000000053875*E38^4)))</f>
        <v>0.0007734536476775</v>
      </c>
      <c r="L38" s="119" t="n">
        <f aca="false">IF(ISBLANK(E38),"",(-0.00000572466+(0.00000010227*E38)-(0.0000000016546*E38^2)))</f>
        <v>-4.4642494E-006</v>
      </c>
      <c r="M38" s="119" t="n">
        <f aca="false">IF(ISBLANK(E38),"",IF(ISBLANK(G38),(O38+(K38*35)+(L38*35^1.5)+(0.00000048314*35^2)),(O38+(K38*G38)+(L38*G38^1.5)+(0.00000048314*G38^2))))</f>
        <v>1.02591899575474</v>
      </c>
      <c r="N38" s="120" t="n">
        <f aca="false">IF(ISBLANK(D38),"",IF(ISBLANK(G38),J38*(1+0.00001*(35-20)),J38*(1+0.00001*(G38-20))))</f>
        <v>110.14709867367</v>
      </c>
      <c r="O38" s="119" t="n">
        <f aca="false">IF(ISBLANK(E38),"",(0.999842594+(0.00006793952*E38)-(0.00000909529*E38^2)+(0.0000001001685*E38^3)-(0.000000001120083*E38^4)+(0.000000000006536332*E38^5)))</f>
        <v>0.998776885075002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3.12276480921288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3.04387073651517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139.462676379447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135.939267092768</v>
      </c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2028</v>
      </c>
      <c r="E39" s="144" t="n">
        <v>17.3</v>
      </c>
      <c r="F39" s="141" t="n">
        <v>2.9991</v>
      </c>
      <c r="G39" s="167" t="n">
        <v>35.5245</v>
      </c>
      <c r="H39" s="113" t="n">
        <v>100</v>
      </c>
      <c r="I39" s="144" t="n">
        <v>101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109.92</v>
      </c>
      <c r="K39" s="119" t="n">
        <f aca="false">IF(ISBLANK(E39),"",(0.000824493-(0.0000040899*E39)+(0.000000076438*E39^2)-(0.00000000082467*E39^3)+(0.0000000000053875*E39^4)))</f>
        <v>0.000772827533782449</v>
      </c>
      <c r="L39" s="119" t="n">
        <f aca="false">IF(ISBLANK(E39),"",(-0.00000572466+(0.00000010227*E39)-(0.0000000016546*E39^2)))</f>
        <v>-4.450594234E-006</v>
      </c>
      <c r="M39" s="119" t="n">
        <f aca="false">IF(ISBLANK(E39),"",IF(ISBLANK(G39),(O39+(K39*35)+(L39*35^1.5)+(0.00000048314*35^2)),(O39+(K39*G39)+(L39*G39^1.5)+(0.00000048314*G39^2))))</f>
        <v>1.02584594512511</v>
      </c>
      <c r="N39" s="120" t="n">
        <f aca="false">IF(ISBLANK(D39),"",IF(ISBLANK(G39),J39*(1+0.00001*(35-20)),J39*(1+0.00001*(G39-20))))</f>
        <v>109.9370645304</v>
      </c>
      <c r="O39" s="119" t="n">
        <f aca="false">IF(ISBLANK(E39),"",(0.999842594+(0.00006793952*E39)-(0.00000909529*E39^2)+(0.0000001001685*E39^3)-(0.000000001120083*E39^4)+(0.000000000006536332*E39^5)))</f>
        <v>0.998724260572406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3.11578974944812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3.037288166176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139.151170210353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135.64528950142</v>
      </c>
      <c r="T39" s="32" t="n">
        <v>0.04</v>
      </c>
      <c r="U39" s="32" t="n">
        <v>0.04</v>
      </c>
      <c r="V39" s="125" t="n">
        <v>17.3</v>
      </c>
      <c r="W39" s="125" t="n">
        <v>16.9</v>
      </c>
      <c r="X39" s="125" t="n">
        <v>17.2</v>
      </c>
      <c r="Y39" s="125" t="n">
        <v>16.8</v>
      </c>
      <c r="Z39" s="32" t="n">
        <v>1.11</v>
      </c>
      <c r="AA39" s="32" t="n">
        <v>1.08</v>
      </c>
      <c r="AB39" s="32" t="n">
        <v>6.65</v>
      </c>
      <c r="AC39" s="32" t="n">
        <v>6.5</v>
      </c>
      <c r="AD39" s="145" t="n">
        <v>0.0195</v>
      </c>
      <c r="AE39" s="145" t="n">
        <v>0.0108</v>
      </c>
      <c r="AF39" s="145" t="n">
        <v>-9999.9999</v>
      </c>
      <c r="AG39" s="145" t="n">
        <v>0.0291</v>
      </c>
      <c r="AH39" s="145" t="n">
        <v>0.0159</v>
      </c>
      <c r="AI39" s="145" t="n">
        <v>-9999.9999</v>
      </c>
      <c r="AJ39" s="145" t="n">
        <v>-9999.9999</v>
      </c>
      <c r="AK39" s="145" t="n">
        <v>-9999.9999</v>
      </c>
      <c r="AL39" s="145" t="n">
        <v>0.0336</v>
      </c>
      <c r="AM39" s="145" t="n">
        <v>0.0029</v>
      </c>
      <c r="AN39" s="145" t="n">
        <v>-9999.9999</v>
      </c>
      <c r="AO39" s="145" t="n">
        <v>-9999.9999</v>
      </c>
      <c r="AP39" s="145" t="n">
        <v>0.004</v>
      </c>
      <c r="AQ39" s="145"/>
      <c r="AR39" s="145" t="n">
        <v>0.0347</v>
      </c>
      <c r="AS39" s="145" t="n">
        <v>0.0157</v>
      </c>
      <c r="AT39" s="145"/>
      <c r="AU39" s="145" t="n">
        <v>0.0107</v>
      </c>
      <c r="AV39" s="145" t="n">
        <v>-9999.9999</v>
      </c>
      <c r="AW39" s="145"/>
      <c r="AX39" s="145" t="n">
        <v>0.0206</v>
      </c>
      <c r="AY39" s="145" t="n">
        <v>0.0821</v>
      </c>
      <c r="AZ39" s="145"/>
      <c r="BA39" s="145" t="n">
        <v>-9999.9999</v>
      </c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2050</v>
      </c>
      <c r="E40" s="144" t="n">
        <v>18.3</v>
      </c>
      <c r="F40" s="141" t="n">
        <v>2.9847</v>
      </c>
      <c r="G40" s="167" t="n">
        <v>35.6477</v>
      </c>
      <c r="H40" s="113" t="n">
        <v>80</v>
      </c>
      <c r="I40" s="144" t="n">
        <v>80.8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111.03</v>
      </c>
      <c r="K40" s="119" t="n">
        <f aca="false">IF(ISBLANK(E40),"",(0.000824493-(0.0000040899*E40)+(0.000000076438*E40^2)-(0.00000000082467*E40^3)+(0.0000000000053875*E40^4)))</f>
        <v>0.000770796387639649</v>
      </c>
      <c r="L40" s="119" t="n">
        <f aca="false">IF(ISBLANK(E40),"",(-0.00000572466+(0.00000010227*E40)-(0.0000000016546*E40^2)))</f>
        <v>-4.407227994E-006</v>
      </c>
      <c r="M40" s="119" t="n">
        <f aca="false">IF(ISBLANK(E40),"",IF(ISBLANK(G40),(O40+(K40*35)+(L40*35^1.5)+(0.00000048314*35^2)),(O40+(K40*G40)+(L40*G40^1.5)+(0.00000048314*G40^2))))</f>
        <v>1.02569469424919</v>
      </c>
      <c r="N40" s="120" t="n">
        <f aca="false">IF(ISBLANK(D40),"",IF(ISBLANK(G40),J40*(1+0.00001*(35-20)),J40*(1+0.00001*(G40-20))))</f>
        <v>111.04737364131</v>
      </c>
      <c r="O40" s="119" t="n">
        <f aca="false">IF(ISBLANK(E40),"",(0.999842594+(0.00006793952*E40)-(0.00000909529*E40^2)+(0.0000001001685*E40^3)-(0.000000001120083*E40^4)+(0.000000000006536332*E40^5)))</f>
        <v>0.998541643085094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3.06917623423389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2.99229025112636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137.069410620885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133.635682615303</v>
      </c>
      <c r="T40" s="32" t="n">
        <v>0.14</v>
      </c>
      <c r="U40" s="32" t="n">
        <v>0.14</v>
      </c>
      <c r="V40" s="125" t="n">
        <v>16.2</v>
      </c>
      <c r="W40" s="125" t="n">
        <v>15.9</v>
      </c>
      <c r="X40" s="125" t="n">
        <v>16.1</v>
      </c>
      <c r="Y40" s="125" t="n">
        <v>15.7</v>
      </c>
      <c r="Z40" s="32" t="n">
        <v>1.03</v>
      </c>
      <c r="AA40" s="32" t="n">
        <v>1.01</v>
      </c>
      <c r="AB40" s="32" t="n">
        <v>6.11</v>
      </c>
      <c r="AC40" s="32" t="n">
        <v>5.97</v>
      </c>
      <c r="AD40" s="145" t="n">
        <v>0.0334</v>
      </c>
      <c r="AE40" s="145" t="n">
        <v>0.0204</v>
      </c>
      <c r="AF40" s="145" t="n">
        <v>-9999.9999</v>
      </c>
      <c r="AG40" s="145" t="n">
        <v>0.0462</v>
      </c>
      <c r="AH40" s="145" t="n">
        <v>0.0281</v>
      </c>
      <c r="AI40" s="145" t="n">
        <v>-9999.9999</v>
      </c>
      <c r="AJ40" s="145" t="n">
        <v>0.0033</v>
      </c>
      <c r="AK40" s="145" t="n">
        <v>-9999.9999</v>
      </c>
      <c r="AL40" s="145" t="n">
        <v>0.0449</v>
      </c>
      <c r="AM40" s="145" t="n">
        <v>0.0048</v>
      </c>
      <c r="AN40" s="145" t="n">
        <v>-9999.9999</v>
      </c>
      <c r="AO40" s="145" t="n">
        <v>-9999.9999</v>
      </c>
      <c r="AP40" s="145" t="n">
        <v>0.0072</v>
      </c>
      <c r="AQ40" s="145"/>
      <c r="AR40" s="145" t="n">
        <v>0.0439</v>
      </c>
      <c r="AS40" s="145" t="n">
        <v>0.0208</v>
      </c>
      <c r="AT40" s="145"/>
      <c r="AU40" s="145" t="n">
        <v>0.0151</v>
      </c>
      <c r="AV40" s="145" t="n">
        <v>-9999.9999</v>
      </c>
      <c r="AW40" s="145"/>
      <c r="AX40" s="145" t="n">
        <v>0.0292</v>
      </c>
      <c r="AY40" s="145" t="n">
        <v>0.1391</v>
      </c>
      <c r="AZ40" s="145"/>
      <c r="BA40" s="145" t="n">
        <v>0.0034</v>
      </c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2057</v>
      </c>
      <c r="E41" s="144" t="n">
        <v>19.8</v>
      </c>
      <c r="F41" s="141" t="n">
        <v>2.9984</v>
      </c>
      <c r="G41" s="167" t="n">
        <v>35.7535</v>
      </c>
      <c r="H41" s="113" t="n">
        <v>60</v>
      </c>
      <c r="I41" s="144" t="n">
        <v>60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117.6740042</v>
      </c>
      <c r="K41" s="119" t="n">
        <f aca="false">IF(ISBLANK(E41),"",(0.000824493-(0.0000040899*E41)+(0.000000076438*E41^2)-(0.00000000082467*E41^3)+(0.0000000000053875*E41^4)))</f>
        <v>0.00076790635546998</v>
      </c>
      <c r="L41" s="119" t="n">
        <f aca="false">IF(ISBLANK(E41),"",(-0.00000572466+(0.00000010227*E41)-(0.0000000016546*E41^2)))</f>
        <v>-4.348383384E-006</v>
      </c>
      <c r="M41" s="119" t="n">
        <f aca="false">IF(ISBLANK(E41),"",IF(ISBLANK(G41),(O41+(K41*35)+(L41*35^1.5)+(0.00000048314*35^2)),(O41+(K41*G41)+(L41*G41^1.5)+(0.00000048314*G41^2))))</f>
        <v>1.02539068921652</v>
      </c>
      <c r="N41" s="120" t="n">
        <f aca="false">IF(ISBLANK(D41),"",IF(ISBLANK(G41),J41*(1+0.00001*(35-20)),J41*(1+0.00001*(G41-20))))</f>
        <v>117.692541974252</v>
      </c>
      <c r="O41" s="119" t="n">
        <f aca="false">IF(ISBLANK(E41),"",(0.999842594+(0.00006793952*E41)-(0.00000909529*E41^2)+(0.0000001001685*E41^3)-(0.000000001120083*E41^4)+(0.000000000006536332*E41^5)))</f>
        <v>0.998247365763169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2.90620703484762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2.83424363553388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129.791206176295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126.577320762943</v>
      </c>
      <c r="T41" s="32" t="n">
        <v>0.33</v>
      </c>
      <c r="U41" s="32" t="n">
        <v>0.32</v>
      </c>
      <c r="V41" s="125" t="n">
        <v>14.6</v>
      </c>
      <c r="W41" s="125" t="n">
        <v>14.2</v>
      </c>
      <c r="X41" s="125" t="n">
        <v>14.2</v>
      </c>
      <c r="Y41" s="125" t="n">
        <v>13.9</v>
      </c>
      <c r="Z41" s="32" t="n">
        <v>0.91</v>
      </c>
      <c r="AA41" s="32" t="n">
        <v>0.89</v>
      </c>
      <c r="AB41" s="32" t="n">
        <v>4.28</v>
      </c>
      <c r="AC41" s="32" t="n">
        <v>4.18</v>
      </c>
      <c r="AD41" s="145" t="n">
        <v>0.0843</v>
      </c>
      <c r="AE41" s="145" t="n">
        <v>0.0606</v>
      </c>
      <c r="AF41" s="145" t="n">
        <v>0.0168</v>
      </c>
      <c r="AG41" s="145" t="n">
        <v>0.0603</v>
      </c>
      <c r="AH41" s="145" t="n">
        <v>0.1067</v>
      </c>
      <c r="AI41" s="145" t="n">
        <v>0.0059</v>
      </c>
      <c r="AJ41" s="145" t="n">
        <v>0.0144</v>
      </c>
      <c r="AK41" s="145" t="n">
        <v>-9999.9999</v>
      </c>
      <c r="AL41" s="145" t="n">
        <v>0.0944</v>
      </c>
      <c r="AM41" s="145" t="n">
        <v>0.0132</v>
      </c>
      <c r="AN41" s="145" t="n">
        <v>0.0026</v>
      </c>
      <c r="AO41" s="145" t="n">
        <v>-9999.9999</v>
      </c>
      <c r="AP41" s="145" t="n">
        <v>0.01</v>
      </c>
      <c r="AQ41" s="145"/>
      <c r="AR41" s="145" t="n">
        <v>0.0177</v>
      </c>
      <c r="AS41" s="145" t="n">
        <v>0.0923</v>
      </c>
      <c r="AT41" s="145"/>
      <c r="AU41" s="145" t="n">
        <v>0.0198</v>
      </c>
      <c r="AV41" s="145" t="n">
        <v>-9999.9999</v>
      </c>
      <c r="AW41" s="145"/>
      <c r="AX41" s="145" t="n">
        <v>0.0277</v>
      </c>
      <c r="AY41" s="145" t="n">
        <v>0.4315</v>
      </c>
      <c r="AZ41" s="145"/>
      <c r="BA41" s="145" t="n">
        <v>0.0076</v>
      </c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2059</v>
      </c>
      <c r="E42" s="144" t="n">
        <v>25</v>
      </c>
      <c r="F42" s="141" t="n">
        <v>4.533</v>
      </c>
      <c r="G42" s="167" t="n">
        <v>35.7701</v>
      </c>
      <c r="H42" s="113" t="n">
        <v>40</v>
      </c>
      <c r="I42" s="144" t="n">
        <v>40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115.8443622</v>
      </c>
      <c r="K42" s="119" t="n">
        <f aca="false">IF(ISBLANK(E42),"",(0.000824493-(0.0000040899*E42)+(0.000000076438*E42^2)-(0.00000000082467*E42^3)+(0.0000000000053875*E42^4)))</f>
        <v>0.0007592382734375</v>
      </c>
      <c r="L42" s="119" t="n">
        <f aca="false">IF(ISBLANK(E42),"",(-0.00000572466+(0.00000010227*E42)-(0.0000000016546*E42^2)))</f>
        <v>-4.202035E-006</v>
      </c>
      <c r="M42" s="119" t="n">
        <f aca="false">IF(ISBLANK(E42),"",IF(ISBLANK(G42),(O42+(K42*35)+(L42*35^1.5)+(0.00000048314*35^2)),(O42+(K42*G42)+(L42*G42^1.5)+(0.00000048314*G42^2))))</f>
        <v>1.0239252051035</v>
      </c>
      <c r="N42" s="120" t="n">
        <f aca="false">IF(ISBLANK(D42),"",IF(ISBLANK(G42),J42*(1+0.00001*(35-20)),J42*(1+0.00001*(G42-20))))</f>
        <v>115.862630971763</v>
      </c>
      <c r="O42" s="119" t="n">
        <f aca="false">IF(ISBLANK(E42),"",(0.999842594+(0.00006793952*E42)-(0.00000909529*E42^2)+(0.0000001001685*E42^3)-(0.000000001120083*E42^4)+(0.000000000006536332*E42^5)))</f>
        <v>0.997047957507813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4.47196292998595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4.36747030710501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199.717864453173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195.05122391531</v>
      </c>
      <c r="T42" s="32" t="n">
        <v>0.01</v>
      </c>
      <c r="U42" s="32" t="n">
        <v>0.01</v>
      </c>
      <c r="V42" s="32" t="n">
        <v>0.07</v>
      </c>
      <c r="W42" s="32" t="n">
        <v>0.07</v>
      </c>
      <c r="X42" s="32" t="n">
        <v>0.06</v>
      </c>
      <c r="Y42" s="32" t="n">
        <v>0.06</v>
      </c>
      <c r="Z42" s="32" t="n">
        <v>0.11</v>
      </c>
      <c r="AA42" s="32" t="n">
        <v>0.11</v>
      </c>
      <c r="AB42" s="32" t="n">
        <v>1.24</v>
      </c>
      <c r="AC42" s="32" t="n">
        <v>1.21</v>
      </c>
      <c r="AD42" s="145" t="n">
        <v>0.0555</v>
      </c>
      <c r="AE42" s="145" t="n">
        <v>0.0612</v>
      </c>
      <c r="AF42" s="145" t="n">
        <v>0.0169</v>
      </c>
      <c r="AG42" s="145" t="n">
        <v>0.0599</v>
      </c>
      <c r="AH42" s="145" t="n">
        <v>0.0415</v>
      </c>
      <c r="AI42" s="145" t="n">
        <v>0.008</v>
      </c>
      <c r="AJ42" s="145" t="n">
        <v>0.0155</v>
      </c>
      <c r="AK42" s="145" t="n">
        <v>0.009</v>
      </c>
      <c r="AL42" s="145" t="n">
        <v>0.1636</v>
      </c>
      <c r="AM42" s="145" t="n">
        <v>0.0179</v>
      </c>
      <c r="AN42" s="145" t="n">
        <v>0.0029</v>
      </c>
      <c r="AO42" s="145" t="n">
        <v>-9999.9999</v>
      </c>
      <c r="AP42" s="145" t="n">
        <v>0.0674</v>
      </c>
      <c r="AQ42" s="145"/>
      <c r="AR42" s="145" t="n">
        <v>0.0113</v>
      </c>
      <c r="AS42" s="145" t="n">
        <v>0.0917</v>
      </c>
      <c r="AT42" s="145"/>
      <c r="AU42" s="145" t="n">
        <v>0.0328</v>
      </c>
      <c r="AV42" s="145" t="n">
        <v>-9999.9999</v>
      </c>
      <c r="AW42" s="145"/>
      <c r="AX42" s="145" t="n">
        <v>0.0977</v>
      </c>
      <c r="AY42" s="145" t="n">
        <v>0.4413</v>
      </c>
      <c r="AZ42" s="145"/>
      <c r="BA42" s="145" t="n">
        <v>-9999.9999</v>
      </c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2061</v>
      </c>
      <c r="E43" s="144" t="n">
        <v>28.3</v>
      </c>
      <c r="F43" s="141" t="n">
        <v>4.2786</v>
      </c>
      <c r="G43" s="167" t="n">
        <v>34.5911</v>
      </c>
      <c r="H43" s="113" t="n">
        <v>20</v>
      </c>
      <c r="I43" s="144" t="n">
        <v>20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108.3619539</v>
      </c>
      <c r="K43" s="119" t="n">
        <f aca="false">IF(ISBLANK(E43),"",(0.000824493-(0.0000040899*E43)+(0.000000076438*E43^2)-(0.00000000082467*E43^3)+(0.0000000000053875*E43^4)))</f>
        <v>0.000754731636124149</v>
      </c>
      <c r="L43" s="119" t="n">
        <f aca="false">IF(ISBLANK(E43),"",(-0.00000572466+(0.00000010227*E43)-(0.0000000016546*E43^2)))</f>
        <v>-4.155571594E-006</v>
      </c>
      <c r="M43" s="119" t="n">
        <f aca="false">IF(ISBLANK(E43),"",IF(ISBLANK(G43),(O43+(K43*35)+(L43*35^1.5)+(0.00000048314*35^2)),(O43+(K43*G43)+(L43*G43^1.5)+(0.00000048314*G43^2))))</f>
        <v>1.02199116048545</v>
      </c>
      <c r="N43" s="120" t="n">
        <f aca="false">IF(ISBLANK(D43),"",IF(ISBLANK(G43),J43*(1+0.00001*(35-20)),J43*(1+0.00001*(G43-20))))</f>
        <v>108.377765101056</v>
      </c>
      <c r="O43" s="119" t="n">
        <f aca="false">IF(ISBLANK(E43),"",(0.999842594+(0.00006793952*E43)-(0.00000909529*E43^2)+(0.0000001001685*E43^3)-(0.000000001120083*E43^4)+(0.000000000006536332*E43^5)))</f>
        <v>0.996151493987156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4.51712737268141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4.41992802612475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201.734908463952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197.393985646731</v>
      </c>
      <c r="T43" s="32" t="n">
        <v>0.01</v>
      </c>
      <c r="U43" s="32" t="n">
        <v>0.01</v>
      </c>
      <c r="V43" s="32" t="n">
        <v>0.01</v>
      </c>
      <c r="W43" s="32" t="n">
        <v>0.01</v>
      </c>
      <c r="X43" s="32" t="n">
        <v>0</v>
      </c>
      <c r="Y43" s="32" t="n">
        <v>0</v>
      </c>
      <c r="Z43" s="32" t="n">
        <v>0.02</v>
      </c>
      <c r="AA43" s="32" t="n">
        <v>0.02</v>
      </c>
      <c r="AB43" s="32" t="n">
        <v>0.95</v>
      </c>
      <c r="AC43" s="32" t="n">
        <v>0.93</v>
      </c>
      <c r="AD43" s="145" t="n">
        <v>0.0022</v>
      </c>
      <c r="AE43" s="145" t="n">
        <v>0.0061</v>
      </c>
      <c r="AF43" s="145" t="n">
        <v>0.0021</v>
      </c>
      <c r="AG43" s="145" t="n">
        <v>0.0043</v>
      </c>
      <c r="AH43" s="145" t="n">
        <v>0.0038</v>
      </c>
      <c r="AI43" s="145" t="n">
        <v>-9999.9999</v>
      </c>
      <c r="AJ43" s="145" t="n">
        <v>-9999.9999</v>
      </c>
      <c r="AK43" s="145" t="n">
        <v>-9999.9999</v>
      </c>
      <c r="AL43" s="145" t="n">
        <v>0.0189</v>
      </c>
      <c r="AM43" s="145" t="n">
        <v>0.0044</v>
      </c>
      <c r="AN43" s="145" t="n">
        <v>-9999.9999</v>
      </c>
      <c r="AO43" s="145" t="n">
        <v>-9999.9999</v>
      </c>
      <c r="AP43" s="145" t="n">
        <v>0.0775</v>
      </c>
      <c r="AQ43" s="145"/>
      <c r="AR43" s="145" t="n">
        <v>0.0034</v>
      </c>
      <c r="AS43" s="145" t="n">
        <v>0.0074</v>
      </c>
      <c r="AT43" s="145"/>
      <c r="AU43" s="145" t="n">
        <v>0.0144</v>
      </c>
      <c r="AV43" s="145" t="n">
        <v>-9999.9999</v>
      </c>
      <c r="AW43" s="145"/>
      <c r="AX43" s="145" t="n">
        <v>0.0514</v>
      </c>
      <c r="AY43" s="145" t="n">
        <v>0.0636</v>
      </c>
      <c r="AZ43" s="145"/>
      <c r="BA43" s="145" t="n">
        <v>-9999.9999</v>
      </c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2072</v>
      </c>
      <c r="E44" s="144" t="n">
        <v>28.5</v>
      </c>
      <c r="F44" s="141" t="n">
        <v>4.5888</v>
      </c>
      <c r="G44" s="167" t="n">
        <v>34.5736</v>
      </c>
      <c r="H44" s="113" t="n">
        <v>10</v>
      </c>
      <c r="I44" s="144" t="n">
        <v>10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116.2550494</v>
      </c>
      <c r="K44" s="119" t="n">
        <f aca="false">IF(ISBLANK(E44),"",(0.000824493-(0.0000040899*E44)+(0.000000076438*E44^2)-(0.00000000082467*E44^3)+(0.0000000000053875*E44^4)))</f>
        <v>0.000754481630047969</v>
      </c>
      <c r="L44" s="119" t="n">
        <f aca="false">IF(ISBLANK(E44),"",(-0.00000572466+(0.00000010227*E44)-(0.0000000016546*E44^2)))</f>
        <v>-4.15391385E-006</v>
      </c>
      <c r="M44" s="119" t="n">
        <f aca="false">IF(ISBLANK(E44),"",IF(ISBLANK(G44),(O44+(K44*35)+(L44*35^1.5)+(0.00000048314*35^2)),(O44+(K44*G44)+(L44*G44^1.5)+(0.00000048314*G44^2))))</f>
        <v>1.02191216995119</v>
      </c>
      <c r="N44" s="120" t="n">
        <f aca="false">IF(ISBLANK(D44),"",IF(ISBLANK(G44),J44*(1+0.00001*(35-20)),J44*(1+0.00001*(G44-20))))</f>
        <v>116.271991945879</v>
      </c>
      <c r="O44" s="119" t="n">
        <f aca="false">IF(ISBLANK(E44),"",(0.999842594+(0.00006793952*E44)-(0.00000909529*E44^2)+(0.0000001001685*E44^3)-(0.000000001120083*E44^4)+(0.000000000006536332*E44^5)))</f>
        <v>0.996093961161005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4.51097667289447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4.41425085788921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201.460218211467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197.140443313332</v>
      </c>
      <c r="T44" s="32" t="n">
        <v>0.01</v>
      </c>
      <c r="U44" s="32" t="n">
        <v>0.01</v>
      </c>
      <c r="V44" s="32" t="n">
        <v>0.03</v>
      </c>
      <c r="W44" s="32" t="n">
        <v>0.03</v>
      </c>
      <c r="X44" s="32" t="n">
        <v>0.02</v>
      </c>
      <c r="Y44" s="32" t="n">
        <v>0.02</v>
      </c>
      <c r="Z44" s="32" t="n">
        <v>0.02</v>
      </c>
      <c r="AA44" s="32" t="n">
        <v>0.02</v>
      </c>
      <c r="AB44" s="32" t="n">
        <v>0.95</v>
      </c>
      <c r="AC44" s="32" t="n">
        <v>0.93</v>
      </c>
      <c r="AD44" s="145" t="n">
        <v>0.0036</v>
      </c>
      <c r="AE44" s="145" t="n">
        <v>0.0072</v>
      </c>
      <c r="AF44" s="145" t="n">
        <v>0.0023</v>
      </c>
      <c r="AG44" s="145" t="n">
        <v>0.0043</v>
      </c>
      <c r="AH44" s="145" t="n">
        <v>0.0058</v>
      </c>
      <c r="AI44" s="145" t="n">
        <v>-9999.9999</v>
      </c>
      <c r="AJ44" s="145" t="n">
        <v>-9999.9999</v>
      </c>
      <c r="AK44" s="145" t="n">
        <v>-9999.9999</v>
      </c>
      <c r="AL44" s="145" t="n">
        <v>0.0274</v>
      </c>
      <c r="AM44" s="145" t="n">
        <v>0.0058</v>
      </c>
      <c r="AN44" s="145" t="n">
        <v>-9999.9999</v>
      </c>
      <c r="AO44" s="145" t="n">
        <v>-9999.9999</v>
      </c>
      <c r="AP44" s="145" t="n">
        <v>0.0857</v>
      </c>
      <c r="AQ44" s="145"/>
      <c r="AR44" s="145" t="n">
        <v>0.0039</v>
      </c>
      <c r="AS44" s="145" t="n">
        <v>0.0067</v>
      </c>
      <c r="AT44" s="145"/>
      <c r="AU44" s="145" t="n">
        <v>0.0154</v>
      </c>
      <c r="AV44" s="145" t="n">
        <v>-9999.9999</v>
      </c>
      <c r="AW44" s="145"/>
      <c r="AX44" s="145" t="n">
        <v>0.0532</v>
      </c>
      <c r="AY44" s="145" t="n">
        <v>0.0836</v>
      </c>
      <c r="AZ44" s="145"/>
      <c r="BA44" s="145" t="n">
        <v>-9999.9999</v>
      </c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2029</v>
      </c>
      <c r="E45" s="144" t="n">
        <v>28.4</v>
      </c>
      <c r="F45" s="141" t="n">
        <v>4.2914</v>
      </c>
      <c r="G45" s="167" t="n">
        <v>34.5681</v>
      </c>
      <c r="H45" s="113" t="n">
        <v>0</v>
      </c>
      <c r="I45" s="144" t="n">
        <v>2.5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108.87</v>
      </c>
      <c r="K45" s="119" t="n">
        <f aca="false">IF(ISBLANK(E45),"",(0.000824493-(0.0000040899*E45)+(0.000000076438*E45^2)-(0.00000000082467*E45^3)+(0.0000000000053875*E45^4)))</f>
        <v>0.00075460631060384</v>
      </c>
      <c r="L45" s="119" t="n">
        <f aca="false">IF(ISBLANK(E45),"",(-0.00000572466+(0.00000010227*E45)-(0.0000000016546*E45^2)))</f>
        <v>-4.154726176E-006</v>
      </c>
      <c r="M45" s="119" t="n">
        <f aca="false">IF(ISBLANK(E45),"",IF(ISBLANK(G45),(O45+(K45*35)+(L45*35^1.5)+(0.00000048314*35^2)),(O45+(K45*G45)+(L45*G45^1.5)+(0.00000048314*G45^2))))</f>
        <v>1.02194099419628</v>
      </c>
      <c r="N45" s="120" t="n">
        <f aca="false">IF(ISBLANK(D45),"",IF(ISBLANK(G45),J45*(1+0.00001*(35-20)),J45*(1+0.00001*(G45-20))))</f>
        <v>108.88586029047</v>
      </c>
      <c r="O45" s="119" t="n">
        <f aca="false">IF(ISBLANK(E45),"",(0.999842594+(0.00006793952*E45)-(0.00000909529*E45^2)+(0.0000001001685*E45^3)-(0.000000001120083*E45^4)+(0.000000000006536332*E45^5)))</f>
        <v>0.996122772415965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4.5091483688183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4.41233730168992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201.378566151425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197.054983893472</v>
      </c>
      <c r="T45" s="32" t="n">
        <v>0.01</v>
      </c>
      <c r="U45" s="32" t="n">
        <v>0.01</v>
      </c>
      <c r="V45" s="32" t="n">
        <v>0.02</v>
      </c>
      <c r="W45" s="32" t="n">
        <v>0.02</v>
      </c>
      <c r="X45" s="32" t="n">
        <v>0.01</v>
      </c>
      <c r="Y45" s="32" t="n">
        <v>0.01</v>
      </c>
      <c r="Z45" s="32" t="n">
        <v>0.03</v>
      </c>
      <c r="AA45" s="32" t="n">
        <v>0.03</v>
      </c>
      <c r="AB45" s="32" t="n">
        <v>0.97</v>
      </c>
      <c r="AC45" s="32" t="n">
        <v>0.95</v>
      </c>
      <c r="AD45" s="145" t="n">
        <v>0.0019</v>
      </c>
      <c r="AE45" s="145" t="n">
        <v>0.008</v>
      </c>
      <c r="AF45" s="145" t="n">
        <v>0.002</v>
      </c>
      <c r="AG45" s="145" t="n">
        <v>0.0039</v>
      </c>
      <c r="AH45" s="145" t="n">
        <v>0.0034</v>
      </c>
      <c r="AI45" s="145" t="n">
        <v>-9999.9999</v>
      </c>
      <c r="AJ45" s="145" t="n">
        <v>-9999.9999</v>
      </c>
      <c r="AK45" s="145" t="n">
        <v>-9999.9999</v>
      </c>
      <c r="AL45" s="145" t="n">
        <v>0.0196</v>
      </c>
      <c r="AM45" s="145" t="n">
        <v>0.0048</v>
      </c>
      <c r="AN45" s="145" t="n">
        <v>-9999.9999</v>
      </c>
      <c r="AO45" s="145" t="n">
        <v>-9999.9999</v>
      </c>
      <c r="AP45" s="145" t="n">
        <v>0.0831</v>
      </c>
      <c r="AQ45" s="145"/>
      <c r="AR45" s="145" t="n">
        <v>0.0038</v>
      </c>
      <c r="AS45" s="145" t="n">
        <v>0.0077</v>
      </c>
      <c r="AT45" s="145"/>
      <c r="AU45" s="145" t="n">
        <v>0.0146</v>
      </c>
      <c r="AV45" s="145" t="n">
        <v>-9999.9999</v>
      </c>
      <c r="AW45" s="145"/>
      <c r="AX45" s="145" t="n">
        <v>0.0521</v>
      </c>
      <c r="AY45" s="145" t="n">
        <v>0.068</v>
      </c>
      <c r="AZ45" s="145"/>
      <c r="BA45" s="145" t="n">
        <v>-9999.9999</v>
      </c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44"/>
      <c r="F46" s="141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23.2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65"/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8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66"/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R35" activeCellId="0" sqref="R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41727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37" t="n">
        <v>4.983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29.96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1°29.96</v>
      </c>
      <c r="P9" s="29" t="s">
        <v>13</v>
      </c>
      <c r="Q9" s="33" t="n">
        <f aca="false">IF(ISBLANK(I9),"",IF(ISBLANK(J9),"",IF(J9&gt;60,"ERREUR !!",O11*(I9+(J9/60)))))</f>
        <v>1.49933333333333</v>
      </c>
      <c r="R9" s="33"/>
      <c r="V9" s="137" t="n">
        <v>4.9754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-10°0.04</v>
      </c>
      <c r="P10" s="29" t="s">
        <v>17</v>
      </c>
      <c r="Q10" s="33" t="n">
        <f aca="false">IF(ISBLANK(I10),"",IF(ISBLANK(J10),"",IF(J10&gt;60,"ERREUR !!",O12*(I10+(J10/60)))))</f>
        <v>-10.0006666666667</v>
      </c>
      <c r="R10" s="33"/>
      <c r="S10" s="35"/>
      <c r="T10" s="35"/>
      <c r="V10" s="0" t="n">
        <v>4.9772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41727</v>
      </c>
      <c r="K11" s="38"/>
      <c r="L11" s="38"/>
      <c r="M11" s="38"/>
      <c r="N11" s="39" t="str">
        <f aca="false">I9&amp;"°"&amp;J9</f>
        <v>1°29.96</v>
      </c>
      <c r="O11" s="40" t="n">
        <f aca="false">IF(P9=M10,-1,1)</f>
        <v>1</v>
      </c>
      <c r="P11" s="41" t="str">
        <f aca="false">TEXT(J11,"aaaa-mm-jj")&amp;"T"&amp;TEXT(J12,"hh:mm:ss")&amp;"z"</f>
        <v>2018-03-30T04:46:03z</v>
      </c>
      <c r="Q11" s="41"/>
      <c r="R11" s="41"/>
      <c r="T11" s="42"/>
      <c r="U11" s="42"/>
      <c r="V11" s="5" t="n">
        <v>4.9752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0.198645833333333</v>
      </c>
      <c r="K12" s="45"/>
      <c r="L12" s="45"/>
      <c r="M12" s="45"/>
      <c r="N12" s="46" t="str">
        <f aca="false">I10&amp;"°"&amp;J10</f>
        <v>10°0.04</v>
      </c>
      <c r="O12" s="40" t="n">
        <f aca="false">IF(P10=N10,-1,1)</f>
        <v>-1</v>
      </c>
      <c r="P12" s="41"/>
      <c r="Q12" s="41"/>
      <c r="R12" s="41"/>
      <c r="T12" s="42"/>
      <c r="U12" s="42"/>
      <c r="V12" s="160" t="n">
        <v>4.9815</v>
      </c>
      <c r="W12" s="5"/>
    </row>
    <row r="13" customFormat="false" ht="15.75" hidden="false" customHeight="false" outlineLevel="0" collapsed="false">
      <c r="A13" s="0" t="s">
        <v>154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28.8</v>
      </c>
      <c r="S14" s="55" t="s">
        <v>24</v>
      </c>
      <c r="V14" s="153" t="n">
        <f aca="false">AVERAGE(V8:V12)</f>
        <v>4.97846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40" t="n">
        <v>28.8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43" t="n">
        <v>4.9785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0.996006990827753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0.0199651890310684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5.014524781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5.01496605918073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4.978061892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0.0046995864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0.0200092750773907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0.00400722421449896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2.018306716905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2030</v>
      </c>
      <c r="E35" s="144" t="n">
        <v>7</v>
      </c>
      <c r="F35" s="141" t="n">
        <v>5.4553</v>
      </c>
      <c r="G35" s="167" t="n">
        <v>34.9654</v>
      </c>
      <c r="H35" s="113" t="n">
        <v>2000</v>
      </c>
      <c r="I35" s="144" t="n">
        <v>2020</v>
      </c>
      <c r="J35" s="118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110.13</v>
      </c>
      <c r="K35" s="119" t="n">
        <f aca="false">IF(ISBLANK(E35),"",(0.000824493-(0.0000040899*E35)+(0.000000076438*E35^2)-(0.00000000082467*E35^3)+(0.0000000000053875*E35^4)))</f>
        <v>0.0007993392355775</v>
      </c>
      <c r="L35" s="119" t="n">
        <f aca="false">IF(ISBLANK(E35),"",(-0.00000572466+(0.00000010227*E35)-(0.0000000016546*E35^2)))</f>
        <v>-5.0898454E-006</v>
      </c>
      <c r="M35" s="119" t="n">
        <f aca="false">IF(ISBLANK(E35),"",IF(ISBLANK(G35),(O35+(K35*35)+(L35*35^1.5)+(0.00000048314*35^2)),(O35+(K35*G35)+(L35*G35^1.5)+(0.00000048314*G35^2))))</f>
        <v>1.02739181760482</v>
      </c>
      <c r="N35" s="120" t="n">
        <f aca="false">IF(ISBLANK(D35),"",IF(ISBLANK(G35),J35*(1+0.00001*(35-20)),J35*(1+0.00001*(G35-20))))</f>
        <v>110.14648139502</v>
      </c>
      <c r="O35" s="119" t="n">
        <f aca="false">IF(ISBLANK(E35),"",(0.999842594+(0.00006793952*E35)-(0.00000909529*E35^2)+(0.0000001001685*E35^3)-(0.000000001120083*E35^4)+(0.000000000006536332*E35^5)))</f>
        <v>0.999904279762349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5.6695836722608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5.51842400835781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253.203606803167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246.45281621326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2031</v>
      </c>
      <c r="E36" s="144" t="n">
        <v>8.1</v>
      </c>
      <c r="F36" s="141" t="n">
        <v>3.957</v>
      </c>
      <c r="G36" s="167" t="n">
        <v>34.8391</v>
      </c>
      <c r="H36" s="113" t="n">
        <v>1200</v>
      </c>
      <c r="I36" s="144" t="n">
        <v>1210</v>
      </c>
      <c r="J36" s="118" t="n">
        <f aca="false">IF(ISBLANK(D36),"",IF(VLOOKUP(D36,'Volumes flacons'!$A$5:$C$1023,2)=0,"",IF(D36&gt;'Volumes flacons'!$A$1023,"Mauvais numéro",IF(D36&lt;'Volumes flacons'!$A$5,"Mauvais numéro",(VLOOKUP(D36,'Volumes flacons'!$A$5:$C$1023,3))))))</f>
        <v>107.83</v>
      </c>
      <c r="K36" s="119" t="n">
        <f aca="false">IF(ISBLANK(E36),"",(0.000824493-(0.0000040899*E36)+(0.000000076438*E36^2)-(0.00000000082467*E36^3)+(0.0000000000053875*E36^4)))</f>
        <v>0.000795964835151469</v>
      </c>
      <c r="L36" s="119" t="n">
        <f aca="false">IF(ISBLANK(E36),"",(-0.00000572466+(0.00000010227*E36)-(0.0000000016546*E36^2)))</f>
        <v>-5.004831306E-006</v>
      </c>
      <c r="M36" s="119" t="n">
        <f aca="false">IF(ISBLANK(E36),"",IF(ISBLANK(G36),(O36+(K36*35)+(L36*35^1.5)+(0.00000048314*35^2)),(O36+(K36*G36)+(L36*G36^1.5)+(0.00000048314*G36^2))))</f>
        <v>1.02713274155374</v>
      </c>
      <c r="N36" s="120" t="n">
        <f aca="false">IF(ISBLANK(D36),"",IF(ISBLANK(G36),J36*(1+0.00001*(35-20)),J36*(1+0.00001*(G36-20))))</f>
        <v>107.84600100153</v>
      </c>
      <c r="O36" s="119" t="n">
        <f aca="false">IF(ISBLANK(E36),"",(0.999842594+(0.00006793952*E36)-(0.00000909529*E36^2)+(0.0000001001685*E36^3)-(0.000000001120083*E36^4)+(0.000000000006536332*E36^5)))</f>
        <v>0.999844802100673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4.19737071590238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4.08649295859564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187.4545761722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182.502775530881</v>
      </c>
      <c r="T36" s="126"/>
      <c r="U36" s="126"/>
      <c r="V36" s="126"/>
      <c r="W36" s="142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2032</v>
      </c>
      <c r="E37" s="144" t="n">
        <v>10.3</v>
      </c>
      <c r="F37" s="141" t="n">
        <v>2.7725</v>
      </c>
      <c r="G37" s="167" t="n">
        <v>34.6311</v>
      </c>
      <c r="H37" s="113" t="n">
        <v>500</v>
      </c>
      <c r="I37" s="144" t="n">
        <v>503</v>
      </c>
      <c r="J37" s="118" t="n">
        <f aca="false">IF(ISBLANK(D37),"",IF(VLOOKUP(D37,'Volumes flacons'!$A$5:$C$1023,2)=0,"",IF(D37&gt;'Volumes flacons'!$A$1023,"Mauvais numéro",IF(D37&lt;'Volumes flacons'!$A$5,"Mauvais numéro",(VLOOKUP(D37,'Volumes flacons'!$A$5:$C$1023,3))))))</f>
        <v>111.3</v>
      </c>
      <c r="K37" s="119" t="n">
        <f aca="false">IF(ISBLANK(E37),"",(0.000824493-(0.0000040899*E37)+(0.000000076438*E37^2)-(0.00000000082467*E37^3)+(0.0000000000053875*E37^4)))</f>
        <v>0.000789635835032049</v>
      </c>
      <c r="L37" s="119" t="n">
        <f aca="false">IF(ISBLANK(E37),"",(-0.00000572466+(0.00000010227*E37)-(0.0000000016546*E37^2)))</f>
        <v>-4.846815514E-006</v>
      </c>
      <c r="M37" s="119" t="n">
        <f aca="false">IF(ISBLANK(E37),"",IF(ISBLANK(G37),(O37+(K37*35)+(L37*35^1.5)+(0.00000048314*35^2)),(O37+(K37*G37)+(L37*G37^1.5)+(0.00000048314*G37^2))))</f>
        <v>1.02661268316503</v>
      </c>
      <c r="N37" s="120" t="n">
        <f aca="false">IF(ISBLANK(D37),"",IF(ISBLANK(G37),J37*(1+0.00001*(35-20)),J37*(1+0.00001*(G37-20))))</f>
        <v>111.3162844143</v>
      </c>
      <c r="O37" s="119" t="n">
        <f aca="false">IF(ISBLANK(E37),"",(0.999842594+(0.00006793952*E37)-(0.00000909529*E37^2)+(0.0000001001685*E37^3)-(0.000000001120083*E37^4)+(0.000000000006536332*E37^5)))</f>
        <v>0.999675059671578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2.84283913896124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2.76914476664833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126.961195946009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123.670005278514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2033</v>
      </c>
      <c r="E38" s="144" t="n">
        <v>16.6</v>
      </c>
      <c r="F38" s="141" t="n">
        <v>2.9066</v>
      </c>
      <c r="G38" s="167" t="n">
        <v>35.529</v>
      </c>
      <c r="H38" s="113" t="n">
        <v>100</v>
      </c>
      <c r="I38" s="144" t="n">
        <v>100</v>
      </c>
      <c r="J38" s="118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110.79</v>
      </c>
      <c r="K38" s="119" t="n">
        <f aca="false">IF(ISBLANK(E38),"",(0.000824493-(0.0000040899*E38)+(0.000000076438*E38^2)-(0.00000000082467*E38^3)+(0.0000000000053875*E38^4)))</f>
        <v>0.0007743007213247</v>
      </c>
      <c r="L38" s="119" t="n">
        <f aca="false">IF(ISBLANK(E38),"",(-0.00000572466+(0.00000010227*E38)-(0.0000000016546*E38^2)))</f>
        <v>-4.482919576E-006</v>
      </c>
      <c r="M38" s="119" t="n">
        <f aca="false">IF(ISBLANK(E38),"",IF(ISBLANK(G38),(O38+(K38*35)+(L38*35^1.5)+(0.00000048314*35^2)),(O38+(K38*G38)+(L38*G38^1.5)+(0.00000048314*G38^2))))</f>
        <v>1.02601611255558</v>
      </c>
      <c r="N38" s="120" t="n">
        <f aca="false">IF(ISBLANK(D38),"",IF(ISBLANK(G38),J38*(1+0.00001*(35-20)),J38*(1+0.00001*(G38-20))))</f>
        <v>110.8072045791</v>
      </c>
      <c r="O38" s="119" t="n">
        <f aca="false">IF(ISBLANK(E38),"",(0.999842594+(0.00006793952*E38)-(0.00000909529*E38^2)+(0.0000001001685*E38^3)-(0.000000001120083*E38^4)+(0.000000000006536332*E38^5)))</f>
        <v>0.998845479675548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2.99505120326426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2.91910737717779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133.758986737782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130.36733546476</v>
      </c>
      <c r="T38" s="32" t="n">
        <v>0.03</v>
      </c>
      <c r="U38" s="32" t="n">
        <v>0.03</v>
      </c>
      <c r="V38" s="125" t="n">
        <v>17.88</v>
      </c>
      <c r="W38" s="125" t="n">
        <v>17.47</v>
      </c>
      <c r="X38" s="125" t="n">
        <v>17.85</v>
      </c>
      <c r="Y38" s="125" t="n">
        <v>17.44</v>
      </c>
      <c r="Z38" s="32" t="n">
        <v>1.14</v>
      </c>
      <c r="AA38" s="32" t="n">
        <v>1.11</v>
      </c>
      <c r="AB38" s="32" t="n">
        <v>6.87</v>
      </c>
      <c r="AC38" s="32" t="n">
        <v>6.71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2034</v>
      </c>
      <c r="E39" s="144" t="n">
        <v>16.9</v>
      </c>
      <c r="F39" s="141" t="n">
        <v>2.8599</v>
      </c>
      <c r="G39" s="167" t="n">
        <v>35.5426</v>
      </c>
      <c r="H39" s="113" t="n">
        <v>80</v>
      </c>
      <c r="I39" s="144" t="n">
        <v>81</v>
      </c>
      <c r="J39" s="118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109.25</v>
      </c>
      <c r="K39" s="119" t="n">
        <f aca="false">IF(ISBLANK(E39),"",(0.000824493-(0.0000040899*E39)+(0.000000076438*E39^2)-(0.00000000082467*E39^3)+(0.0000000000053875*E39^4)))</f>
        <v>0.000773664097527909</v>
      </c>
      <c r="L39" s="119" t="n">
        <f aca="false">IF(ISBLANK(E39),"",(-0.00000572466+(0.00000010227*E39)-(0.0000000016546*E39^2)))</f>
        <v>-4.468867306E-006</v>
      </c>
      <c r="M39" s="119" t="n">
        <f aca="false">IF(ISBLANK(E39),"",IF(ISBLANK(G39),(O39+(K39*35)+(L39*35^1.5)+(0.00000048314*35^2)),(O39+(K39*G39)+(L39*G39^1.5)+(0.00000048314*G39^2))))</f>
        <v>1.0259556381678</v>
      </c>
      <c r="N39" s="120" t="n">
        <f aca="false">IF(ISBLANK(D39),"",IF(ISBLANK(G39),J39*(1+0.00001*(35-20)),J39*(1+0.00001*(G39-20))))</f>
        <v>109.2669802905</v>
      </c>
      <c r="O39" s="119" t="n">
        <f aca="false">IF(ISBLANK(E39),"",(0.999842594+(0.00006793952*E39)-(0.00000909529*E39^2)+(0.0000001001685*E39^3)-(0.000000001120083*E39^4)+(0.000000000006536332*E39^5)))</f>
        <v>0.998794202605817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2.98899443906995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2.9133759081512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133.488491648864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130.111368058033</v>
      </c>
      <c r="T39" s="32"/>
      <c r="U39" s="32"/>
      <c r="V39" s="125"/>
      <c r="W39" s="125"/>
      <c r="X39" s="125"/>
      <c r="Y39" s="125"/>
      <c r="Z39" s="32"/>
      <c r="AA39" s="32"/>
      <c r="AB39" s="32"/>
      <c r="AC39" s="32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2035</v>
      </c>
      <c r="E40" s="144" t="n">
        <v>17.1</v>
      </c>
      <c r="F40" s="141" t="n">
        <v>2.8831</v>
      </c>
      <c r="G40" s="167" t="n">
        <v>35.5419</v>
      </c>
      <c r="H40" s="113" t="n">
        <v>80</v>
      </c>
      <c r="I40" s="144" t="n">
        <v>81</v>
      </c>
      <c r="J40" s="118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110.1</v>
      </c>
      <c r="K40" s="119" t="n">
        <f aca="false">IF(ISBLANK(E40),"",(0.000824493-(0.0000040899*E40)+(0.000000076438*E40^2)-(0.00000000082467*E40^3)+(0.0000000000053875*E40^4)))</f>
        <v>0.000773244072263269</v>
      </c>
      <c r="L40" s="119" t="n">
        <f aca="false">IF(ISBLANK(E40),"",(-0.00000572466+(0.00000010227*E40)-(0.0000000016546*E40^2)))</f>
        <v>-4.459664586E-006</v>
      </c>
      <c r="M40" s="119" t="n">
        <f aca="false">IF(ISBLANK(E40),"",IF(ISBLANK(G40),(O40+(K40*35)+(L40*35^1.5)+(0.00000048314*35^2)),(O40+(K40*G40)+(L40*G40^1.5)+(0.00000048314*G40^2))))</f>
        <v>1.02590737478967</v>
      </c>
      <c r="N40" s="120" t="n">
        <f aca="false">IF(ISBLANK(D40),"",IF(ISBLANK(G40),J40*(1+0.00001*(35-20)),J40*(1+0.00001*(G40-20))))</f>
        <v>110.1171116319</v>
      </c>
      <c r="O40" s="119" t="n">
        <f aca="false">IF(ISBLANK(E40),"",(0.999842594+(0.00006793952*E40)-(0.00000909529*E40^2)+(0.0000001001685*E40^3)-(0.000000001120083*E40^4)+(0.000000000006536332*E40^5)))</f>
        <v>0.998759455388264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2.98967320597547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2.91417459260238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133.518805378865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130.147037305622</v>
      </c>
      <c r="T40" s="32" t="n">
        <v>0.04</v>
      </c>
      <c r="U40" s="32" t="n">
        <v>0.04</v>
      </c>
      <c r="V40" s="125" t="n">
        <v>17.53</v>
      </c>
      <c r="W40" s="125" t="n">
        <v>17.13</v>
      </c>
      <c r="X40" s="125" t="n">
        <v>17.49</v>
      </c>
      <c r="Y40" s="125" t="n">
        <v>17.09</v>
      </c>
      <c r="Z40" s="32" t="n">
        <v>1.11</v>
      </c>
      <c r="AA40" s="32" t="n">
        <v>1.08</v>
      </c>
      <c r="AB40" s="32" t="n">
        <v>6.86</v>
      </c>
      <c r="AC40" s="32" t="n">
        <v>6.7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2036</v>
      </c>
      <c r="E41" s="144" t="n">
        <v>18.1</v>
      </c>
      <c r="F41" s="141" t="n">
        <v>2.8198</v>
      </c>
      <c r="G41" s="167" t="n">
        <v>35.6106</v>
      </c>
      <c r="H41" s="113" t="n">
        <v>60</v>
      </c>
      <c r="I41" s="144" t="n">
        <v>61</v>
      </c>
      <c r="J41" s="118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109.39</v>
      </c>
      <c r="K41" s="119" t="n">
        <f aca="false">IF(ISBLANK(E41),"",(0.000824493-(0.0000040899*E41)+(0.000000076438*E41^2)-(0.00000000082467*E41^3)+(0.0000000000053875*E41^4)))</f>
        <v>0.000771195814950969</v>
      </c>
      <c r="L41" s="119" t="n">
        <f aca="false">IF(ISBLANK(E41),"",(-0.00000572466+(0.00000010227*E41)-(0.0000000016546*E41^2)))</f>
        <v>-4.415636506E-006</v>
      </c>
      <c r="M41" s="119" t="n">
        <f aca="false">IF(ISBLANK(E41),"",IF(ISBLANK(G41),(O41+(K41*35)+(L41*35^1.5)+(0.00000048314*35^2)),(O41+(K41*G41)+(L41*G41^1.5)+(0.00000048314*G41^2))))</f>
        <v>1.02571612407423</v>
      </c>
      <c r="N41" s="120" t="n">
        <f aca="false">IF(ISBLANK(D41),"",IF(ISBLANK(G41),J41*(1+0.00001*(35-20)),J41*(1+0.00001*(G41-20))))</f>
        <v>109.40707643534</v>
      </c>
      <c r="O41" s="119" t="n">
        <f aca="false">IF(ISBLANK(E41),"",(0.999842594+(0.00006793952*E41)-(0.00000909529*E41^2)+(0.0000001001685*E41^3)-(0.000000001120083*E41^4)+(0.000000000006536332*E41^5)))</f>
        <v>0.998579045754661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2.94301549657177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2.86923002134535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131.435072076895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128.139812753283</v>
      </c>
      <c r="T41" s="32" t="n">
        <v>0.23</v>
      </c>
      <c r="U41" s="32" t="n">
        <v>0.22</v>
      </c>
      <c r="V41" s="125" t="n">
        <v>17.07</v>
      </c>
      <c r="W41" s="125" t="n">
        <v>16.68</v>
      </c>
      <c r="X41" s="125" t="n">
        <v>16.84</v>
      </c>
      <c r="Y41" s="125" t="n">
        <v>16.46</v>
      </c>
      <c r="Z41" s="32" t="n">
        <v>1.05</v>
      </c>
      <c r="AA41" s="32" t="n">
        <v>1.03</v>
      </c>
      <c r="AB41" s="32" t="n">
        <v>6.31</v>
      </c>
      <c r="AC41" s="32" t="n">
        <v>6.17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2037</v>
      </c>
      <c r="E42" s="144" t="n">
        <v>27</v>
      </c>
      <c r="F42" s="141" t="n">
        <v>4.512</v>
      </c>
      <c r="G42" s="167" t="n">
        <v>35.4424</v>
      </c>
      <c r="H42" s="113" t="n">
        <v>40</v>
      </c>
      <c r="I42" s="144" t="n">
        <v>40</v>
      </c>
      <c r="J42" s="118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110.47</v>
      </c>
      <c r="K42" s="119" t="n">
        <f aca="false">IF(ISBLANK(E42),"",(0.000824493-(0.0000040899*E42)+(0.000000076438*E42^2)-(0.00000000082467*E42^3)+(0.0000000000053875*E42^4)))</f>
        <v>0.0007564201607775</v>
      </c>
      <c r="L42" s="119" t="n">
        <f aca="false">IF(ISBLANK(E42),"",(-0.00000572466+(0.00000010227*E42)-(0.0000000016546*E42^2)))</f>
        <v>-4.1695734E-006</v>
      </c>
      <c r="M42" s="119" t="n">
        <f aca="false">IF(ISBLANK(E42),"",IF(ISBLANK(G42),(O42+(K42*35)+(L42*35^1.5)+(0.00000048314*35^2)),(O42+(K42*G42)+(L42*G42^1.5)+(0.00000048314*G42^2))))</f>
        <v>1.02305310674854</v>
      </c>
      <c r="N42" s="120" t="n">
        <f aca="false">IF(ISBLANK(D42),"",IF(ISBLANK(G42),J42*(1+0.00001*(35-20)),J42*(1+0.00001*(G42-20))))</f>
        <v>110.48705921928</v>
      </c>
      <c r="O42" s="119" t="n">
        <f aca="false">IF(ISBLANK(E42),"",(0.999842594+(0.00006793952*E42)-(0.00000909529*E42^2)+(0.0000001001685*E42^3)-(0.000000001120083*E42^4)+(0.000000000006536332*E42^5)))</f>
        <v>0.996516642405886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4.67177037421599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4.56649839915328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208.641264912486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203.939818506186</v>
      </c>
      <c r="T42" s="32" t="n">
        <v>0.01</v>
      </c>
      <c r="U42" s="32" t="n">
        <v>0.01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0.03</v>
      </c>
      <c r="AA42" s="32" t="n">
        <v>0.03</v>
      </c>
      <c r="AB42" s="32" t="n">
        <v>1.01</v>
      </c>
      <c r="AC42" s="32" t="n">
        <v>0.99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2038</v>
      </c>
      <c r="E43" s="144" t="n">
        <v>28.7</v>
      </c>
      <c r="F43" s="141" t="n">
        <v>4.3993</v>
      </c>
      <c r="G43" s="167" t="n">
        <v>34.7711</v>
      </c>
      <c r="H43" s="113" t="n">
        <v>20</v>
      </c>
      <c r="I43" s="144" t="n">
        <v>20</v>
      </c>
      <c r="J43" s="118" t="n">
        <f aca="false">IF(ISBLANK(D43),"",IF(VLOOKUP(D43,'Volumes flacons'!$A$5:$C$1023,2)=0,"",IF(D43&gt;'Volumes flacons'!$A$1023,"Mauvais numéro",IF(D43&lt;'Volumes flacons'!$A$5,"Mauvais numéro",(VLOOKUP(D43,'Volumes flacons'!$A$5:$C$1023,3))))))</f>
        <v>111.51</v>
      </c>
      <c r="K43" s="119" t="n">
        <f aca="false">IF(ISBLANK(E43),"",(0.000824493-(0.0000040899*E43)+(0.000000076438*E43^2)-(0.00000000082467*E43^3)+(0.0000000000053875*E43^4)))</f>
        <v>0.000754234198764729</v>
      </c>
      <c r="L43" s="119" t="n">
        <f aca="false">IF(ISBLANK(E43),"",(-0.00000572466+(0.00000010227*E43)-(0.0000000016546*E43^2)))</f>
        <v>-4.152388474E-006</v>
      </c>
      <c r="M43" s="119" t="n">
        <f aca="false">IF(ISBLANK(E43),"",IF(ISBLANK(G43),(O43+(K43*35)+(L43*35^1.5)+(0.00000048314*35^2)),(O43+(K43*G43)+(L43*G43^1.5)+(0.00000048314*G43^2))))</f>
        <v>1.02199436915476</v>
      </c>
      <c r="N43" s="120" t="n">
        <f aca="false">IF(ISBLANK(D43),"",IF(ISBLANK(G43),J43*(1+0.00001*(35-20)),J43*(1+0.00001*(G43-20))))</f>
        <v>111.52647125361</v>
      </c>
      <c r="O43" s="119" t="n">
        <f aca="false">IF(ISBLANK(E43),"",(0.999842594+(0.00006793952*E43)-(0.00000909529*E43^2)+(0.0000001001685*E43^3)-(0.000000001120083*E43^4)+(0.000000000006536332*E43^5)))</f>
        <v>0.996036070213923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4.51145287089055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4.41436176856994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201.481485213972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197.145396584334</v>
      </c>
      <c r="T43" s="32" t="n">
        <v>0</v>
      </c>
      <c r="U43" s="32" t="n">
        <v>0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0.01</v>
      </c>
      <c r="AA43" s="32" t="n">
        <v>0.01</v>
      </c>
      <c r="AB43" s="32" t="n">
        <v>0.89</v>
      </c>
      <c r="AC43" s="32" t="n">
        <v>0.87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2039</v>
      </c>
      <c r="E44" s="144" t="n">
        <v>28.8</v>
      </c>
      <c r="F44" s="141" t="n">
        <v>4.3954</v>
      </c>
      <c r="G44" s="167" t="n">
        <v>34.7507</v>
      </c>
      <c r="H44" s="113" t="n">
        <v>10</v>
      </c>
      <c r="I44" s="144" t="n">
        <v>10</v>
      </c>
      <c r="J44" s="118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111.47</v>
      </c>
      <c r="K44" s="119" t="n">
        <f aca="false">IF(ISBLANK(E44),"",(0.000824493-(0.0000040899*E44)+(0.000000076438*E44^2)-(0.00000000082467*E44^3)+(0.0000000000053875*E44^4)))</f>
        <v>0.00075411144553728</v>
      </c>
      <c r="L44" s="119" t="n">
        <f aca="false">IF(ISBLANK(E44),"",(-0.00000572466+(0.00000010227*E44)-(0.0000000016546*E44^2)))</f>
        <v>-4.151675424E-006</v>
      </c>
      <c r="M44" s="119" t="n">
        <f aca="false">IF(ISBLANK(E44),"",IF(ISBLANK(G44),(O44+(K44*35)+(L44*35^1.5)+(0.00000048314*35^2)),(O44+(K44*G44)+(L44*G44^1.5)+(0.00000048314*G44^2))))</f>
        <v>1.02194584763436</v>
      </c>
      <c r="N44" s="120" t="n">
        <f aca="false">IF(ISBLANK(D44),"",IF(ISBLANK(G44),J44*(1+0.00001*(35-20)),J44*(1+0.00001*(G44-20))))</f>
        <v>111.48644260529</v>
      </c>
      <c r="O44" s="119" t="n">
        <f aca="false">IF(ISBLANK(E44),"",(0.999842594+(0.00006793952*E44)-(0.00000909529*E44^2)+(0.0000001001685*E44^3)-(0.000000001120083*E44^4)+(0.000000000006536332*E44^5)))</f>
        <v>0.996006990827753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4.50908776010496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4.41225703939476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201.375859366287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197.05139937937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0.01</v>
      </c>
      <c r="AA44" s="32" t="n">
        <v>0.01</v>
      </c>
      <c r="AB44" s="32" t="n">
        <v>0.86</v>
      </c>
      <c r="AC44" s="32" t="n">
        <v>0.84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2040</v>
      </c>
      <c r="E45" s="144" t="n">
        <v>28.6</v>
      </c>
      <c r="F45" s="141" t="n">
        <v>4.3417</v>
      </c>
      <c r="G45" s="167" t="n">
        <v>34.7542</v>
      </c>
      <c r="H45" s="113" t="n">
        <v>0</v>
      </c>
      <c r="I45" s="144" t="n">
        <v>3</v>
      </c>
      <c r="J45" s="118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110.01</v>
      </c>
      <c r="K45" s="119" t="n">
        <f aca="false">IF(ISBLANK(E45),"",(0.000824493-(0.0000040899*E45)+(0.000000076438*E45^2)-(0.00000000082467*E45^3)+(0.0000000000053875*E45^4)))</f>
        <v>0.0007543575931871</v>
      </c>
      <c r="L45" s="119" t="n">
        <f aca="false">IF(ISBLANK(E45),"",(-0.00000572466+(0.00000010227*E45)-(0.0000000016546*E45^2)))</f>
        <v>-4.153134616E-006</v>
      </c>
      <c r="M45" s="119" t="n">
        <f aca="false">IF(ISBLANK(E45),"",IF(ISBLANK(G45),(O45+(K45*35)+(L45*35^1.5)+(0.00000048314*35^2)),(O45+(K45*G45)+(L45*G45^1.5)+(0.00000048314*G45^2))))</f>
        <v>1.02201480131045</v>
      </c>
      <c r="N45" s="120" t="n">
        <f aca="false">IF(ISBLANK(D45),"",IF(ISBLANK(G45),J45*(1+0.00001*(35-20)),J45*(1+0.00001*(G45-20))))</f>
        <v>110.02623109542</v>
      </c>
      <c r="O45" s="119" t="n">
        <f aca="false">IF(ISBLANK(E45),"",(0.999842594+(0.00006793952*E45)-(0.00000909529*E45^2)+(0.0000001001685*E45^3)-(0.000000001120083*E45^4)+(0.000000000006536332*E45^5)))</f>
        <v>0.996065060375924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4.51402036282931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4.41678570314378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201.596149403957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197.253649502401</v>
      </c>
      <c r="T45" s="32" t="n">
        <v>0.01</v>
      </c>
      <c r="U45" s="32" t="n">
        <v>0.01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0.02</v>
      </c>
      <c r="AA45" s="32" t="n">
        <v>0.02</v>
      </c>
      <c r="AB45" s="32" t="n">
        <v>0.88</v>
      </c>
      <c r="AC45" s="32" t="n">
        <v>0.86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44"/>
      <c r="F46" s="141"/>
      <c r="G46" s="129"/>
      <c r="H46" s="127"/>
      <c r="I46" s="130"/>
      <c r="J46" s="118" t="s">
        <v>99</v>
      </c>
      <c r="K46" s="131" t="str">
        <f aca="false">IF(ISBLANK(E46),"",(0.000824493-(0.0000040899*E46)+(0.000000076438*E46^2)-(0.00000000082467*E46^3)+(0.0000000000053875*E46^4)))</f>
        <v/>
      </c>
      <c r="L46" s="131" t="str">
        <f aca="false">IF(ISBLANK(E46),"",(-0.00000572466+(0.00000010227*E46)-(0.0000000016546*E46^2)))</f>
        <v/>
      </c>
      <c r="M46" s="131" t="str">
        <f aca="false">IF(ISBLANK(E46),"",IF(ISBLANK(G46),(O46+(K46*35)+(L46*35^1.5)+(0.00000048314*35^2)),(O46+(K46*G46)+(L46*G46^1.5)+(0.00000048314*G46^2))))</f>
        <v/>
      </c>
      <c r="N46" s="132" t="str">
        <f aca="false">IF(ISBLANK(D46),"",IF(ISBLANK(G46),J46*(1+0.00001*(35-20)),J46*(1+0.00001*(G46-20))))</f>
        <v/>
      </c>
      <c r="O46" s="131" t="str">
        <f aca="false">IF(ISBLANK(E46),"",(0.999842594+(0.00006793952*E46)-(0.00000909529*E46^2)+(0.0000001001685*E46^3)-(0.000000001120083*E46^4)+(0.000000000006536332*E46^5)))</f>
        <v/>
      </c>
      <c r="P46" s="13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4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customFormat="false" ht="23.2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65"/>
      <c r="E47" s="113"/>
      <c r="F47" s="115"/>
      <c r="G47" s="116"/>
      <c r="H47" s="113"/>
      <c r="I47" s="113"/>
      <c r="J47" s="118" t="s">
        <v>99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8" customFormat="false" ht="18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66"/>
      <c r="E48" s="113"/>
      <c r="F48" s="115"/>
      <c r="G48" s="116"/>
      <c r="H48" s="113"/>
      <c r="I48" s="113"/>
      <c r="J48" s="118" t="s">
        <v>99</v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15"/>
      <c r="G49" s="116"/>
      <c r="H49" s="113"/>
      <c r="I49" s="113"/>
      <c r="J49" s="118" t="s">
        <v>99</v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e">
        <f aca="false">IF(ISBLANK(D49),"",IF(ISBLANK(G49),J49*(1+0.00001*(35-20)),J49*(1+0.00001*(G49-20))))</f>
        <v>#VALUE!</v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15"/>
      <c r="G50" s="116"/>
      <c r="H50" s="113"/>
      <c r="I50" s="113"/>
      <c r="J50" s="118" t="s">
        <v>99</v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e">
        <f aca="false">IF(ISBLANK(D50),"",IF(ISBLANK(G50),J50*(1+0.00001*(35-20)),J50*(1+0.00001*(G50-20))))</f>
        <v>#VALUE!</v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15"/>
      <c r="G51" s="116"/>
      <c r="H51" s="113"/>
      <c r="I51" s="113"/>
      <c r="J51" s="118" t="s">
        <v>99</v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e">
        <f aca="false">IF(ISBLANK(D51),"",IF(ISBLANK(G51),J51*(1+0.00001*(35-20)),J51*(1+0.00001*(G51-20))))</f>
        <v>#VALUE!</v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15"/>
      <c r="G52" s="116"/>
      <c r="H52" s="113"/>
      <c r="I52" s="113"/>
      <c r="J52" s="118" t="s">
        <v>99</v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e">
        <f aca="false">IF(ISBLANK(D52),"",IF(ISBLANK(G52),J52*(1+0.00001*(35-20)),J52*(1+0.00001*(G52-20))))</f>
        <v>#VALUE!</v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15"/>
      <c r="G53" s="116"/>
      <c r="H53" s="113"/>
      <c r="I53" s="113"/>
      <c r="J53" s="118" t="s">
        <v>99</v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e">
        <f aca="false">IF(ISBLANK(D53),"",IF(ISBLANK(G53),J53*(1+0.00001*(35-20)),J53*(1+0.00001*(G53-20))))</f>
        <v>#VALUE!</v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15"/>
      <c r="G54" s="116"/>
      <c r="H54" s="113"/>
      <c r="I54" s="113"/>
      <c r="J54" s="118" t="s">
        <v>99</v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e">
        <f aca="false">IF(ISBLANK(D54),"",IF(ISBLANK(G54),J54*(1+0.00001*(35-20)),J54*(1+0.00001*(G54-20))))</f>
        <v>#VALUE!</v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16"/>
      <c r="H55" s="113"/>
      <c r="I55" s="113"/>
      <c r="J55" s="118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16"/>
      <c r="H56" s="113"/>
      <c r="I56" s="113"/>
      <c r="J56" s="118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16"/>
      <c r="H57" s="113"/>
      <c r="I57" s="113"/>
      <c r="J57" s="118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16"/>
      <c r="H58" s="113"/>
      <c r="I58" s="113"/>
      <c r="J58" s="118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V59" activeCellId="0" sqref="V5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2" min="17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/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/>
      <c r="Q6" s="14"/>
      <c r="R6" s="15" t="s">
        <v>5</v>
      </c>
      <c r="S6" s="15"/>
      <c r="T6" s="16"/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/>
      <c r="J9" s="29"/>
      <c r="K9" s="30"/>
      <c r="L9" s="31"/>
      <c r="M9" s="30"/>
      <c r="N9" s="30"/>
      <c r="O9" s="32"/>
      <c r="P9" s="29"/>
      <c r="Q9" s="33" t="str">
        <f aca="false">IF(ISBLANK(I9),"",IF(ISBLANK(J9),"",IF(J9&gt;60,"ERREUR !!",O11*(I9+(J9/60)))))</f>
        <v/>
      </c>
      <c r="R9" s="33"/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/>
      <c r="J10" s="29"/>
      <c r="K10" s="30"/>
      <c r="L10" s="31"/>
      <c r="M10" s="30"/>
      <c r="N10" s="30"/>
      <c r="O10" s="34"/>
      <c r="P10" s="29"/>
      <c r="Q10" s="33" t="str">
        <f aca="false">IF(ISBLANK(I10),"",IF(ISBLANK(J10),"",IF(J10&gt;60,"ERREUR !!",O12*(I10+(J10/60)))))</f>
        <v/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/>
      <c r="K11" s="38"/>
      <c r="L11" s="38"/>
      <c r="M11" s="38"/>
      <c r="N11" s="39" t="str">
        <f aca="false">I9&amp;"°"&amp;J9</f>
        <v>°</v>
      </c>
      <c r="O11" s="40" t="n">
        <f aca="false">IF(P9=M10,-1,1)</f>
        <v>-1</v>
      </c>
      <c r="P11" s="41" t="str">
        <f aca="false">TEXT(J11,"aaaa-mm-jj")&amp;"T"&amp;TEXT(J12,"hh:mm:ss")&amp;"z"</f>
        <v>1904-01-01T00:00:00z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/>
      <c r="K12" s="45"/>
      <c r="L12" s="45"/>
      <c r="M12" s="45"/>
      <c r="N12" s="46" t="str">
        <f aca="false">I10&amp;"°"&amp;J10</f>
        <v>°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168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21.5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159</v>
      </c>
      <c r="R15" s="140" t="n">
        <v>21.2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160</v>
      </c>
      <c r="R16" s="61" t="n">
        <v>4.9894</v>
      </c>
      <c r="S16" s="60" t="s">
        <v>29</v>
      </c>
      <c r="U16" s="35"/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161</v>
      </c>
      <c r="R17" s="66" t="n">
        <v>0.005</v>
      </c>
      <c r="S17" s="67" t="s">
        <v>29</v>
      </c>
      <c r="U17" s="42"/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0.997885202188353</v>
      </c>
      <c r="Q18" s="70"/>
      <c r="R18" s="6"/>
      <c r="U18" s="42" t="n">
        <v>4.973</v>
      </c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162</v>
      </c>
      <c r="P19" s="72" t="n">
        <f aca="false">$P$24*($P$18/'[2]Titre d''iodate'!E19)</f>
        <v>0.0200453044665018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163</v>
      </c>
      <c r="P20" s="72" t="n">
        <f aca="false">5+'[2]Correction de volume'!G8</f>
        <v>5.00308998756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164</v>
      </c>
      <c r="P21" s="72" t="n">
        <f aca="false">P20*(1+0.00001*(R14-20))</f>
        <v>5.00316503390981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165</v>
      </c>
      <c r="P22" s="73" t="n">
        <f aca="false">$R$16*(1+0.00001*(20-$R$14))</f>
        <v>4.989325159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166</v>
      </c>
      <c r="P23" s="73" t="n">
        <f aca="false">$R$17*(1+0.00001*(20-$R$14))</f>
        <v>0.004999925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167</v>
      </c>
      <c r="P24" s="58" t="n">
        <f aca="false">MAX('[2]Titre d''iodate'!F7:F10)</f>
        <v>0.020051755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168</v>
      </c>
      <c r="P25" s="58" t="n">
        <f aca="false">IF(ISBLANK(R14),"",IF(ISBLANK(P21),"",IF(ISBLANK(R17),"",(($P$24*$P$18)/($P$22-$P$23)))))</f>
        <v>0.00401445504717767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2+('[2]Correction de volume'!G10+'[2]Correction de volume'!G9)</f>
        <v>2.0163939508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169" t="s">
        <v>54</v>
      </c>
      <c r="D31" s="170" t="s">
        <v>55</v>
      </c>
      <c r="E31" s="170" t="s">
        <v>56</v>
      </c>
      <c r="F31" s="170" t="s">
        <v>57</v>
      </c>
      <c r="G31" s="170" t="s">
        <v>58</v>
      </c>
      <c r="H31" s="170" t="s">
        <v>59</v>
      </c>
      <c r="I31" s="170" t="s">
        <v>60</v>
      </c>
      <c r="J31" s="170" t="s">
        <v>61</v>
      </c>
      <c r="K31" s="170" t="s">
        <v>62</v>
      </c>
      <c r="L31" s="170" t="s">
        <v>63</v>
      </c>
      <c r="M31" s="170" t="s">
        <v>64</v>
      </c>
      <c r="N31" s="170" t="s">
        <v>65</v>
      </c>
      <c r="O31" s="170" t="s">
        <v>66</v>
      </c>
      <c r="P31" s="171" t="s">
        <v>67</v>
      </c>
      <c r="Q31" s="171"/>
      <c r="R31" s="171"/>
      <c r="S31" s="171"/>
      <c r="T31" s="88" t="s">
        <v>169</v>
      </c>
      <c r="U31" s="88"/>
      <c r="V31" s="88" t="s">
        <v>170</v>
      </c>
      <c r="W31" s="88"/>
      <c r="X31" s="88" t="s">
        <v>171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169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1"/>
      <c r="Q32" s="171"/>
      <c r="R32" s="171"/>
      <c r="S32" s="171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172" t="s">
        <v>98</v>
      </c>
      <c r="D33" s="173" t="s">
        <v>99</v>
      </c>
      <c r="E33" s="173" t="s">
        <v>24</v>
      </c>
      <c r="F33" s="174" t="s">
        <v>100</v>
      </c>
      <c r="G33" s="175"/>
      <c r="H33" s="174" t="s">
        <v>101</v>
      </c>
      <c r="I33" s="174" t="s">
        <v>101</v>
      </c>
      <c r="J33" s="174" t="s">
        <v>100</v>
      </c>
      <c r="K33" s="176"/>
      <c r="L33" s="176"/>
      <c r="M33" s="176"/>
      <c r="N33" s="176"/>
      <c r="O33" s="176"/>
      <c r="P33" s="177" t="s">
        <v>103</v>
      </c>
      <c r="Q33" s="177"/>
      <c r="R33" s="177" t="s">
        <v>104</v>
      </c>
      <c r="S33" s="177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3" t="s">
        <v>172</v>
      </c>
      <c r="AJ33" s="101" t="s">
        <v>122</v>
      </c>
      <c r="AK33" s="103" t="s">
        <v>173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3" t="s">
        <v>174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172"/>
      <c r="D34" s="173"/>
      <c r="E34" s="173"/>
      <c r="F34" s="174"/>
      <c r="G34" s="175"/>
      <c r="H34" s="174"/>
      <c r="I34" s="174"/>
      <c r="J34" s="174"/>
      <c r="K34" s="178"/>
      <c r="L34" s="178"/>
      <c r="M34" s="178"/>
      <c r="N34" s="179" t="s">
        <v>29</v>
      </c>
      <c r="O34" s="178"/>
      <c r="P34" s="179" t="s">
        <v>141</v>
      </c>
      <c r="Q34" s="179" t="s">
        <v>142</v>
      </c>
      <c r="R34" s="179" t="s">
        <v>143</v>
      </c>
      <c r="S34" s="179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175</v>
      </c>
      <c r="AE34" s="109" t="s">
        <v>175</v>
      </c>
      <c r="AF34" s="109" t="s">
        <v>175</v>
      </c>
      <c r="AG34" s="109" t="s">
        <v>175</v>
      </c>
      <c r="AH34" s="109" t="s">
        <v>175</v>
      </c>
      <c r="AI34" s="109" t="s">
        <v>175</v>
      </c>
      <c r="AJ34" s="109" t="s">
        <v>175</v>
      </c>
      <c r="AK34" s="109" t="s">
        <v>175</v>
      </c>
      <c r="AL34" s="109" t="s">
        <v>175</v>
      </c>
      <c r="AM34" s="109" t="s">
        <v>175</v>
      </c>
      <c r="AN34" s="109" t="s">
        <v>175</v>
      </c>
      <c r="AO34" s="109" t="s">
        <v>175</v>
      </c>
      <c r="AP34" s="109" t="s">
        <v>175</v>
      </c>
      <c r="AQ34" s="109" t="s">
        <v>175</v>
      </c>
      <c r="AR34" s="109" t="s">
        <v>175</v>
      </c>
      <c r="AS34" s="109" t="s">
        <v>175</v>
      </c>
      <c r="AT34" s="109" t="s">
        <v>175</v>
      </c>
      <c r="AU34" s="109" t="s">
        <v>175</v>
      </c>
      <c r="AV34" s="109" t="s">
        <v>175</v>
      </c>
      <c r="AW34" s="109" t="s">
        <v>175</v>
      </c>
      <c r="AX34" s="109" t="s">
        <v>175</v>
      </c>
      <c r="AY34" s="109" t="s">
        <v>175</v>
      </c>
      <c r="AZ34" s="109" t="s">
        <v>175</v>
      </c>
      <c r="BA34" s="109" t="s">
        <v>175</v>
      </c>
      <c r="BB34" s="109" t="s">
        <v>175</v>
      </c>
    </row>
    <row r="35" customFormat="false" ht="15.75" hidden="false" customHeight="false" outlineLevel="0" collapsed="false">
      <c r="A35" s="110" t="n">
        <f aca="false">IF(ISBLANK(VLOOKUP(D35,'[2]Volumes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2002</v>
      </c>
      <c r="E35" s="113" t="n">
        <v>9.8</v>
      </c>
      <c r="F35" s="115" t="n">
        <v>5.403</v>
      </c>
      <c r="G35" s="146" t="n">
        <v>34.961</v>
      </c>
      <c r="H35" s="113" t="n">
        <v>2000</v>
      </c>
      <c r="I35" s="113" t="n">
        <v>2020.8</v>
      </c>
      <c r="J35" s="118" t="n">
        <f aca="false">IF(ISBLANK(D35),"",IF(VLOOKUP(D35,'[2]Volumes flacons'!$A$5:$C$978,2)=0,"",IF(D35&gt;'[2]Volumes flacons'!$A$978,"Mauvais numéro",IF(D35&lt;'[2]Volumes flacons'!$A$5,"Mauvais numéro",(VLOOKUP(D35,'[2]Volumes flacons'!$A$5:$C$978,3))))))</f>
        <v>108.59</v>
      </c>
      <c r="K35" s="119" t="n">
        <f aca="false">IF(ISBLANK(E35),"",(0.000824493-(0.0000040899*E35)+(0.000000076438*E35^2)-(0.00000000082467*E35^3)+(0.0000000000053875*E35^4)))</f>
        <v>0.00079102660529798</v>
      </c>
      <c r="L35" s="119" t="n">
        <f aca="false">IF(ISBLANK(E35),"",(-0.00000572466+(0.00000010227*E35)-(0.0000000016546*E35^2)))</f>
        <v>-4.881321784E-006</v>
      </c>
      <c r="M35" s="119" t="n">
        <f aca="false">IF(ISBLANK(E35),"",IF(ISBLANK(G35),(O35+(K35*35)+(L35*35^1.5)+(0.00000048314*35^2)),(O35+(K35*G35)+(L35*G35^1.5)+(0.00000048314*G35^2))))</f>
        <v>1.02695598517939</v>
      </c>
      <c r="N35" s="120" t="n">
        <f aca="false">IF(ISBLANK(D35),"",IF(ISBLANK(G35),J35*(1+0.00001*(35-20)),J35*(1+0.00001*(G35-20))))</f>
        <v>108.6062461499</v>
      </c>
      <c r="O35" s="119" t="n">
        <f aca="false">IF(ISBLANK(E35),"",(0.999842594+(0.00006793952*E35)-(0.00000909529*E35^2)+(0.0000001001685*E35^3)-(0.000000001120083*E35^4)+(0.000000000006536332*E35^5)))</f>
        <v>0.999719426978937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N°",IF(AND(D35&gt;499,D35&lt;1141),"Err.N°",(((((F35)+'[2]Correction de volume'!$G$7)*(($P$21)*($P$19)*5598)/(($R$16)-($R$17)))-(($P$27)*1000))/((N35)-($P$26))))))))))))</f>
        <v>5.6933730863665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5.54393096542689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254.266042037128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247.591956915965</v>
      </c>
      <c r="T35" s="32"/>
      <c r="U35" s="32"/>
      <c r="V35" s="125"/>
      <c r="W35" s="125"/>
      <c r="X35" s="125"/>
      <c r="Y35" s="125"/>
      <c r="Z35" s="32"/>
      <c r="AA35" s="32"/>
      <c r="AB35" s="125"/>
      <c r="AC35" s="125"/>
    </row>
    <row r="36" customFormat="false" ht="15.75" hidden="false" customHeight="false" outlineLevel="0" collapsed="false">
      <c r="A36" s="110" t="n">
        <f aca="false">IF(ISBLANK(VLOOKUP(D36,'[2]Volumes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2004</v>
      </c>
      <c r="E36" s="113" t="n">
        <v>9.5</v>
      </c>
      <c r="F36" s="115" t="n">
        <v>5.502</v>
      </c>
      <c r="G36" s="146" t="n">
        <v>34.961</v>
      </c>
      <c r="H36" s="113" t="n">
        <v>2000</v>
      </c>
      <c r="I36" s="113" t="n">
        <v>2020.8</v>
      </c>
      <c r="J36" s="118" t="n">
        <f aca="false">IF(ISBLANK(D36),"",IF(VLOOKUP(D36,'[2]Volumes flacons'!$A$5:$C$978,2)=0,"",IF(D36&gt;'[2]Volumes flacons'!$A$978,"Mauvais numéro",IF(D36&lt;'[2]Volumes flacons'!$A$5,"Mauvais numéro",(VLOOKUP(D36,'[2]Volumes flacons'!$A$5:$C$978,3))))))</f>
        <v>110.33</v>
      </c>
      <c r="K36" s="119" t="n">
        <f aca="false">IF(ISBLANK(E36),"",(0.000824493-(0.0000040899*E36)+(0.000000076438*E36^2)-(0.00000000082467*E36^3)+(0.0000000000053875*E36^4)))</f>
        <v>0.000791874309582969</v>
      </c>
      <c r="L36" s="119" t="n">
        <f aca="false">IF(ISBLANK(E36),"",(-0.00000572466+(0.00000010227*E36)-(0.0000000016546*E36^2)))</f>
        <v>-4.90242265E-006</v>
      </c>
      <c r="M36" s="119" t="n">
        <f aca="false">IF(ISBLANK(E36),"",IF(ISBLANK(G36),(O36+(K36*35)+(L36*35^1.5)+(0.00000048314*35^2)),(O36+(K36*G36)+(L36*G36^1.5)+(0.00000048314*G36^2))))</f>
        <v>1.02700626699456</v>
      </c>
      <c r="N36" s="120" t="n">
        <f aca="false">IF(ISBLANK(D36),"",IF(ISBLANK(G36),J36*(1+0.00001*(35-20)),J36*(1+0.00001*(G36-20))))</f>
        <v>110.3465064713</v>
      </c>
      <c r="O36" s="119" t="n">
        <f aca="false">IF(ISBLANK(E36),"",(0.999842594+(0.00006793952*E36)-(0.00000909529*E36^2)+(0.0000001001685*E36^3)-(0.000000001120083*E36^4)+(0.000000000006536332*E36^5)))</f>
        <v>0.999744434108058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N°",IF(AND(D36&gt;499,D36&lt;1141),"Err.N°",(((((F36)+'[2]Correction de volume'!$G$7)*(($P$21)*($P$19)*5598)/(($R$16)-($R$17)))-(($P$27)*1000))/((N36)-($P$26))))))))))))</f>
        <v>5.70484745591523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5.55483217508492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254.778487381174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248.078804939292</v>
      </c>
      <c r="T36" s="126"/>
      <c r="U36" s="126"/>
      <c r="V36" s="126"/>
      <c r="W36" s="142"/>
      <c r="X36" s="126"/>
      <c r="Y36" s="126"/>
      <c r="Z36" s="126"/>
      <c r="AA36" s="32"/>
      <c r="AB36" s="126"/>
      <c r="AC36" s="126"/>
    </row>
    <row r="37" customFormat="false" ht="15.75" hidden="false" customHeight="false" outlineLevel="0" collapsed="false">
      <c r="A37" s="110" t="n">
        <f aca="false">IF(ISBLANK(VLOOKUP(D37,'[2]Volumes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2005</v>
      </c>
      <c r="E37" s="113" t="n">
        <v>10.6</v>
      </c>
      <c r="F37" s="115" t="n">
        <v>3.537</v>
      </c>
      <c r="G37" s="146" t="n">
        <v>34.665</v>
      </c>
      <c r="H37" s="113" t="n">
        <v>1000</v>
      </c>
      <c r="I37" s="113" t="n">
        <v>1009</v>
      </c>
      <c r="J37" s="118" t="n">
        <f aca="false">IF(ISBLANK(D37),"",IF(VLOOKUP(D37,'[2]Volumes flacons'!$A$5:$C$978,2)=0,"",IF(D37&gt;'[2]Volumes flacons'!$A$978,"Mauvais numéro",IF(D37&lt;'[2]Volumes flacons'!$A$5,"Mauvais numéro",(VLOOKUP(D37,'[2]Volumes flacons'!$A$5:$C$978,3))))))</f>
        <v>110.8</v>
      </c>
      <c r="K37" s="119" t="n">
        <f aca="false">IF(ISBLANK(E37),"",(0.000824493-(0.0000040899*E37)+(0.000000076438*E37^2)-(0.00000000082467*E37^3)+(0.0000000000053875*E37^4)))</f>
        <v>0.0007888144544615</v>
      </c>
      <c r="L37" s="119" t="n">
        <f aca="false">IF(ISBLANK(E37),"",(-0.00000572466+(0.00000010227*E37)-(0.0000000016546*E37^2)))</f>
        <v>-4.826508856E-006</v>
      </c>
      <c r="M37" s="119" t="n">
        <f aca="false">IF(ISBLANK(E37),"",IF(ISBLANK(G37),(O37+(K37*35)+(L37*35^1.5)+(0.00000048314*35^2)),(O37+(K37*G37)+(L37*G37^1.5)+(0.00000048314*G37^2))))</f>
        <v>1.02658659008479</v>
      </c>
      <c r="N37" s="120" t="n">
        <f aca="false">IF(ISBLANK(D37),"",IF(ISBLANK(G37),J37*(1+0.00001*(35-20)),J37*(1+0.00001*(G37-20))))</f>
        <v>110.81624882</v>
      </c>
      <c r="O37" s="119" t="n">
        <f aca="false">IF(ISBLANK(E37),"",(0.999842594+(0.00006793952*E37)-(0.00000909529*E37^2)+(0.0000001001685*E37^3)-(0.000000001120083*E37^4)+(0.000000000006536332*E37^5)))</f>
        <v>0.999646842332655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N°",IF(AND(D37&gt;499,D37&lt;1141),"Err.N°",(((((F37)+'[2]Correction de volume'!$G$7)*(($P$21)*($P$19)*5598)/(($R$16)-($R$17)))-(($P$27)*1000))/((N37)-($P$26))))))))))))</f>
        <v>3.64593213771648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3.55150960759712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162.827329270418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158.610419075287</v>
      </c>
      <c r="T37" s="32"/>
      <c r="U37" s="32"/>
      <c r="V37" s="125"/>
      <c r="W37" s="125"/>
      <c r="X37" s="125"/>
      <c r="Y37" s="125"/>
      <c r="Z37" s="32"/>
      <c r="AA37" s="32"/>
      <c r="AB37" s="125"/>
      <c r="AC37" s="125"/>
    </row>
    <row r="38" customFormat="false" ht="15.75" hidden="false" customHeight="false" outlineLevel="0" collapsed="false">
      <c r="A38" s="110" t="n">
        <f aca="false">IF(ISBLANK(VLOOKUP(D38,'[2]Volumes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13" t="n">
        <v>12.3</v>
      </c>
      <c r="F38" s="115" t="n">
        <v>2.586</v>
      </c>
      <c r="G38" s="146" t="n">
        <v>34.656</v>
      </c>
      <c r="H38" s="113" t="n">
        <v>500</v>
      </c>
      <c r="I38" s="113" t="n">
        <v>505</v>
      </c>
      <c r="J38" s="118" t="n">
        <f aca="false">IF(ISBLANK(D38),"",IF(VLOOKUP(D38,'[2]Volumes flacons'!$A$5:$C$978,2)=0,"",IF(D38&gt;'[2]Volumes flacons'!$A$978,"Mauvais numéro",IF(D38&lt;'[2]Volumes flacons'!$A$5,"Mauvais numéro",(VLOOKUP(D38,'[2]Volumes flacons'!$A$5:$C$978,3))))))</f>
        <v>108.87</v>
      </c>
      <c r="K38" s="119" t="n">
        <f aca="false">IF(ISBLANK(E38),"",(0.000824493-(0.0000040899*E38)+(0.000000076438*E38^2)-(0.00000000082467*E38^3)+(0.0000000000053875*E38^4)))</f>
        <v>0.000784340246508949</v>
      </c>
      <c r="L38" s="119" t="n">
        <f aca="false">IF(ISBLANK(E38),"",(-0.00000572466+(0.00000010227*E38)-(0.0000000016546*E38^2)))</f>
        <v>-4.717063434E-006</v>
      </c>
      <c r="M38" s="119" t="n">
        <f aca="false">IF(ISBLANK(E38),"",IF(ISBLANK(G38),(O38+(K38*35)+(L38*35^1.5)+(0.00000048314*35^2)),(O38+(K38*G38)+(L38*G38^1.5)+(0.00000048314*G38^2))))</f>
        <v>1.02626482814549</v>
      </c>
      <c r="N38" s="120" t="n">
        <f aca="false">IF(ISBLANK(D38),"",IF(ISBLANK(G38),J38*(1+0.00001*(35-20)),J38*(1+0.00001*(G38-20))))</f>
        <v>108.8859559872</v>
      </c>
      <c r="O38" s="119" t="n">
        <f aca="false">IF(ISBLANK(E38),"",(0.999842594+(0.00006793952*E38)-(0.00000909529*E38^2)+(0.0000001001685*E38^3)-(0.000000001120083*E38^4)+(0.000000000006536332*E38^5)))</f>
        <v>0.999464826901702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N°",IF(AND(D38&gt;499,D38&lt;1141),"Err.N°",(((((F38)+'[2]Correction de volume'!$G$7)*(($P$21)*($P$19)*5598)/(($R$16)-($R$17)))-(($P$27)*1000))/((N38)-($P$26))))))))))))</f>
        <v>2.70947104564195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2.64012852368535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121.00497689837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117.908139867788</v>
      </c>
      <c r="T38" s="126"/>
      <c r="U38" s="126"/>
      <c r="V38" s="126"/>
      <c r="W38" s="126"/>
      <c r="X38" s="126"/>
      <c r="Y38" s="126"/>
      <c r="Z38" s="126"/>
      <c r="AA38" s="32"/>
      <c r="AB38" s="126"/>
      <c r="AC38" s="126"/>
    </row>
    <row r="39" customFormat="false" ht="15.75" hidden="false" customHeight="false" outlineLevel="0" collapsed="false">
      <c r="A39" s="110" t="n">
        <f aca="false">IF(ISBLANK(VLOOKUP(D39,'[2]Volumes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13" t="n">
        <v>17.9</v>
      </c>
      <c r="F39" s="115" t="n">
        <v>2.497</v>
      </c>
      <c r="G39" s="146" t="n">
        <v>35.553</v>
      </c>
      <c r="H39" s="113" t="n">
        <v>100</v>
      </c>
      <c r="I39" s="113" t="n">
        <v>101</v>
      </c>
      <c r="J39" s="118" t="n">
        <f aca="false">IF(ISBLANK(D39),"",IF(VLOOKUP(D39,'[2]Volumes flacons'!$A$5:$C$978,2)=0,"",IF(D39&gt;'[2]Volumes flacons'!$A$978,"Mauvais numéro",IF(D39&lt;'[2]Volumes flacons'!$A$5,"Mauvais numéro",(VLOOKUP(D39,'[2]Volumes flacons'!$A$5:$C$978,3))))))</f>
        <v>109.77</v>
      </c>
      <c r="K39" s="119" t="n">
        <f aca="false">IF(ISBLANK(E39),"",(0.000824493-(0.0000040899*E39)+(0.000000076438*E39^2)-(0.00000000082467*E39^3)+(0.0000000000053875*E39^4)))</f>
        <v>0.000771598622152509</v>
      </c>
      <c r="L39" s="119" t="n">
        <f aca="false">IF(ISBLANK(E39),"",(-0.00000572466+(0.00000010227*E39)-(0.0000000016546*E39^2)))</f>
        <v>-4.424177386E-006</v>
      </c>
      <c r="M39" s="119" t="n">
        <f aca="false">IF(ISBLANK(E39),"",IF(ISBLANK(G39),(O39+(K39*35)+(L39*35^1.5)+(0.00000048314*35^2)),(O39+(K39*G39)+(L39*G39^1.5)+(0.00000048314*G39^2))))</f>
        <v>1.02572147399944</v>
      </c>
      <c r="N39" s="120" t="n">
        <f aca="false">IF(ISBLANK(D39),"",IF(ISBLANK(G39),J39*(1+0.00001*(35-20)),J39*(1+0.00001*(G39-20))))</f>
        <v>109.7870725281</v>
      </c>
      <c r="O39" s="119" t="n">
        <f aca="false">IF(ISBLANK(E39),"",(0.999842594+(0.00006793952*E39)-(0.00000909529*E39^2)+(0.0000001001685*E39^3)-(0.000000001120083*E39^4)+(0.000000000006536332*E39^5)))</f>
        <v>0.998616010802117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N°",IF(AND(D39&gt;499,D39&lt;1141),"Err.N°",(((((F39)+'[2]Correction de volume'!$G$7)*(($P$21)*($P$19)*5598)/(($R$16)-($R$17)))-(($P$27)*1000))/((N39)-($P$26))))))))))))</f>
        <v>2.59379802907478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2.52875473003522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115.83901997848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112.934186243373</v>
      </c>
      <c r="T39" s="32"/>
      <c r="U39" s="32"/>
      <c r="V39" s="125"/>
      <c r="W39" s="125"/>
      <c r="X39" s="125"/>
      <c r="Y39" s="125"/>
      <c r="Z39" s="32"/>
      <c r="AA39" s="32"/>
      <c r="AB39" s="125"/>
      <c r="AC39" s="125"/>
    </row>
    <row r="40" customFormat="false" ht="15.75" hidden="false" customHeight="false" outlineLevel="0" collapsed="false">
      <c r="A40" s="110" t="n">
        <f aca="false">IF(ISBLANK(VLOOKUP(D40,'[2]Volumes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2008</v>
      </c>
      <c r="E40" s="113" t="n">
        <v>18.4</v>
      </c>
      <c r="F40" s="115" t="n">
        <v>2.435</v>
      </c>
      <c r="G40" s="146" t="n">
        <v>35.617</v>
      </c>
      <c r="H40" s="113" t="n">
        <v>80</v>
      </c>
      <c r="I40" s="113" t="n">
        <v>81.9</v>
      </c>
      <c r="J40" s="118" t="n">
        <f aca="false">IF(ISBLANK(D40),"",IF(VLOOKUP(D40,'[2]Volumes flacons'!$A$5:$C$978,2)=0,"",IF(D40&gt;'[2]Volumes flacons'!$A$978,"Mauvais numéro",IF(D40&lt;'[2]Volumes flacons'!$A$5,"Mauvais numéro",(VLOOKUP(D40,'[2]Volumes flacons'!$A$5:$C$978,3))))))</f>
        <v>108.85</v>
      </c>
      <c r="K40" s="119" t="n">
        <f aca="false">IF(ISBLANK(E40),"",(0.000824493-(0.0000040899*E40)+(0.000000076438*E40^2)-(0.00000000082467*E40^3)+(0.0000000000053875*E40^4)))</f>
        <v>0.00077059793494784</v>
      </c>
      <c r="L40" s="119" t="n">
        <f aca="false">IF(ISBLANK(E40),"",(-0.00000572466+(0.00000010227*E40)-(0.0000000016546*E40^2)))</f>
        <v>-4.403073376E-006</v>
      </c>
      <c r="M40" s="119" t="n">
        <f aca="false">IF(ISBLANK(E40),"",IF(ISBLANK(G40),(O40+(K40*35)+(L40*35^1.5)+(0.00000048314*35^2)),(O40+(K40*G40)+(L40*G40^1.5)+(0.00000048314*G40^2))))</f>
        <v>1.02564613524389</v>
      </c>
      <c r="N40" s="120" t="n">
        <f aca="false">IF(ISBLANK(D40),"",IF(ISBLANK(G40),J40*(1+0.00001*(35-20)),J40*(1+0.00001*(G40-20))))</f>
        <v>108.8669991045</v>
      </c>
      <c r="O40" s="119" t="n">
        <f aca="false">IF(ISBLANK(E40),"",(0.999842594+(0.00006793952*E40)-(0.00000909529*E40^2)+(0.0000001001685*E40^3)-(0.000000001120083*E40^4)+(0.000000000006536332*E40^5)))</f>
        <v>0.998522778246976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N°",IF(AND(D40&gt;499,D40&lt;1141),"Err.N°",(((((F40)+'[2]Correction de volume'!$G$7)*(($P$21)*($P$19)*5598)/(($R$16)-($R$17)))-(($P$27)*1000))/((N40)-($P$26))))))))))))</f>
        <v>2.55077579482614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2.48699401009256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113.917646996935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111.069152490734</v>
      </c>
      <c r="T40" s="32"/>
      <c r="U40" s="32"/>
      <c r="V40" s="125"/>
      <c r="W40" s="125"/>
      <c r="X40" s="125"/>
      <c r="Y40" s="125"/>
      <c r="Z40" s="32"/>
      <c r="AA40" s="32"/>
      <c r="AB40" s="125"/>
      <c r="AC40" s="125"/>
    </row>
    <row r="41" customFormat="false" ht="15.75" hidden="false" customHeight="false" outlineLevel="0" collapsed="false">
      <c r="A41" s="110" t="n">
        <f aca="false">IF(ISBLANK(VLOOKUP(D41,'[2]Volumes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2009</v>
      </c>
      <c r="E41" s="113" t="n">
        <v>20.3</v>
      </c>
      <c r="F41" s="115" t="n">
        <v>2.473</v>
      </c>
      <c r="G41" s="146" t="n">
        <v>35.751</v>
      </c>
      <c r="H41" s="113" t="n">
        <v>60</v>
      </c>
      <c r="I41" s="113" t="n">
        <v>61</v>
      </c>
      <c r="J41" s="118" t="n">
        <f aca="false">IF(ISBLANK(D41),"",IF(VLOOKUP(D41,'[2]Volumes flacons'!$A$5:$C$978,2)=0,"",IF(D41&gt;'[2]Volumes flacons'!$A$978,"Mauvais numéro",IF(D41&lt;'[2]Volumes flacons'!$A$5,"Mauvais numéro",(VLOOKUP(D41,'[2]Volumes flacons'!$A$5:$C$978,3))))))</f>
        <v>109.15</v>
      </c>
      <c r="K41" s="119" t="n">
        <f aca="false">IF(ISBLANK(E41),"",(0.000824493-(0.0000040899*E41)+(0.000000076438*E41^2)-(0.00000000082467*E41^3)+(0.0000000000053875*E41^4)))</f>
        <v>0.000766983544116549</v>
      </c>
      <c r="L41" s="119" t="n">
        <f aca="false">IF(ISBLANK(E41),"",(-0.00000572466+(0.00000010227*E41)-(0.0000000016546*E41^2)))</f>
        <v>-4.330423114E-006</v>
      </c>
      <c r="M41" s="119" t="n">
        <f aca="false">IF(ISBLANK(E41),"",IF(ISBLANK(G41),(O41+(K41*35)+(L41*35^1.5)+(0.00000048314*35^2)),(O41+(K41*G41)+(L41*G41^1.5)+(0.00000048314*G41^2))))</f>
        <v>1.02525622541855</v>
      </c>
      <c r="N41" s="120" t="n">
        <f aca="false">IF(ISBLANK(D41),"",IF(ISBLANK(G41),J41*(1+0.00001*(35-20)),J41*(1+0.00001*(G41-20))))</f>
        <v>109.1671922165</v>
      </c>
      <c r="O41" s="119" t="n">
        <f aca="false">IF(ISBLANK(E41),"",(0.999842594+(0.00006793952*E41)-(0.00000909529*E41^2)+(0.0000001001685*E41^3)-(0.000000001120083*E41^4)+(0.000000000006536332*E41^5)))</f>
        <v>0.998143962786074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N°",IF(AND(D41&gt;499,D41&lt;1141),"Err.N°",(((((F41)+'[2]Correction de volume'!$G$7)*(($P$21)*($P$19)*5598)/(($R$16)-($R$17)))-(($P$27)*1000))/((N41)-($P$26))))))))))))</f>
        <v>2.58357485398501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2.51993091086114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115.382452978971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112.540114479058</v>
      </c>
      <c r="T41" s="32"/>
      <c r="U41" s="32"/>
      <c r="V41" s="125"/>
      <c r="W41" s="125"/>
      <c r="X41" s="125"/>
      <c r="Y41" s="125"/>
      <c r="Z41" s="32"/>
      <c r="AA41" s="32"/>
      <c r="AB41" s="125"/>
      <c r="AC41" s="125"/>
    </row>
    <row r="42" customFormat="false" ht="15.75" hidden="false" customHeight="false" outlineLevel="0" collapsed="false">
      <c r="A42" s="110" t="n">
        <f aca="false">IF(ISBLANK(VLOOKUP(D42,'[2]Volumes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2010</v>
      </c>
      <c r="E42" s="113" t="n">
        <v>26.3</v>
      </c>
      <c r="F42" s="115" t="n">
        <v>3.939</v>
      </c>
      <c r="G42" s="146" t="n">
        <v>36.261</v>
      </c>
      <c r="H42" s="113" t="n">
        <v>40</v>
      </c>
      <c r="I42" s="113" t="n">
        <v>41</v>
      </c>
      <c r="J42" s="118" t="n">
        <f aca="false">IF(ISBLANK(D42),"",IF(VLOOKUP(D42,'[2]Volumes flacons'!$A$5:$C$978,2)=0,"",IF(D42&gt;'[2]Volumes flacons'!$A$978,"Mauvais numéro",IF(D42&lt;'[2]Volumes flacons'!$A$5,"Mauvais numéro",(VLOOKUP(D42,'[2]Volumes flacons'!$A$5:$C$978,3))))))</f>
        <v>109.42</v>
      </c>
      <c r="K42" s="119" t="n">
        <f aca="false">IF(ISBLANK(E42),"",(0.000824493-(0.0000040899*E42)+(0.000000076438*E42^2)-(0.00000000082467*E42^3)+(0.0000000000053875*E42^4)))</f>
        <v>0.000757375658487249</v>
      </c>
      <c r="L42" s="119" t="n">
        <f aca="false">IF(ISBLANK(E42),"",(-0.00000572466+(0.00000010227*E42)-(0.0000000016546*E42^2)))</f>
        <v>-4.179429274E-006</v>
      </c>
      <c r="M42" s="119" t="n">
        <f aca="false">IF(ISBLANK(E42),"",IF(ISBLANK(G42),(O42+(K42*35)+(L42*35^1.5)+(0.00000048314*35^2)),(O42+(K42*G42)+(L42*G42^1.5)+(0.00000048314*G42^2))))</f>
        <v>1.02389271915041</v>
      </c>
      <c r="N42" s="120" t="n">
        <f aca="false">IF(ISBLANK(D42),"",IF(ISBLANK(G42),J42*(1+0.00001*(35-20)),J42*(1+0.00001*(G42-20))))</f>
        <v>109.4377927862</v>
      </c>
      <c r="O42" s="119" t="n">
        <f aca="false">IF(ISBLANK(E42),"",(0.999842594+(0.00006793952*E42)-(0.00000909529*E42^2)+(0.0000001001685*E42^3)-(0.000000001120083*E42^4)+(0.000000000006536332*E42^5)))</f>
        <v>0.996706850854433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N°",IF(AND(D42&gt;499,D42&lt;1141),"Err.N°",(((((F42)+'[2]Correction de volume'!$G$7)*(($P$21)*($P$19)*5598)/(($R$16)-($R$17)))-(($P$27)*1000))/((N42)-($P$26))))))))))))</f>
        <v>4.11423229216217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4.01822594810129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183.741614167963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179.453970842204</v>
      </c>
      <c r="T42" s="32"/>
      <c r="U42" s="32"/>
      <c r="V42" s="125"/>
      <c r="W42" s="125"/>
      <c r="X42" s="125"/>
      <c r="Y42" s="125"/>
      <c r="Z42" s="32"/>
      <c r="AA42" s="32"/>
      <c r="AB42" s="125"/>
      <c r="AC42" s="125"/>
    </row>
    <row r="43" customFormat="false" ht="15.75" hidden="false" customHeight="false" outlineLevel="0" collapsed="false">
      <c r="A43" s="110" t="n">
        <f aca="false">IF(ISBLANK(VLOOKUP(D43,'[2]Volumes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2011</v>
      </c>
      <c r="E43" s="113" t="n">
        <v>28.1</v>
      </c>
      <c r="F43" s="115" t="n">
        <v>4.493</v>
      </c>
      <c r="G43" s="146" t="n">
        <v>35.59</v>
      </c>
      <c r="H43" s="113" t="n">
        <v>20</v>
      </c>
      <c r="I43" s="113" t="n">
        <v>20.9</v>
      </c>
      <c r="J43" s="118" t="n">
        <f aca="false">IF(ISBLANK(D43),"",IF(VLOOKUP(D43,'[2]Volumes flacons'!$A$5:$C$978,2)=0,"",IF(D43&gt;'[2]Volumes flacons'!$A$978,"Mauvais numéro",IF(D43&lt;'[2]Volumes flacons'!$A$5,"Mauvais numéro",(VLOOKUP(D43,'[2]Volumes flacons'!$A$5:$C$978,3))))))</f>
        <v>110.81</v>
      </c>
      <c r="K43" s="119" t="n">
        <f aca="false">IF(ISBLANK(E43),"",(0.000824493-(0.0000040899*E43)+(0.000000076438*E43^2)-(0.00000000082467*E43^3)+(0.0000000000053875*E43^4)))</f>
        <v>0.000754984227200469</v>
      </c>
      <c r="L43" s="119" t="n">
        <f aca="false">IF(ISBLANK(E43),"",(-0.00000572466+(0.00000010227*E43)-(0.0000000016546*E43^2)))</f>
        <v>-4.157361706E-006</v>
      </c>
      <c r="M43" s="119" t="n">
        <f aca="false">IF(ISBLANK(E43),"",IF(ISBLANK(G43),(O43+(K43*35)+(L43*35^1.5)+(0.00000048314*35^2)),(O43+(K43*G43)+(L43*G43^1.5)+(0.00000048314*G43^2))))</f>
        <v>1.02280783124506</v>
      </c>
      <c r="N43" s="120" t="n">
        <f aca="false">IF(ISBLANK(D43),"",IF(ISBLANK(G43),J43*(1+0.00001*(35-20)),J43*(1+0.00001*(G43-20))))</f>
        <v>110.827275279</v>
      </c>
      <c r="O43" s="119" t="n">
        <f aca="false">IF(ISBLANK(E43),"",(0.999842594+(0.00006793952*E43)-(0.00000909529*E43^2)+(0.0000001001685*E43^3)-(0.000000001120083*E43^4)+(0.000000000006536332*E43^5)))</f>
        <v>0.996208667461312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N°",IF(AND(D43&gt;499,D43&lt;1141),"Err.N°",(((((F43)+'[2]Correction de volume'!$G$7)*(($P$21)*($P$19)*5598)/(($R$16)-($R$17)))-(($P$27)*1000))/((N43)-($P$26))))))))))))</f>
        <v>4.63517035330597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4.53180960460928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207.006707978645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202.390616941851</v>
      </c>
      <c r="T43" s="32"/>
      <c r="U43" s="32"/>
      <c r="V43" s="125"/>
      <c r="W43" s="125"/>
      <c r="X43" s="125"/>
      <c r="Y43" s="125"/>
      <c r="Z43" s="32"/>
      <c r="AA43" s="32"/>
      <c r="AB43" s="125"/>
      <c r="AC43" s="125"/>
    </row>
    <row r="44" customFormat="false" ht="15.75" hidden="false" customHeight="false" outlineLevel="0" collapsed="false">
      <c r="A44" s="110" t="n">
        <f aca="false">IF(ISBLANK(VLOOKUP(D44,'[2]Volumes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2012</v>
      </c>
      <c r="E44" s="113" t="n">
        <v>28.5</v>
      </c>
      <c r="F44" s="115" t="n">
        <v>4.411</v>
      </c>
      <c r="G44" s="146" t="n">
        <v>34.92</v>
      </c>
      <c r="H44" s="113" t="n">
        <v>10</v>
      </c>
      <c r="I44" s="113" t="n">
        <v>10.6</v>
      </c>
      <c r="J44" s="118" t="n">
        <f aca="false">IF(ISBLANK(D44),"",IF(VLOOKUP(D44,'[2]Volumes flacons'!$A$5:$C$978,2)=0,"",IF(D44&gt;'[2]Volumes flacons'!$A$978,"Mauvais numéro",IF(D44&lt;'[2]Volumes flacons'!$A$5,"Mauvais numéro",(VLOOKUP(D44,'[2]Volumes flacons'!$A$5:$C$978,3))))))</f>
        <v>110.46</v>
      </c>
      <c r="K44" s="119" t="n">
        <f aca="false">IF(ISBLANK(E44),"",(0.000824493-(0.0000040899*E44)+(0.000000076438*E44^2)-(0.00000000082467*E44^3)+(0.0000000000053875*E44^4)))</f>
        <v>0.000754481630047969</v>
      </c>
      <c r="L44" s="119" t="n">
        <f aca="false">IF(ISBLANK(E44),"",(-0.00000572466+(0.00000010227*E44)-(0.0000000016546*E44^2)))</f>
        <v>-4.15391385E-006</v>
      </c>
      <c r="M44" s="119" t="n">
        <f aca="false">IF(ISBLANK(E44),"",IF(ISBLANK(G44),(O44+(K44*35)+(L44*35^1.5)+(0.00000048314*35^2)),(O44+(K44*G44)+(L44*G44^1.5)+(0.00000048314*G44^2))))</f>
        <v>1.02217242998968</v>
      </c>
      <c r="N44" s="120" t="n">
        <f aca="false">IF(ISBLANK(D44),"",IF(ISBLANK(G44),J44*(1+0.00001*(35-20)),J44*(1+0.00001*(G44-20))))</f>
        <v>110.476480632</v>
      </c>
      <c r="O44" s="119" t="n">
        <f aca="false">IF(ISBLANK(E44),"",(0.999842594+(0.00006793952*E44)-(0.00000909529*E44^2)+(0.0000001001685*E44^3)-(0.000000001120083*E44^4)+(0.000000000006536332*E44^5)))</f>
        <v>0.996093961161005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N°",IF(AND(D44&gt;499,D44&lt;1141),"Err.N°",(((((F44)+'[2]Correction de volume'!$G$7)*(($P$21)*($P$19)*5598)/(($R$16)-($R$17)))-(($P$27)*1000))/((N44)-($P$26))))))))))))</f>
        <v>4.56500477349928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4.46598307640263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203.873113184478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199.450804192142</v>
      </c>
      <c r="T44" s="32"/>
      <c r="U44" s="32"/>
      <c r="V44" s="125"/>
      <c r="W44" s="125"/>
      <c r="X44" s="125"/>
      <c r="Y44" s="125"/>
      <c r="Z44" s="32"/>
      <c r="AA44" s="32"/>
      <c r="AB44" s="125"/>
      <c r="AC44" s="125"/>
    </row>
    <row r="45" customFormat="false" ht="15.75" hidden="false" customHeight="false" outlineLevel="0" collapsed="false">
      <c r="A45" s="110" t="n">
        <f aca="false">IF(ISBLANK(VLOOKUP(D45,'[2]Volumes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2013</v>
      </c>
      <c r="E45" s="113" t="n">
        <v>28.6</v>
      </c>
      <c r="F45" s="115" t="n">
        <v>4.354</v>
      </c>
      <c r="G45" s="146" t="n">
        <v>34.788</v>
      </c>
      <c r="H45" s="113" t="n">
        <v>0</v>
      </c>
      <c r="I45" s="113" t="n">
        <v>2.8</v>
      </c>
      <c r="J45" s="118" t="n">
        <f aca="false">IF(ISBLANK(D45),"",IF(VLOOKUP(D45,'[2]Volumes flacons'!$A$5:$C$978,2)=0,"",IF(D45&gt;'[2]Volumes flacons'!$A$978,"Mauvais numéro",IF(D45&lt;'[2]Volumes flacons'!$A$5,"Mauvais numéro",(VLOOKUP(D45,'[2]Volumes flacons'!$A$5:$C$978,3))))))</f>
        <v>109.83</v>
      </c>
      <c r="K45" s="119" t="n">
        <f aca="false">IF(ISBLANK(E45),"",(0.000824493-(0.0000040899*E45)+(0.000000076438*E45^2)-(0.00000000082467*E45^3)+(0.0000000000053875*E45^4)))</f>
        <v>0.0007543575931871</v>
      </c>
      <c r="L45" s="119" t="n">
        <f aca="false">IF(ISBLANK(E45),"",(-0.00000572466+(0.00000010227*E45)-(0.0000000016546*E45^2)))</f>
        <v>-4.153134616E-006</v>
      </c>
      <c r="M45" s="119" t="n">
        <f aca="false">IF(ISBLANK(E45),"",IF(ISBLANK(G45),(O45+(K45*35)+(L45*35^1.5)+(0.00000048314*35^2)),(O45+(K45*G45)+(L45*G45^1.5)+(0.00000048314*G45^2))))</f>
        <v>1.0220401925976</v>
      </c>
      <c r="N45" s="120" t="n">
        <f aca="false">IF(ISBLANK(D45),"",IF(ISBLANK(G45),J45*(1+0.00001*(35-20)),J45*(1+0.00001*(G45-20))))</f>
        <v>109.8462416604</v>
      </c>
      <c r="O45" s="119" t="n">
        <f aca="false">IF(ISBLANK(E45),"",(0.999842594+(0.00006793952*E45)-(0.00000909529*E45^2)+(0.0000001001685*E45^3)-(0.000000001120083*E45^4)+(0.000000000006536332*E45^5)))</f>
        <v>0.996065060375924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N°",IF(AND(D45&gt;499,D45&lt;1141),"Err.N°",(((((F45)+'[2]Correction de volume'!$G$7)*(($P$21)*($P$19)*5598)/(($R$16)-($R$17)))-(($P$27)*1000))/((N45)-($P$26))))))))))))</f>
        <v>4.53214548449801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4.43441022899423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202.405617337681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198.040760826882</v>
      </c>
      <c r="T45" s="32"/>
      <c r="U45" s="32"/>
      <c r="V45" s="125"/>
      <c r="W45" s="125"/>
      <c r="X45" s="125"/>
      <c r="Y45" s="125"/>
      <c r="Z45" s="32"/>
      <c r="AA45" s="32"/>
      <c r="AB45" s="125"/>
      <c r="AC45" s="125"/>
    </row>
    <row r="46" customFormat="false" ht="15.75" hidden="false" customHeight="false" outlineLevel="0" collapsed="false">
      <c r="A46" s="110" t="n">
        <f aca="false">IF(ISBLANK(VLOOKUP(D46,'[2]Volumes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13"/>
      <c r="F46" s="115"/>
      <c r="G46" s="146"/>
      <c r="H46" s="113"/>
      <c r="I46" s="113"/>
      <c r="J46" s="118" t="str">
        <f aca="false">IF(ISBLANK(D46),"",IF(VLOOKUP(D46,'[2]Volumes flacons'!$A$5:$C$989,2)=0,"",IF(D46&gt;'[2]Volumes flacons'!$A$989,"Mauvais numéro",IF(D46&lt;'[2]Volumes flacons'!$A$5,"Mauvais numéro",(VLOOKUP(D46,'[2]Volumes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N°",IF(AND(D46&gt;499,D46&lt;1141),"Err.N°",(((((F46)+'[2]Correction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6"/>
      <c r="U46" s="126"/>
      <c r="V46" s="126"/>
      <c r="W46" s="126"/>
      <c r="X46" s="126"/>
      <c r="Y46" s="126"/>
      <c r="Z46" s="126"/>
      <c r="AA46" s="126"/>
      <c r="AB46" s="126"/>
      <c r="AC46" s="126"/>
    </row>
    <row r="47" customFormat="false" ht="15.75" hidden="false" customHeight="false" outlineLevel="0" collapsed="false">
      <c r="A47" s="110" t="n">
        <f aca="false">IF(ISBLANK(VLOOKUP(D47,'[2]Volumes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5"/>
      <c r="G47" s="146"/>
      <c r="H47" s="113"/>
      <c r="I47" s="113"/>
      <c r="J47" s="118" t="str">
        <f aca="false">IF(ISBLANK(D47),"",IF(VLOOKUP(D47,'[2]Volumes flacons'!$A$5:$C$989,2)=0,"",IF(D47&gt;'[2]Volumes flacons'!$A$989,"Mauvais numéro",IF(D47&lt;'[2]Volumes flacons'!$A$5,"Mauvais numéro",(VLOOKUP(D47,'[2]Volumes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N°",IF(AND(D47&gt;499,D47&lt;1141),"Err.N°",(((((F47)+'[2]Correction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6"/>
      <c r="U47" s="126"/>
      <c r="V47" s="126"/>
      <c r="W47" s="126"/>
      <c r="X47" s="126"/>
      <c r="Y47" s="126"/>
      <c r="Z47" s="126"/>
      <c r="AA47" s="126"/>
      <c r="AB47" s="126"/>
      <c r="AC47" s="126"/>
    </row>
    <row r="48" customFormat="false" ht="15.75" hidden="false" customHeight="false" outlineLevel="0" collapsed="false">
      <c r="A48" s="110" t="n">
        <f aca="false">IF(ISBLANK(VLOOKUP(D48,'[2]Volumes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15"/>
      <c r="G48" s="146"/>
      <c r="H48" s="113"/>
      <c r="I48" s="113"/>
      <c r="J48" s="118" t="str">
        <f aca="false">IF(ISBLANK(D48),"",IF(VLOOKUP(D48,'[2]Volumes flacons'!$A$5:$C$989,2)=0,"",IF(D48&gt;'[2]Volumes flacons'!$A$989,"Mauvais numéro",IF(D48&lt;'[2]Volumes flacons'!$A$5,"Mauvais numéro",(VLOOKUP(D48,'[2]Volumes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N°",IF(AND(D48&gt;499,D48&lt;1141),"Err.N°",(((((F48)+'[2]Correction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6"/>
      <c r="U48" s="126"/>
      <c r="V48" s="126"/>
      <c r="W48" s="126"/>
      <c r="X48" s="126"/>
      <c r="Y48" s="126"/>
      <c r="Z48" s="126"/>
      <c r="AA48" s="126"/>
      <c r="AB48" s="126"/>
      <c r="AC48" s="126"/>
    </row>
    <row r="49" customFormat="false" ht="15.75" hidden="false" customHeight="false" outlineLevel="0" collapsed="false">
      <c r="A49" s="110" t="n">
        <f aca="false">IF(ISBLANK(VLOOKUP(D49,'[2]Volumes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15"/>
      <c r="G49" s="146"/>
      <c r="H49" s="113"/>
      <c r="I49" s="113"/>
      <c r="J49" s="118" t="str">
        <f aca="false">IF(ISBLANK(D49),"",IF(VLOOKUP(D49,'[2]Volumes flacons'!$A$5:$C$989,2)=0,"",IF(D49&gt;'[2]Volumes flacons'!$A$989,"Mauvais numéro",IF(D49&lt;'[2]Volumes flacons'!$A$5,"Mauvais numéro",(VLOOKUP(D49,'[2]Volumes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N°",IF(AND(D49&gt;499,D49&lt;1141),"Err.N°",(((((F49)+'[2]Correction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</row>
    <row r="50" customFormat="false" ht="15.75" hidden="false" customHeight="false" outlineLevel="0" collapsed="false">
      <c r="A50" s="110" t="n">
        <f aca="false">IF(ISBLANK(VLOOKUP(D50,'[2]Volumes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15"/>
      <c r="G50" s="146"/>
      <c r="H50" s="113"/>
      <c r="I50" s="113"/>
      <c r="J50" s="118" t="str">
        <f aca="false">IF(ISBLANK(D50),"",IF(VLOOKUP(D50,'[2]Volumes flacons'!$A$5:$C$989,2)=0,"",IF(D50&gt;'[2]Volumes flacons'!$A$989,"Mauvais numéro",IF(D50&lt;'[2]Volumes flacons'!$A$5,"Mauvais numéro",(VLOOKUP(D50,'[2]Volumes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N°",IF(AND(D50&gt;499,D50&lt;1141),"Err.N°",(((((F50)+'[2]Correction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6"/>
      <c r="U50" s="126"/>
      <c r="V50" s="126"/>
      <c r="W50" s="126"/>
      <c r="X50" s="126"/>
      <c r="Y50" s="126"/>
      <c r="Z50" s="126"/>
      <c r="AA50" s="126"/>
      <c r="AB50" s="126"/>
      <c r="AC50" s="126"/>
    </row>
    <row r="51" customFormat="false" ht="15.75" hidden="false" customHeight="false" outlineLevel="0" collapsed="false">
      <c r="A51" s="110" t="n">
        <f aca="false">IF(ISBLANK(VLOOKUP(D51,'[2]Volumes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15"/>
      <c r="G51" s="146"/>
      <c r="H51" s="113"/>
      <c r="I51" s="113"/>
      <c r="J51" s="118" t="str">
        <f aca="false">IF(ISBLANK(D51),"",IF(VLOOKUP(D51,'[2]Volumes flacons'!$A$5:$C$989,2)=0,"",IF(D51&gt;'[2]Volumes flacons'!$A$989,"Mauvais numéro",IF(D51&lt;'[2]Volumes flacons'!$A$5,"Mauvais numéro",(VLOOKUP(D51,'[2]Volumes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N°",IF(AND(D51&gt;499,D51&lt;1141),"Err.N°",(((((F51)+'[2]Correction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</row>
    <row r="52" customFormat="false" ht="15.75" hidden="false" customHeight="false" outlineLevel="0" collapsed="false">
      <c r="A52" s="110" t="n">
        <f aca="false">IF(ISBLANK(VLOOKUP(D52,'[2]Volumes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15"/>
      <c r="G52" s="146"/>
      <c r="H52" s="113"/>
      <c r="I52" s="113"/>
      <c r="J52" s="118" t="str">
        <f aca="false">IF(ISBLANK(D52),"",IF(VLOOKUP(D52,'[2]Volumes flacons'!$A$5:$C$989,2)=0,"",IF(D52&gt;'[2]Volumes flacons'!$A$989,"Mauvais numéro",IF(D52&lt;'[2]Volumes flacons'!$A$5,"Mauvais numéro",(VLOOKUP(D52,'[2]Volumes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N°",IF(AND(D52&gt;499,D52&lt;1141),"Err.N°",(((((F52)+'[2]Correction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6"/>
      <c r="U52" s="126"/>
      <c r="V52" s="126"/>
      <c r="W52" s="126"/>
      <c r="X52" s="126"/>
      <c r="Y52" s="126"/>
      <c r="Z52" s="126"/>
      <c r="AA52" s="126"/>
      <c r="AB52" s="126"/>
      <c r="AC52" s="126"/>
    </row>
    <row r="53" customFormat="false" ht="15.75" hidden="false" customHeight="false" outlineLevel="0" collapsed="false">
      <c r="A53" s="110" t="n">
        <f aca="false">IF(ISBLANK(VLOOKUP(D53,'[2]Volumes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15"/>
      <c r="G53" s="146"/>
      <c r="H53" s="113"/>
      <c r="I53" s="113"/>
      <c r="J53" s="118" t="str">
        <f aca="false">IF(ISBLANK(D53),"",IF(VLOOKUP(D53,'[2]Volumes flacons'!$A$5:$C$989,2)=0,"",IF(D53&gt;'[2]Volumes flacons'!$A$989,"Mauvais numéro",IF(D53&lt;'[2]Volumes flacons'!$A$5,"Mauvais numéro",(VLOOKUP(D53,'[2]Volumes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N°",IF(AND(D53&gt;499,D53&lt;1141),"Err.N°",(((((F53)+'[2]Correction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6"/>
      <c r="U53" s="126"/>
      <c r="V53" s="126"/>
      <c r="W53" s="126"/>
      <c r="X53" s="126"/>
      <c r="Y53" s="126"/>
      <c r="Z53" s="126"/>
      <c r="AA53" s="126"/>
      <c r="AB53" s="126"/>
      <c r="AC53" s="126"/>
    </row>
    <row r="54" customFormat="false" ht="15.75" hidden="false" customHeight="false" outlineLevel="0" collapsed="false">
      <c r="A54" s="110" t="n">
        <f aca="false">IF(ISBLANK(VLOOKUP(D54,'[2]Volumes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15"/>
      <c r="G54" s="146"/>
      <c r="H54" s="113"/>
      <c r="I54" s="113"/>
      <c r="J54" s="118" t="str">
        <f aca="false">IF(ISBLANK(D54),"",IF(VLOOKUP(D54,'[2]Volumes flacons'!$A$5:$C$989,2)=0,"",IF(D54&gt;'[2]Volumes flacons'!$A$989,"Mauvais numéro",IF(D54&lt;'[2]Volumes flacons'!$A$5,"Mauvais numéro",(VLOOKUP(D54,'[2]Volumes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N°",IF(AND(D54&gt;499,D54&lt;1141),"Err.N°",(((((F54)+'[2]Correction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6"/>
      <c r="U54" s="126"/>
      <c r="V54" s="126"/>
      <c r="W54" s="126"/>
      <c r="X54" s="126"/>
      <c r="Y54" s="126"/>
      <c r="Z54" s="126"/>
      <c r="AA54" s="126"/>
      <c r="AB54" s="126"/>
      <c r="AC54" s="126"/>
    </row>
    <row r="55" customFormat="false" ht="15.75" hidden="false" customHeight="false" outlineLevel="0" collapsed="false">
      <c r="A55" s="110" t="n">
        <f aca="false">IF(ISBLANK(VLOOKUP(D55,'[2]Volumes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15"/>
      <c r="G55" s="146"/>
      <c r="H55" s="113"/>
      <c r="I55" s="113"/>
      <c r="J55" s="118" t="str">
        <f aca="false">IF(ISBLANK(D55),"",IF(VLOOKUP(D55,'[2]Volumes flacons'!$A$5:$C$989,2)=0,"",IF(D55&gt;'[2]Volumes flacons'!$A$989,"Mauvais numéro",IF(D55&lt;'[2]Volumes flacons'!$A$5,"Mauvais numéro",(VLOOKUP(D55,'[2]Volumes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N°",IF(AND(D55&gt;499,D55&lt;1141),"Err.N°",(((((F55)+'[2]Correction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6"/>
      <c r="U55" s="126"/>
      <c r="V55" s="126"/>
      <c r="W55" s="126"/>
      <c r="X55" s="126"/>
      <c r="Y55" s="126"/>
      <c r="Z55" s="126"/>
      <c r="AA55" s="126"/>
      <c r="AB55" s="126"/>
      <c r="AC55" s="126"/>
    </row>
    <row r="56" customFormat="false" ht="15.75" hidden="false" customHeight="false" outlineLevel="0" collapsed="false">
      <c r="A56" s="110" t="n">
        <f aca="false">IF(ISBLANK(VLOOKUP(D56,'[2]Volumes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15"/>
      <c r="G56" s="146"/>
      <c r="H56" s="113"/>
      <c r="I56" s="113"/>
      <c r="J56" s="118" t="str">
        <f aca="false">IF(ISBLANK(D56),"",IF(VLOOKUP(D56,'[2]Volumes flacons'!$A$5:$C$989,2)=0,"",IF(D56&gt;'[2]Volumes flacons'!$A$989,"Mauvais numéro",IF(D56&lt;'[2]Volumes flacons'!$A$5,"Mauvais numéro",(VLOOKUP(D56,'[2]Volumes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N°",IF(AND(D56&gt;499,D56&lt;1141),"Err.N°",(((((F56)+'[2]Correction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</row>
    <row r="57" customFormat="false" ht="15.75" hidden="false" customHeight="false" outlineLevel="0" collapsed="false">
      <c r="A57" s="110" t="n">
        <f aca="false">IF(ISBLANK(VLOOKUP(D57,'[2]Volumes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15"/>
      <c r="G57" s="146"/>
      <c r="H57" s="113"/>
      <c r="I57" s="113"/>
      <c r="J57" s="118" t="str">
        <f aca="false">IF(ISBLANK(D57),"",IF(VLOOKUP(D57,'[2]Volumes flacons'!$A$5:$C$989,2)=0,"",IF(D57&gt;'[2]Volumes flacons'!$A$989,"Mauvais numéro",IF(D57&lt;'[2]Volumes flacons'!$A$5,"Mauvais numéro",(VLOOKUP(D57,'[2]Volumes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N°",IF(AND(D57&gt;499,D57&lt;1141),"Err.N°",(((((F57)+'[2]Correction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6"/>
      <c r="U57" s="126"/>
      <c r="V57" s="126"/>
      <c r="W57" s="126"/>
      <c r="X57" s="126"/>
      <c r="Y57" s="126"/>
      <c r="Z57" s="126"/>
      <c r="AA57" s="126"/>
      <c r="AB57" s="126"/>
      <c r="AC57" s="126"/>
    </row>
    <row r="58" customFormat="false" ht="15.75" hidden="false" customHeight="false" outlineLevel="0" collapsed="false">
      <c r="A58" s="110" t="n">
        <f aca="false">IF(ISBLANK(VLOOKUP(D58,'[2]Volumes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15"/>
      <c r="G58" s="146"/>
      <c r="H58" s="113"/>
      <c r="I58" s="113"/>
      <c r="J58" s="118" t="str">
        <f aca="false">IF(ISBLANK(D58),"",IF(VLOOKUP(D58,'[2]Volumes flacons'!$A$5:$C$989,2)=0,"",IF(D58&gt;'[2]Volumes flacons'!$A$989,"Mauvais numéro",IF(D58&lt;'[2]Volumes flacons'!$A$5,"Mauvais numéro",(VLOOKUP(D58,'[2]Volumes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N°",IF(AND(D58&gt;499,D58&lt;1141),"Err.N°",(((((F58)+'[2]Correction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6"/>
      <c r="U58" s="126"/>
      <c r="V58" s="126"/>
      <c r="W58" s="126"/>
      <c r="X58" s="126"/>
      <c r="Y58" s="126"/>
      <c r="Z58" s="126"/>
      <c r="AA58" s="126"/>
      <c r="AB58" s="126"/>
      <c r="AC58" s="126"/>
    </row>
    <row r="61" customFormat="false" ht="15.75" hidden="false" customHeight="false" outlineLevel="0" collapsed="false"/>
    <row r="62" customFormat="false" ht="21.75" hidden="false" customHeight="false" outlineLevel="0" collapsed="false">
      <c r="C62" s="135" t="s">
        <v>146</v>
      </c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O1023"/>
  <sheetViews>
    <sheetView showFormulas="false" showGridLines="true" showRowColHeaders="true" showZeros="true" rightToLeft="false" tabSelected="false" showOutlineSymbols="true" defaultGridColor="true" view="normal" topLeftCell="A620" colorId="64" zoomScale="100" zoomScaleNormal="100" zoomScalePageLayoutView="100" workbookViewId="0">
      <selection pane="topLeft" activeCell="M614" activeCellId="0" sqref="M614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.71"/>
    <col collapsed="false" customWidth="true" hidden="false" outlineLevel="0" max="3" min="3" style="0" width="15.43"/>
    <col collapsed="false" customWidth="true" hidden="false" outlineLevel="0" max="5" min="5" style="145" width="11.43"/>
    <col collapsed="false" customWidth="true" hidden="false" outlineLevel="0" max="7" min="6" style="5" width="11.43"/>
  </cols>
  <sheetData>
    <row r="1" customFormat="false" ht="21" hidden="false" customHeight="false" outlineLevel="0" collapsed="false">
      <c r="B1" s="180" t="s">
        <v>176</v>
      </c>
      <c r="D1" s="181"/>
      <c r="E1" s="180"/>
    </row>
    <row r="2" customFormat="false" ht="15.75" hidden="false" customHeight="false" outlineLevel="0" collapsed="false"/>
    <row r="3" customFormat="false" ht="15" hidden="false" customHeight="true" outlineLevel="0" collapsed="false">
      <c r="A3" s="182" t="s">
        <v>177</v>
      </c>
      <c r="B3" s="183"/>
      <c r="C3" s="184" t="s">
        <v>178</v>
      </c>
      <c r="D3" s="185" t="s">
        <v>179</v>
      </c>
      <c r="E3" s="183" t="s">
        <v>180</v>
      </c>
    </row>
    <row r="4" customFormat="false" ht="15.75" hidden="false" customHeight="false" outlineLevel="0" collapsed="false">
      <c r="A4" s="186"/>
      <c r="B4" s="183"/>
      <c r="C4" s="187" t="s">
        <v>29</v>
      </c>
      <c r="D4" s="185"/>
      <c r="E4" s="183"/>
    </row>
    <row r="5" customFormat="false" ht="15.75" hidden="false" customHeight="false" outlineLevel="0" collapsed="false">
      <c r="A5" s="188" t="n">
        <v>2</v>
      </c>
      <c r="B5" s="189" t="n">
        <f aca="false">IF(D5="x",0,IF(C5&lt;1,0,IF(C5&gt;1,1)))</f>
        <v>1</v>
      </c>
      <c r="C5" s="190" t="n">
        <v>129.44</v>
      </c>
      <c r="D5" s="191"/>
      <c r="E5" s="192" t="s">
        <v>53</v>
      </c>
    </row>
    <row r="6" customFormat="false" ht="15.75" hidden="false" customHeight="false" outlineLevel="0" collapsed="false">
      <c r="A6" s="188" t="n">
        <v>3</v>
      </c>
      <c r="B6" s="189" t="n">
        <f aca="false">IF(D6="x",0,IF(C6&lt;1,0,IF(C6&gt;1,1)))</f>
        <v>1</v>
      </c>
      <c r="C6" s="190" t="n">
        <v>130.72</v>
      </c>
      <c r="D6" s="191"/>
      <c r="E6" s="192" t="s">
        <v>53</v>
      </c>
    </row>
    <row r="7" customFormat="false" ht="15" hidden="false" customHeight="false" outlineLevel="0" collapsed="false">
      <c r="A7" s="188" t="n">
        <v>4</v>
      </c>
      <c r="B7" s="189" t="n">
        <f aca="false">IF(D7="x",0,IF(C7&lt;1,0,IF(C7&gt;1,1)))</f>
        <v>0</v>
      </c>
      <c r="C7" s="145"/>
      <c r="D7" s="191"/>
      <c r="E7" s="192" t="s">
        <v>53</v>
      </c>
    </row>
    <row r="8" customFormat="false" ht="15.75" hidden="false" customHeight="false" outlineLevel="0" collapsed="false">
      <c r="A8" s="193" t="n">
        <v>5</v>
      </c>
      <c r="B8" s="189" t="n">
        <f aca="false">IF(D8="x",0,IF(C8&lt;1,0,IF(C8&gt;1,1)))</f>
        <v>0</v>
      </c>
      <c r="C8" s="145"/>
      <c r="D8" s="194"/>
      <c r="E8" s="192" t="s">
        <v>53</v>
      </c>
    </row>
    <row r="9" customFormat="false" ht="15" hidden="false" customHeight="false" outlineLevel="0" collapsed="false">
      <c r="A9" s="188" t="n">
        <v>6</v>
      </c>
      <c r="B9" s="189" t="n">
        <f aca="false">IF(D9="x",0,IF(C9&lt;1,0,IF(C9&gt;1,1)))</f>
        <v>1</v>
      </c>
      <c r="C9" s="190" t="n">
        <v>119.74</v>
      </c>
      <c r="D9" s="191"/>
      <c r="E9" s="192" t="s">
        <v>53</v>
      </c>
    </row>
    <row r="10" customFormat="false" ht="15.75" hidden="false" customHeight="false" outlineLevel="0" collapsed="false">
      <c r="A10" s="193" t="n">
        <v>7</v>
      </c>
      <c r="B10" s="189" t="n">
        <f aca="false">IF(D10="x",0,IF(C10&lt;1,0,IF(C10&gt;1,1)))</f>
        <v>0</v>
      </c>
      <c r="C10" s="145"/>
      <c r="D10" s="194"/>
      <c r="E10" s="192" t="s">
        <v>53</v>
      </c>
    </row>
    <row r="11" customFormat="false" ht="15" hidden="false" customHeight="false" outlineLevel="0" collapsed="false">
      <c r="A11" s="188" t="n">
        <v>8</v>
      </c>
      <c r="B11" s="189" t="n">
        <f aca="false">IF(D11="x",0,IF(C11&lt;1,0,IF(C11&gt;1,1)))</f>
        <v>0</v>
      </c>
      <c r="C11" s="145"/>
      <c r="D11" s="194"/>
      <c r="E11" s="192" t="s">
        <v>53</v>
      </c>
    </row>
    <row r="12" customFormat="false" ht="15.75" hidden="false" customHeight="false" outlineLevel="0" collapsed="false">
      <c r="A12" s="193" t="n">
        <v>9</v>
      </c>
      <c r="B12" s="189" t="n">
        <f aca="false">IF(D12="x",0,IF(C12&lt;1,0,IF(C12&gt;1,1)))</f>
        <v>1</v>
      </c>
      <c r="C12" s="190" t="n">
        <v>120.63</v>
      </c>
      <c r="D12" s="194"/>
      <c r="E12" s="192" t="s">
        <v>53</v>
      </c>
    </row>
    <row r="13" customFormat="false" ht="15" hidden="false" customHeight="false" outlineLevel="0" collapsed="false">
      <c r="A13" s="188" t="n">
        <v>10</v>
      </c>
      <c r="B13" s="189" t="n">
        <f aca="false">IF(D13="x",0,IF(C13&lt;1,0,IF(C13&gt;1,1)))</f>
        <v>1</v>
      </c>
      <c r="C13" s="190" t="n">
        <v>132.86</v>
      </c>
      <c r="D13" s="194"/>
      <c r="E13" s="192" t="s">
        <v>53</v>
      </c>
    </row>
    <row r="14" customFormat="false" ht="15" hidden="false" customHeight="false" outlineLevel="0" collapsed="false">
      <c r="A14" s="193" t="n">
        <v>11</v>
      </c>
      <c r="B14" s="189" t="n">
        <f aca="false">IF(D14="x",0,IF(C14&lt;1,0,IF(C14&gt;1,1)))</f>
        <v>0</v>
      </c>
      <c r="C14" s="145"/>
      <c r="D14" s="194"/>
      <c r="E14" s="192" t="s">
        <v>53</v>
      </c>
    </row>
    <row r="15" customFormat="false" ht="15" hidden="false" customHeight="false" outlineLevel="0" collapsed="false">
      <c r="A15" s="195" t="n">
        <v>12</v>
      </c>
      <c r="B15" s="189" t="n">
        <f aca="false">IF(D15="x",0,IF(C15&lt;1,0,IF(C15&gt;1,1)))</f>
        <v>1</v>
      </c>
      <c r="C15" s="190" t="n">
        <v>128.27</v>
      </c>
      <c r="D15" s="196"/>
      <c r="E15" s="192" t="s">
        <v>53</v>
      </c>
    </row>
    <row r="16" customFormat="false" ht="15.75" hidden="false" customHeight="false" outlineLevel="0" collapsed="false">
      <c r="A16" s="193" t="n">
        <v>13</v>
      </c>
      <c r="B16" s="189" t="n">
        <f aca="false">IF(D16="x",0,IF(C16&lt;1,0,IF(C16&gt;1,1)))</f>
        <v>0</v>
      </c>
      <c r="C16" s="145"/>
      <c r="D16" s="196"/>
      <c r="E16" s="192" t="s">
        <v>53</v>
      </c>
    </row>
    <row r="17" customFormat="false" ht="15.75" hidden="false" customHeight="false" outlineLevel="0" collapsed="false">
      <c r="A17" s="188" t="n">
        <v>14</v>
      </c>
      <c r="B17" s="189" t="n">
        <f aca="false">IF(D17="x",0,IF(C17&lt;1,0,IF(C17&gt;1,1)))</f>
        <v>0</v>
      </c>
      <c r="C17" s="145"/>
      <c r="D17" s="191"/>
      <c r="E17" s="192" t="s">
        <v>53</v>
      </c>
    </row>
    <row r="18" customFormat="false" ht="15.75" hidden="false" customHeight="false" outlineLevel="0" collapsed="false">
      <c r="A18" s="188" t="n">
        <v>15</v>
      </c>
      <c r="B18" s="189" t="n">
        <f aca="false">IF(D18="x",0,IF(C18&lt;1,0,IF(C18&gt;1,1)))</f>
        <v>0</v>
      </c>
      <c r="C18" s="145"/>
      <c r="D18" s="191"/>
      <c r="E18" s="192" t="s">
        <v>53</v>
      </c>
    </row>
    <row r="19" customFormat="false" ht="15" hidden="false" customHeight="false" outlineLevel="0" collapsed="false">
      <c r="A19" s="188" t="n">
        <v>16</v>
      </c>
      <c r="B19" s="189" t="n">
        <f aca="false">IF(D19="x",0,IF(C19&lt;1,0,IF(C19&gt;1,1)))</f>
        <v>1</v>
      </c>
      <c r="C19" s="190" t="n">
        <v>134.27</v>
      </c>
      <c r="D19" s="191"/>
      <c r="E19" s="192" t="s">
        <v>53</v>
      </c>
    </row>
    <row r="20" customFormat="false" ht="15.75" hidden="false" customHeight="false" outlineLevel="0" collapsed="false">
      <c r="A20" s="193" t="n">
        <v>17</v>
      </c>
      <c r="B20" s="189" t="n">
        <f aca="false">IF(D20="x",0,IF(C20&lt;1,0,IF(C20&gt;1,1)))</f>
        <v>1</v>
      </c>
      <c r="C20" s="190" t="n">
        <v>121.31</v>
      </c>
      <c r="D20" s="194"/>
      <c r="E20" s="192" t="s">
        <v>53</v>
      </c>
    </row>
    <row r="21" customFormat="false" ht="15" hidden="false" customHeight="false" outlineLevel="0" collapsed="false">
      <c r="A21" s="188" t="n">
        <v>18</v>
      </c>
      <c r="B21" s="189" t="n">
        <f aca="false">IF(D21="x",0,IF(C21&lt;1,0,IF(C21&gt;1,1)))</f>
        <v>0</v>
      </c>
      <c r="C21" s="145"/>
      <c r="D21" s="194"/>
      <c r="E21" s="192" t="s">
        <v>53</v>
      </c>
    </row>
    <row r="22" customFormat="false" ht="15.75" hidden="false" customHeight="false" outlineLevel="0" collapsed="false">
      <c r="A22" s="193" t="n">
        <v>19</v>
      </c>
      <c r="B22" s="189" t="n">
        <f aca="false">IF(D22="x",0,IF(C22&lt;1,0,IF(C22&gt;1,1)))</f>
        <v>1</v>
      </c>
      <c r="C22" s="190" t="n">
        <v>131.48</v>
      </c>
      <c r="D22" s="194"/>
      <c r="E22" s="192" t="s">
        <v>53</v>
      </c>
    </row>
    <row r="23" customFormat="false" ht="15" hidden="false" customHeight="false" outlineLevel="0" collapsed="false">
      <c r="A23" s="188" t="n">
        <v>20</v>
      </c>
      <c r="B23" s="189" t="n">
        <f aca="false">IF(D23="x",0,IF(C23&lt;1,0,IF(C23&gt;1,1)))</f>
        <v>0</v>
      </c>
      <c r="C23" s="145"/>
      <c r="D23" s="194"/>
      <c r="E23" s="192" t="s">
        <v>53</v>
      </c>
    </row>
    <row r="24" customFormat="false" ht="15" hidden="false" customHeight="false" outlineLevel="0" collapsed="false">
      <c r="A24" s="193" t="n">
        <v>21</v>
      </c>
      <c r="B24" s="189" t="n">
        <f aca="false">IF(D24="x",0,IF(C24&lt;1,0,IF(C24&gt;1,1)))</f>
        <v>1</v>
      </c>
      <c r="C24" s="190" t="n">
        <v>125.96</v>
      </c>
      <c r="D24" s="194"/>
      <c r="E24" s="192" t="s">
        <v>53</v>
      </c>
    </row>
    <row r="25" customFormat="false" ht="15" hidden="false" customHeight="false" outlineLevel="0" collapsed="false">
      <c r="A25" s="195" t="n">
        <v>22</v>
      </c>
      <c r="B25" s="189" t="n">
        <f aca="false">IF(D25="x",0,IF(C25&lt;1,0,IF(C25&gt;1,1)))</f>
        <v>0</v>
      </c>
      <c r="C25" s="145"/>
      <c r="D25" s="196"/>
      <c r="E25" s="192" t="s">
        <v>53</v>
      </c>
    </row>
    <row r="26" customFormat="false" ht="15.75" hidden="false" customHeight="false" outlineLevel="0" collapsed="false">
      <c r="A26" s="193" t="n">
        <v>23</v>
      </c>
      <c r="B26" s="189" t="n">
        <f aca="false">IF(D26="x",0,IF(C26&lt;1,0,IF(C26&gt;1,1)))</f>
        <v>0</v>
      </c>
      <c r="C26" s="145"/>
      <c r="D26" s="196"/>
      <c r="E26" s="192" t="s">
        <v>53</v>
      </c>
    </row>
    <row r="27" customFormat="false" ht="15.75" hidden="false" customHeight="false" outlineLevel="0" collapsed="false">
      <c r="A27" s="188" t="n">
        <v>24</v>
      </c>
      <c r="B27" s="189" t="n">
        <f aca="false">IF(D27="x",0,IF(C27&lt;1,0,IF(C27&gt;1,1)))</f>
        <v>1</v>
      </c>
      <c r="C27" s="190" t="n">
        <v>134.69</v>
      </c>
      <c r="D27" s="191"/>
      <c r="E27" s="192" t="s">
        <v>53</v>
      </c>
    </row>
    <row r="28" customFormat="false" ht="15.75" hidden="false" customHeight="false" outlineLevel="0" collapsed="false">
      <c r="A28" s="188" t="n">
        <v>25</v>
      </c>
      <c r="B28" s="189" t="n">
        <f aca="false">IF(D28="x",0,IF(C28&lt;1,0,IF(C28&gt;1,1)))</f>
        <v>1</v>
      </c>
      <c r="C28" s="190" t="n">
        <v>123.66</v>
      </c>
      <c r="D28" s="191"/>
      <c r="E28" s="192" t="s">
        <v>53</v>
      </c>
    </row>
    <row r="29" customFormat="false" ht="15" hidden="false" customHeight="false" outlineLevel="0" collapsed="false">
      <c r="A29" s="188" t="n">
        <v>26</v>
      </c>
      <c r="B29" s="189" t="n">
        <f aca="false">IF(D29="x",0,IF(C29&lt;1,0,IF(C29&gt;1,1)))</f>
        <v>1</v>
      </c>
      <c r="C29" s="190" t="n">
        <v>130.224</v>
      </c>
      <c r="D29" s="191"/>
      <c r="E29" s="192" t="s">
        <v>53</v>
      </c>
    </row>
    <row r="30" customFormat="false" ht="15.75" hidden="false" customHeight="false" outlineLevel="0" collapsed="false">
      <c r="A30" s="193" t="n">
        <v>27</v>
      </c>
      <c r="B30" s="189" t="n">
        <f aca="false">IF(D30="x",0,IF(C30&lt;1,0,IF(C30&gt;1,1)))</f>
        <v>1</v>
      </c>
      <c r="C30" s="190" t="n">
        <v>119.41</v>
      </c>
      <c r="D30" s="194"/>
      <c r="E30" s="192" t="s">
        <v>53</v>
      </c>
    </row>
    <row r="31" customFormat="false" ht="15" hidden="false" customHeight="false" outlineLevel="0" collapsed="false">
      <c r="A31" s="188" t="n">
        <v>28</v>
      </c>
      <c r="B31" s="189" t="n">
        <f aca="false">IF(D31="x",0,IF(C31&lt;1,0,IF(C31&gt;1,1)))</f>
        <v>0</v>
      </c>
      <c r="C31" s="145"/>
      <c r="D31" s="194"/>
      <c r="E31" s="192" t="s">
        <v>53</v>
      </c>
    </row>
    <row r="32" customFormat="false" ht="15.75" hidden="false" customHeight="false" outlineLevel="0" collapsed="false">
      <c r="A32" s="193" t="n">
        <v>29</v>
      </c>
      <c r="B32" s="189" t="n">
        <f aca="false">IF(D32="x",0,IF(C32&lt;1,0,IF(C32&gt;1,1)))</f>
        <v>0</v>
      </c>
      <c r="C32" s="145"/>
      <c r="D32" s="194"/>
      <c r="E32" s="192" t="s">
        <v>53</v>
      </c>
    </row>
    <row r="33" customFormat="false" ht="15" hidden="false" customHeight="false" outlineLevel="0" collapsed="false">
      <c r="A33" s="188" t="n">
        <v>30</v>
      </c>
      <c r="B33" s="189" t="n">
        <f aca="false">IF(D33="x",0,IF(C33&lt;1,0,IF(C33&gt;1,1)))</f>
        <v>0</v>
      </c>
      <c r="C33" s="145"/>
      <c r="D33" s="194"/>
      <c r="E33" s="192" t="s">
        <v>53</v>
      </c>
    </row>
    <row r="34" customFormat="false" ht="15" hidden="false" customHeight="false" outlineLevel="0" collapsed="false">
      <c r="A34" s="193" t="n">
        <v>31</v>
      </c>
      <c r="B34" s="189" t="n">
        <f aca="false">IF(D34="x",0,IF(C34&lt;1,0,IF(C34&gt;1,1)))</f>
        <v>1</v>
      </c>
      <c r="C34" s="190" t="n">
        <v>126.88</v>
      </c>
      <c r="D34" s="194"/>
      <c r="E34" s="192" t="s">
        <v>53</v>
      </c>
    </row>
    <row r="35" customFormat="false" ht="15" hidden="false" customHeight="false" outlineLevel="0" collapsed="false">
      <c r="A35" s="195" t="n">
        <v>32</v>
      </c>
      <c r="B35" s="189" t="n">
        <f aca="false">IF(D35="x",0,IF(C35&lt;1,0,IF(C35&gt;1,1)))</f>
        <v>1</v>
      </c>
      <c r="C35" s="190" t="n">
        <v>127.283</v>
      </c>
      <c r="D35" s="196"/>
      <c r="E35" s="192" t="s">
        <v>53</v>
      </c>
    </row>
    <row r="36" customFormat="false" ht="15" hidden="false" customHeight="false" outlineLevel="0" collapsed="false">
      <c r="A36" s="193" t="n">
        <v>33</v>
      </c>
      <c r="B36" s="189" t="n">
        <f aca="false">IF(D36="x",0,IF(C36&lt;1,0,IF(C36&gt;1,1)))</f>
        <v>1</v>
      </c>
      <c r="C36" s="190" t="n">
        <v>135.17</v>
      </c>
      <c r="D36" s="196"/>
      <c r="E36" s="192" t="s">
        <v>53</v>
      </c>
    </row>
    <row r="37" customFormat="false" ht="15" hidden="false" customHeight="false" outlineLevel="0" collapsed="false">
      <c r="A37" s="195" t="n">
        <v>34</v>
      </c>
      <c r="B37" s="189" t="n">
        <f aca="false">IF(D37="x",0,IF(C37&lt;1,0,IF(C37&gt;1,1)))</f>
        <v>1</v>
      </c>
      <c r="C37" s="190" t="n">
        <v>125.96</v>
      </c>
      <c r="D37" s="196"/>
      <c r="E37" s="192" t="s">
        <v>53</v>
      </c>
    </row>
    <row r="38" customFormat="false" ht="15" hidden="false" customHeight="false" outlineLevel="0" collapsed="false">
      <c r="A38" s="193" t="n">
        <v>35</v>
      </c>
      <c r="B38" s="189" t="n">
        <f aca="false">IF(D38="x",0,IF(C38&lt;1,0,IF(C38&gt;1,1)))</f>
        <v>1</v>
      </c>
      <c r="C38" s="190" t="n">
        <v>125.01</v>
      </c>
      <c r="D38" s="196"/>
      <c r="E38" s="192" t="s">
        <v>53</v>
      </c>
    </row>
    <row r="39" customFormat="false" ht="15" hidden="false" customHeight="false" outlineLevel="0" collapsed="false">
      <c r="A39" s="195" t="n">
        <v>36</v>
      </c>
      <c r="B39" s="189" t="n">
        <f aca="false">IF(D39="x",0,IF(C39&lt;1,0,IF(C39&gt;1,1)))</f>
        <v>0</v>
      </c>
      <c r="C39" s="145"/>
      <c r="D39" s="196"/>
      <c r="E39" s="192" t="s">
        <v>53</v>
      </c>
    </row>
    <row r="40" customFormat="false" ht="15" hidden="false" customHeight="false" outlineLevel="0" collapsed="false">
      <c r="A40" s="193" t="n">
        <v>37</v>
      </c>
      <c r="B40" s="189" t="n">
        <f aca="false">IF(D40="x",0,IF(C40&lt;1,0,IF(C40&gt;1,1)))</f>
        <v>1</v>
      </c>
      <c r="C40" s="190" t="n">
        <v>128.27</v>
      </c>
      <c r="D40" s="196"/>
      <c r="E40" s="192" t="s">
        <v>53</v>
      </c>
    </row>
    <row r="41" customFormat="false" ht="15" hidden="false" customHeight="false" outlineLevel="0" collapsed="false">
      <c r="A41" s="195" t="n">
        <v>38</v>
      </c>
      <c r="B41" s="189" t="n">
        <f aca="false">IF(D41="x",0,IF(C41&lt;1,0,IF(C41&gt;1,1)))</f>
        <v>1</v>
      </c>
      <c r="C41" s="190" t="n">
        <v>129.8</v>
      </c>
      <c r="D41" s="196"/>
      <c r="E41" s="192" t="s">
        <v>53</v>
      </c>
    </row>
    <row r="42" customFormat="false" ht="15" hidden="false" customHeight="false" outlineLevel="0" collapsed="false">
      <c r="A42" s="193" t="n">
        <v>39</v>
      </c>
      <c r="B42" s="189" t="n">
        <f aca="false">IF(D42="x",0,IF(C42&lt;1,0,IF(C42&gt;1,1)))</f>
        <v>0</v>
      </c>
      <c r="C42" s="145"/>
      <c r="D42" s="196"/>
      <c r="E42" s="192" t="s">
        <v>53</v>
      </c>
    </row>
    <row r="43" customFormat="false" ht="15" hidden="false" customHeight="false" outlineLevel="0" collapsed="false">
      <c r="A43" s="195" t="n">
        <v>40</v>
      </c>
      <c r="B43" s="189" t="n">
        <f aca="false">IF(D43="x",0,IF(C43&lt;1,0,IF(C43&gt;1,1)))</f>
        <v>1</v>
      </c>
      <c r="C43" s="190" t="n">
        <v>124.335</v>
      </c>
      <c r="D43" s="196"/>
      <c r="E43" s="192" t="s">
        <v>53</v>
      </c>
    </row>
    <row r="44" customFormat="false" ht="15" hidden="false" customHeight="false" outlineLevel="0" collapsed="false">
      <c r="A44" s="193" t="n">
        <v>41</v>
      </c>
      <c r="B44" s="189" t="n">
        <f aca="false">IF(D44="x",0,IF(C44&lt;1,0,IF(C44&gt;1,1)))</f>
        <v>0</v>
      </c>
      <c r="C44" s="145"/>
      <c r="D44" s="196"/>
      <c r="E44" s="192" t="s">
        <v>53</v>
      </c>
    </row>
    <row r="45" customFormat="false" ht="15" hidden="false" customHeight="false" outlineLevel="0" collapsed="false">
      <c r="A45" s="195" t="n">
        <v>42</v>
      </c>
      <c r="B45" s="189" t="n">
        <f aca="false">IF(D45="x",0,IF(C45&lt;1,0,IF(C45&gt;1,1)))</f>
        <v>0</v>
      </c>
      <c r="C45" s="145"/>
      <c r="D45" s="196"/>
      <c r="E45" s="192" t="s">
        <v>53</v>
      </c>
    </row>
    <row r="46" customFormat="false" ht="15" hidden="false" customHeight="false" outlineLevel="0" collapsed="false">
      <c r="A46" s="193" t="n">
        <v>43</v>
      </c>
      <c r="B46" s="189" t="n">
        <f aca="false">IF(D46="x",0,IF(C46&lt;1,0,IF(C46&gt;1,1)))</f>
        <v>0</v>
      </c>
      <c r="C46" s="145"/>
      <c r="D46" s="196"/>
      <c r="E46" s="192" t="s">
        <v>53</v>
      </c>
    </row>
    <row r="47" customFormat="false" ht="15" hidden="false" customHeight="false" outlineLevel="0" collapsed="false">
      <c r="A47" s="195" t="n">
        <v>44</v>
      </c>
      <c r="B47" s="189" t="n">
        <f aca="false">IF(D47="x",0,IF(C47&lt;1,0,IF(C47&gt;1,1)))</f>
        <v>1</v>
      </c>
      <c r="C47" s="190" t="n">
        <v>131.671</v>
      </c>
      <c r="D47" s="196"/>
      <c r="E47" s="192" t="s">
        <v>53</v>
      </c>
    </row>
    <row r="48" customFormat="false" ht="15" hidden="false" customHeight="false" outlineLevel="0" collapsed="false">
      <c r="A48" s="193" t="n">
        <v>45</v>
      </c>
      <c r="B48" s="189" t="n">
        <f aca="false">IF(D48="x",0,IF(C48&lt;1,0,IF(C48&gt;1,1)))</f>
        <v>0</v>
      </c>
      <c r="C48" s="145"/>
      <c r="D48" s="196"/>
      <c r="E48" s="192" t="s">
        <v>53</v>
      </c>
    </row>
    <row r="49" customFormat="false" ht="15" hidden="false" customHeight="false" outlineLevel="0" collapsed="false">
      <c r="A49" s="195" t="n">
        <v>46</v>
      </c>
      <c r="B49" s="189" t="n">
        <f aca="false">IF(D49="x",0,IF(C49&lt;1,0,IF(C49&gt;1,1)))</f>
        <v>1</v>
      </c>
      <c r="C49" s="190" t="n">
        <v>126.15</v>
      </c>
      <c r="D49" s="196"/>
      <c r="E49" s="192" t="s">
        <v>53</v>
      </c>
    </row>
    <row r="50" customFormat="false" ht="15" hidden="false" customHeight="false" outlineLevel="0" collapsed="false">
      <c r="A50" s="193" t="n">
        <v>47</v>
      </c>
      <c r="B50" s="189" t="n">
        <f aca="false">IF(D50="x",0,IF(C50&lt;1,0,IF(C50&gt;1,1)))</f>
        <v>1</v>
      </c>
      <c r="C50" s="190" t="n">
        <v>128.5</v>
      </c>
      <c r="D50" s="196"/>
      <c r="E50" s="192" t="s">
        <v>53</v>
      </c>
    </row>
    <row r="51" customFormat="false" ht="15" hidden="false" customHeight="false" outlineLevel="0" collapsed="false">
      <c r="A51" s="195" t="n">
        <v>48</v>
      </c>
      <c r="B51" s="189" t="n">
        <f aca="false">IF(D51="x",0,IF(C51&lt;1,0,IF(C51&gt;1,1)))</f>
        <v>1</v>
      </c>
      <c r="C51" s="190" t="n">
        <v>127.18</v>
      </c>
      <c r="D51" s="196"/>
      <c r="E51" s="192" t="s">
        <v>53</v>
      </c>
    </row>
    <row r="52" customFormat="false" ht="15" hidden="false" customHeight="false" outlineLevel="0" collapsed="false">
      <c r="A52" s="193" t="n">
        <v>49</v>
      </c>
      <c r="B52" s="189" t="n">
        <f aca="false">IF(D52="x",0,IF(C52&lt;1,0,IF(C52&gt;1,1)))</f>
        <v>1</v>
      </c>
      <c r="C52" s="190" t="n">
        <v>125.96</v>
      </c>
      <c r="D52" s="196"/>
      <c r="E52" s="192" t="s">
        <v>53</v>
      </c>
    </row>
    <row r="53" customFormat="false" ht="15" hidden="false" customHeight="false" outlineLevel="0" collapsed="false">
      <c r="A53" s="195" t="n">
        <v>50</v>
      </c>
      <c r="B53" s="189" t="n">
        <f aca="false">IF(D53="x",0,IF(C53&lt;1,0,IF(C53&gt;1,1)))</f>
        <v>1</v>
      </c>
      <c r="C53" s="190" t="n">
        <v>123.28</v>
      </c>
      <c r="D53" s="196"/>
      <c r="E53" s="192" t="s">
        <v>53</v>
      </c>
    </row>
    <row r="54" customFormat="false" ht="15" hidden="false" customHeight="false" outlineLevel="0" collapsed="false">
      <c r="A54" s="193" t="n">
        <v>51</v>
      </c>
      <c r="B54" s="189" t="n">
        <f aca="false">IF(D54="x",0,IF(C54&lt;1,0,IF(C54&gt;1,1)))</f>
        <v>1</v>
      </c>
      <c r="C54" s="190" t="n">
        <v>118.45</v>
      </c>
      <c r="D54" s="196"/>
      <c r="E54" s="192" t="s">
        <v>53</v>
      </c>
    </row>
    <row r="55" customFormat="false" ht="15" hidden="false" customHeight="false" outlineLevel="0" collapsed="false">
      <c r="A55" s="195" t="n">
        <v>52</v>
      </c>
      <c r="B55" s="189" t="n">
        <f aca="false">IF(D55="x",0,IF(C55&lt;1,0,IF(C55&gt;1,1)))</f>
        <v>1</v>
      </c>
      <c r="C55" s="190" t="n">
        <v>134.54</v>
      </c>
      <c r="D55" s="196"/>
      <c r="E55" s="192" t="s">
        <v>53</v>
      </c>
    </row>
    <row r="56" customFormat="false" ht="15" hidden="false" customHeight="false" outlineLevel="0" collapsed="false">
      <c r="A56" s="193" t="n">
        <v>53</v>
      </c>
      <c r="B56" s="189" t="n">
        <f aca="false">IF(D56="x",0,IF(C56&lt;1,0,IF(C56&gt;1,1)))</f>
        <v>1</v>
      </c>
      <c r="C56" s="190" t="n">
        <v>125.37</v>
      </c>
      <c r="D56" s="196"/>
      <c r="E56" s="192" t="s">
        <v>53</v>
      </c>
    </row>
    <row r="57" customFormat="false" ht="15" hidden="false" customHeight="false" outlineLevel="0" collapsed="false">
      <c r="A57" s="195" t="n">
        <v>54</v>
      </c>
      <c r="B57" s="189" t="n">
        <f aca="false">IF(D57="x",0,IF(C57&lt;1,0,IF(C57&gt;1,1)))</f>
        <v>1</v>
      </c>
      <c r="C57" s="190" t="n">
        <v>124.87</v>
      </c>
      <c r="D57" s="196"/>
      <c r="E57" s="192" t="s">
        <v>53</v>
      </c>
    </row>
    <row r="58" customFormat="false" ht="15" hidden="false" customHeight="false" outlineLevel="0" collapsed="false">
      <c r="A58" s="193" t="n">
        <v>55</v>
      </c>
      <c r="B58" s="189" t="n">
        <f aca="false">IF(D58="x",0,IF(C58&lt;1,0,IF(C58&gt;1,1)))</f>
        <v>1</v>
      </c>
      <c r="C58" s="190" t="n">
        <v>128.672</v>
      </c>
      <c r="D58" s="196"/>
      <c r="E58" s="192" t="s">
        <v>53</v>
      </c>
    </row>
    <row r="59" customFormat="false" ht="15" hidden="false" customHeight="false" outlineLevel="0" collapsed="false">
      <c r="A59" s="195" t="n">
        <v>56</v>
      </c>
      <c r="B59" s="189" t="n">
        <f aca="false">IF(D59="x",0,IF(C59&lt;1,0,IF(C59&gt;1,1)))</f>
        <v>1</v>
      </c>
      <c r="C59" s="190" t="n">
        <v>124.01</v>
      </c>
      <c r="D59" s="196"/>
      <c r="E59" s="192" t="s">
        <v>53</v>
      </c>
    </row>
    <row r="60" customFormat="false" ht="15" hidden="false" customHeight="false" outlineLevel="0" collapsed="false">
      <c r="A60" s="193" t="n">
        <v>57</v>
      </c>
      <c r="B60" s="189" t="n">
        <f aca="false">IF(D60="x",0,IF(C60&lt;1,0,IF(C60&gt;1,1)))</f>
        <v>0</v>
      </c>
      <c r="C60" s="145"/>
      <c r="D60" s="196"/>
      <c r="E60" s="192" t="s">
        <v>53</v>
      </c>
    </row>
    <row r="61" customFormat="false" ht="15" hidden="false" customHeight="false" outlineLevel="0" collapsed="false">
      <c r="A61" s="195" t="n">
        <v>58</v>
      </c>
      <c r="B61" s="189" t="n">
        <f aca="false">IF(D61="x",0,IF(C61&lt;1,0,IF(C61&gt;1,1)))</f>
        <v>0</v>
      </c>
      <c r="C61" s="145"/>
      <c r="D61" s="196"/>
      <c r="E61" s="192" t="s">
        <v>53</v>
      </c>
    </row>
    <row r="62" customFormat="false" ht="15" hidden="false" customHeight="false" outlineLevel="0" collapsed="false">
      <c r="A62" s="193" t="n">
        <v>59</v>
      </c>
      <c r="B62" s="189" t="n">
        <f aca="false">IF(D62="x",0,IF(C62&lt;1,0,IF(C62&gt;1,1)))</f>
        <v>0</v>
      </c>
      <c r="C62" s="145"/>
      <c r="D62" s="196"/>
      <c r="E62" s="192" t="s">
        <v>53</v>
      </c>
    </row>
    <row r="63" customFormat="false" ht="15" hidden="false" customHeight="false" outlineLevel="0" collapsed="false">
      <c r="A63" s="195" t="n">
        <v>60</v>
      </c>
      <c r="B63" s="189" t="n">
        <f aca="false">IF(D63="x",0,IF(C63&lt;1,0,IF(C63&gt;1,1)))</f>
        <v>0</v>
      </c>
      <c r="C63" s="145"/>
      <c r="D63" s="196"/>
      <c r="E63" s="192" t="s">
        <v>53</v>
      </c>
    </row>
    <row r="64" customFormat="false" ht="15" hidden="false" customHeight="false" outlineLevel="0" collapsed="false">
      <c r="A64" s="193" t="n">
        <v>61</v>
      </c>
      <c r="B64" s="189" t="n">
        <f aca="false">IF(D64="x",0,IF(C64&lt;1,0,IF(C64&gt;1,1)))</f>
        <v>0</v>
      </c>
      <c r="C64" s="145"/>
      <c r="D64" s="196"/>
      <c r="E64" s="192" t="s">
        <v>53</v>
      </c>
    </row>
    <row r="65" customFormat="false" ht="15" hidden="false" customHeight="false" outlineLevel="0" collapsed="false">
      <c r="A65" s="195" t="n">
        <v>62</v>
      </c>
      <c r="B65" s="189" t="n">
        <f aca="false">IF(D65="x",0,IF(C65&lt;1,0,IF(C65&gt;1,1)))</f>
        <v>0</v>
      </c>
      <c r="C65" s="145"/>
      <c r="D65" s="196"/>
      <c r="E65" s="192" t="s">
        <v>53</v>
      </c>
    </row>
    <row r="66" customFormat="false" ht="15" hidden="false" customHeight="false" outlineLevel="0" collapsed="false">
      <c r="A66" s="193" t="n">
        <v>63</v>
      </c>
      <c r="B66" s="189" t="n">
        <f aca="false">IF(D66="x",0,IF(C66&lt;1,0,IF(C66&gt;1,1)))</f>
        <v>0</v>
      </c>
      <c r="C66" s="145"/>
      <c r="D66" s="196"/>
      <c r="E66" s="192" t="s">
        <v>53</v>
      </c>
    </row>
    <row r="67" customFormat="false" ht="15" hidden="false" customHeight="false" outlineLevel="0" collapsed="false">
      <c r="A67" s="195" t="n">
        <v>64</v>
      </c>
      <c r="B67" s="189" t="n">
        <f aca="false">IF(D67="x",0,IF(C67&lt;1,0,IF(C67&gt;1,1)))</f>
        <v>0</v>
      </c>
      <c r="C67" s="145"/>
      <c r="D67" s="196"/>
      <c r="E67" s="192" t="s">
        <v>53</v>
      </c>
    </row>
    <row r="68" customFormat="false" ht="15" hidden="false" customHeight="false" outlineLevel="0" collapsed="false">
      <c r="A68" s="193" t="n">
        <v>65</v>
      </c>
      <c r="B68" s="189" t="n">
        <f aca="false">IF(D68="x",0,IF(C68&lt;1,0,IF(C68&gt;1,1)))</f>
        <v>0</v>
      </c>
      <c r="C68" s="145"/>
      <c r="D68" s="196"/>
      <c r="E68" s="192" t="s">
        <v>53</v>
      </c>
    </row>
    <row r="69" customFormat="false" ht="15" hidden="false" customHeight="false" outlineLevel="0" collapsed="false">
      <c r="A69" s="195" t="n">
        <v>66</v>
      </c>
      <c r="B69" s="189" t="n">
        <f aca="false">IF(D69="x",0,IF(C69&lt;1,0,IF(C69&gt;1,1)))</f>
        <v>0</v>
      </c>
      <c r="C69" s="145"/>
      <c r="D69" s="196"/>
      <c r="E69" s="192" t="s">
        <v>53</v>
      </c>
    </row>
    <row r="70" customFormat="false" ht="15" hidden="false" customHeight="false" outlineLevel="0" collapsed="false">
      <c r="A70" s="193" t="n">
        <v>67</v>
      </c>
      <c r="B70" s="189" t="n">
        <f aca="false">IF(D70="x",0,IF(C70&lt;1,0,IF(C70&gt;1,1)))</f>
        <v>0</v>
      </c>
      <c r="C70" s="145"/>
      <c r="D70" s="196"/>
      <c r="E70" s="192" t="s">
        <v>53</v>
      </c>
    </row>
    <row r="71" customFormat="false" ht="15" hidden="false" customHeight="false" outlineLevel="0" collapsed="false">
      <c r="A71" s="195" t="n">
        <v>68</v>
      </c>
      <c r="B71" s="189" t="n">
        <f aca="false">IF(D71="x",0,IF(C71&lt;1,0,IF(C71&gt;1,1)))</f>
        <v>0</v>
      </c>
      <c r="C71" s="145"/>
      <c r="D71" s="196"/>
      <c r="E71" s="192" t="s">
        <v>53</v>
      </c>
    </row>
    <row r="72" customFormat="false" ht="15" hidden="false" customHeight="false" outlineLevel="0" collapsed="false">
      <c r="A72" s="193" t="n">
        <v>69</v>
      </c>
      <c r="B72" s="189" t="n">
        <f aca="false">IF(D72="x",0,IF(C72&lt;1,0,IF(C72&gt;1,1)))</f>
        <v>0</v>
      </c>
      <c r="C72" s="145"/>
      <c r="D72" s="196"/>
      <c r="E72" s="192" t="s">
        <v>53</v>
      </c>
    </row>
    <row r="73" customFormat="false" ht="15" hidden="false" customHeight="false" outlineLevel="0" collapsed="false">
      <c r="A73" s="195" t="n">
        <v>70</v>
      </c>
      <c r="B73" s="189" t="n">
        <f aca="false">IF(D73="x",0,IF(C73&lt;1,0,IF(C73&gt;1,1)))</f>
        <v>0</v>
      </c>
      <c r="C73" s="145"/>
      <c r="D73" s="196"/>
      <c r="E73" s="192" t="s">
        <v>53</v>
      </c>
    </row>
    <row r="74" customFormat="false" ht="15" hidden="false" customHeight="false" outlineLevel="0" collapsed="false">
      <c r="A74" s="193" t="n">
        <v>71</v>
      </c>
      <c r="B74" s="189" t="n">
        <f aca="false">IF(D74="x",0,IF(C74&lt;1,0,IF(C74&gt;1,1)))</f>
        <v>0</v>
      </c>
      <c r="C74" s="145"/>
      <c r="D74" s="196"/>
      <c r="E74" s="192" t="s">
        <v>53</v>
      </c>
    </row>
    <row r="75" customFormat="false" ht="15" hidden="false" customHeight="false" outlineLevel="0" collapsed="false">
      <c r="A75" s="195" t="n">
        <v>72</v>
      </c>
      <c r="B75" s="189" t="n">
        <f aca="false">IF(D75="x",0,IF(C75&lt;1,0,IF(C75&gt;1,1)))</f>
        <v>0</v>
      </c>
      <c r="C75" s="145"/>
      <c r="D75" s="196"/>
      <c r="E75" s="192" t="s">
        <v>53</v>
      </c>
    </row>
    <row r="76" customFormat="false" ht="15" hidden="false" customHeight="false" outlineLevel="0" collapsed="false">
      <c r="A76" s="193" t="n">
        <v>73</v>
      </c>
      <c r="B76" s="189" t="n">
        <f aca="false">IF(D76="x",0,IF(C76&lt;1,0,IF(C76&gt;1,1)))</f>
        <v>0</v>
      </c>
      <c r="C76" s="145"/>
      <c r="D76" s="196"/>
      <c r="E76" s="192" t="s">
        <v>53</v>
      </c>
    </row>
    <row r="77" customFormat="false" ht="15" hidden="false" customHeight="false" outlineLevel="0" collapsed="false">
      <c r="A77" s="195" t="n">
        <v>74</v>
      </c>
      <c r="B77" s="189" t="n">
        <f aca="false">IF(D77="x",0,IF(C77&lt;1,0,IF(C77&gt;1,1)))</f>
        <v>0</v>
      </c>
      <c r="C77" s="145"/>
      <c r="D77" s="196"/>
      <c r="E77" s="192" t="s">
        <v>53</v>
      </c>
    </row>
    <row r="78" customFormat="false" ht="15" hidden="false" customHeight="false" outlineLevel="0" collapsed="false">
      <c r="A78" s="193" t="n">
        <v>75</v>
      </c>
      <c r="B78" s="189" t="n">
        <f aca="false">IF(D78="x",0,IF(C78&lt;1,0,IF(C78&gt;1,1)))</f>
        <v>0</v>
      </c>
      <c r="C78" s="145"/>
      <c r="D78" s="196"/>
      <c r="E78" s="192" t="s">
        <v>53</v>
      </c>
    </row>
    <row r="79" customFormat="false" ht="15" hidden="false" customHeight="false" outlineLevel="0" collapsed="false">
      <c r="A79" s="195" t="n">
        <v>76</v>
      </c>
      <c r="B79" s="189" t="n">
        <f aca="false">IF(D79="x",0,IF(C79&lt;1,0,IF(C79&gt;1,1)))</f>
        <v>0</v>
      </c>
      <c r="C79" s="145"/>
      <c r="D79" s="196"/>
      <c r="E79" s="192" t="s">
        <v>53</v>
      </c>
    </row>
    <row r="80" customFormat="false" ht="15" hidden="false" customHeight="false" outlineLevel="0" collapsed="false">
      <c r="A80" s="193" t="n">
        <v>77</v>
      </c>
      <c r="B80" s="189" t="n">
        <f aca="false">IF(D80="x",0,IF(C80&lt;1,0,IF(C80&gt;1,1)))</f>
        <v>0</v>
      </c>
      <c r="C80" s="145"/>
      <c r="D80" s="196"/>
      <c r="E80" s="192" t="s">
        <v>53</v>
      </c>
    </row>
    <row r="81" customFormat="false" ht="15" hidden="false" customHeight="false" outlineLevel="0" collapsed="false">
      <c r="A81" s="195" t="n">
        <v>78</v>
      </c>
      <c r="B81" s="189" t="n">
        <f aca="false">IF(D81="x",0,IF(C81&lt;1,0,IF(C81&gt;1,1)))</f>
        <v>0</v>
      </c>
      <c r="C81" s="145"/>
      <c r="D81" s="196"/>
      <c r="E81" s="192" t="s">
        <v>53</v>
      </c>
    </row>
    <row r="82" customFormat="false" ht="15" hidden="false" customHeight="false" outlineLevel="0" collapsed="false">
      <c r="A82" s="193" t="n">
        <v>79</v>
      </c>
      <c r="B82" s="189" t="n">
        <f aca="false">IF(D82="x",0,IF(C82&lt;1,0,IF(C82&gt;1,1)))</f>
        <v>0</v>
      </c>
      <c r="C82" s="145"/>
      <c r="D82" s="196"/>
      <c r="E82" s="192" t="s">
        <v>53</v>
      </c>
    </row>
    <row r="83" customFormat="false" ht="15" hidden="false" customHeight="false" outlineLevel="0" collapsed="false">
      <c r="A83" s="195" t="n">
        <v>80</v>
      </c>
      <c r="B83" s="189" t="n">
        <f aca="false">IF(D83="x",0,IF(C83&lt;1,0,IF(C83&gt;1,1)))</f>
        <v>0</v>
      </c>
      <c r="C83" s="145"/>
      <c r="D83" s="196"/>
      <c r="E83" s="192" t="s">
        <v>53</v>
      </c>
    </row>
    <row r="84" customFormat="false" ht="15" hidden="false" customHeight="false" outlineLevel="0" collapsed="false">
      <c r="A84" s="193" t="n">
        <v>81</v>
      </c>
      <c r="B84" s="189" t="n">
        <f aca="false">IF(D84="x",0,IF(C84&lt;1,0,IF(C84&gt;1,1)))</f>
        <v>0</v>
      </c>
      <c r="C84" s="145"/>
      <c r="D84" s="196"/>
      <c r="E84" s="192" t="s">
        <v>53</v>
      </c>
    </row>
    <row r="85" customFormat="false" ht="15" hidden="false" customHeight="false" outlineLevel="0" collapsed="false">
      <c r="A85" s="195" t="n">
        <v>82</v>
      </c>
      <c r="B85" s="189" t="n">
        <f aca="false">IF(D85="x",0,IF(C85&lt;1,0,IF(C85&gt;1,1)))</f>
        <v>0</v>
      </c>
      <c r="C85" s="145"/>
      <c r="D85" s="196"/>
      <c r="E85" s="192" t="s">
        <v>53</v>
      </c>
    </row>
    <row r="86" customFormat="false" ht="15" hidden="false" customHeight="false" outlineLevel="0" collapsed="false">
      <c r="A86" s="193" t="n">
        <v>83</v>
      </c>
      <c r="B86" s="189" t="n">
        <f aca="false">IF(D86="x",0,IF(C86&lt;1,0,IF(C86&gt;1,1)))</f>
        <v>0</v>
      </c>
      <c r="C86" s="145"/>
      <c r="D86" s="196"/>
      <c r="E86" s="192" t="s">
        <v>53</v>
      </c>
    </row>
    <row r="87" customFormat="false" ht="15" hidden="false" customHeight="false" outlineLevel="0" collapsed="false">
      <c r="A87" s="195" t="n">
        <v>84</v>
      </c>
      <c r="B87" s="189" t="n">
        <f aca="false">IF(D87="x",0,IF(C87&lt;1,0,IF(C87&gt;1,1)))</f>
        <v>0</v>
      </c>
      <c r="C87" s="145"/>
      <c r="D87" s="196"/>
      <c r="E87" s="192" t="s">
        <v>53</v>
      </c>
    </row>
    <row r="88" customFormat="false" ht="15" hidden="false" customHeight="false" outlineLevel="0" collapsed="false">
      <c r="A88" s="193" t="n">
        <v>85</v>
      </c>
      <c r="B88" s="189" t="n">
        <f aca="false">IF(D88="x",0,IF(C88&lt;1,0,IF(C88&gt;1,1)))</f>
        <v>0</v>
      </c>
      <c r="C88" s="145"/>
      <c r="D88" s="196"/>
      <c r="E88" s="192" t="s">
        <v>53</v>
      </c>
    </row>
    <row r="89" customFormat="false" ht="15" hidden="false" customHeight="false" outlineLevel="0" collapsed="false">
      <c r="A89" s="195" t="n">
        <v>86</v>
      </c>
      <c r="B89" s="189" t="n">
        <f aca="false">IF(D89="x",0,IF(C89&lt;1,0,IF(C89&gt;1,1)))</f>
        <v>0</v>
      </c>
      <c r="C89" s="145"/>
      <c r="D89" s="196"/>
      <c r="E89" s="192" t="s">
        <v>53</v>
      </c>
    </row>
    <row r="90" customFormat="false" ht="15" hidden="false" customHeight="false" outlineLevel="0" collapsed="false">
      <c r="A90" s="193" t="n">
        <v>87</v>
      </c>
      <c r="B90" s="189" t="n">
        <f aca="false">IF(D90="x",0,IF(C90&lt;1,0,IF(C90&gt;1,1)))</f>
        <v>0</v>
      </c>
      <c r="C90" s="145"/>
      <c r="D90" s="196"/>
      <c r="E90" s="192" t="s">
        <v>53</v>
      </c>
    </row>
    <row r="91" customFormat="false" ht="15" hidden="false" customHeight="false" outlineLevel="0" collapsed="false">
      <c r="A91" s="195" t="n">
        <v>88</v>
      </c>
      <c r="B91" s="189" t="n">
        <f aca="false">IF(D91="x",0,IF(C91&lt;1,0,IF(C91&gt;1,1)))</f>
        <v>0</v>
      </c>
      <c r="C91" s="145"/>
      <c r="D91" s="196"/>
      <c r="E91" s="192" t="s">
        <v>53</v>
      </c>
    </row>
    <row r="92" customFormat="false" ht="15" hidden="false" customHeight="false" outlineLevel="0" collapsed="false">
      <c r="A92" s="193" t="n">
        <v>89</v>
      </c>
      <c r="B92" s="189" t="n">
        <f aca="false">IF(D92="x",0,IF(C92&lt;1,0,IF(C92&gt;1,1)))</f>
        <v>0</v>
      </c>
      <c r="C92" s="145"/>
      <c r="D92" s="196"/>
      <c r="E92" s="192" t="s">
        <v>53</v>
      </c>
    </row>
    <row r="93" customFormat="false" ht="15" hidden="false" customHeight="false" outlineLevel="0" collapsed="false">
      <c r="A93" s="195" t="n">
        <v>90</v>
      </c>
      <c r="B93" s="189" t="n">
        <f aca="false">IF(D93="x",0,IF(C93&lt;1,0,IF(C93&gt;1,1)))</f>
        <v>0</v>
      </c>
      <c r="C93" s="145"/>
      <c r="D93" s="196"/>
      <c r="E93" s="192" t="s">
        <v>53</v>
      </c>
    </row>
    <row r="94" customFormat="false" ht="15" hidden="false" customHeight="false" outlineLevel="0" collapsed="false">
      <c r="A94" s="193" t="n">
        <v>91</v>
      </c>
      <c r="B94" s="189" t="n">
        <f aca="false">IF(D94="x",0,IF(C94&lt;1,0,IF(C94&gt;1,1)))</f>
        <v>0</v>
      </c>
      <c r="C94" s="145"/>
      <c r="D94" s="196"/>
      <c r="E94" s="192" t="s">
        <v>53</v>
      </c>
    </row>
    <row r="95" customFormat="false" ht="15" hidden="false" customHeight="false" outlineLevel="0" collapsed="false">
      <c r="A95" s="195" t="n">
        <v>92</v>
      </c>
      <c r="B95" s="189" t="n">
        <f aca="false">IF(D95="x",0,IF(C95&lt;1,0,IF(C95&gt;1,1)))</f>
        <v>0</v>
      </c>
      <c r="C95" s="145"/>
      <c r="D95" s="196"/>
      <c r="E95" s="192" t="s">
        <v>53</v>
      </c>
    </row>
    <row r="96" customFormat="false" ht="15" hidden="false" customHeight="false" outlineLevel="0" collapsed="false">
      <c r="A96" s="193" t="n">
        <v>93</v>
      </c>
      <c r="B96" s="189" t="n">
        <f aca="false">IF(D96="x",0,IF(C96&lt;1,0,IF(C96&gt;1,1)))</f>
        <v>0</v>
      </c>
      <c r="C96" s="145"/>
      <c r="D96" s="196"/>
      <c r="E96" s="192" t="s">
        <v>53</v>
      </c>
    </row>
    <row r="97" customFormat="false" ht="15" hidden="false" customHeight="false" outlineLevel="0" collapsed="false">
      <c r="A97" s="195" t="n">
        <v>94</v>
      </c>
      <c r="B97" s="189" t="n">
        <f aca="false">IF(D97="x",0,IF(C97&lt;1,0,IF(C97&gt;1,1)))</f>
        <v>0</v>
      </c>
      <c r="C97" s="145"/>
      <c r="D97" s="196"/>
      <c r="E97" s="192" t="s">
        <v>53</v>
      </c>
    </row>
    <row r="98" customFormat="false" ht="15" hidden="false" customHeight="false" outlineLevel="0" collapsed="false">
      <c r="A98" s="193" t="n">
        <v>95</v>
      </c>
      <c r="B98" s="189" t="n">
        <f aca="false">IF(D98="x",0,IF(C98&lt;1,0,IF(C98&gt;1,1)))</f>
        <v>0</v>
      </c>
      <c r="C98" s="145"/>
      <c r="D98" s="196"/>
      <c r="E98" s="192" t="s">
        <v>53</v>
      </c>
    </row>
    <row r="99" customFormat="false" ht="15" hidden="false" customHeight="false" outlineLevel="0" collapsed="false">
      <c r="A99" s="195" t="n">
        <v>96</v>
      </c>
      <c r="B99" s="189" t="n">
        <f aca="false">IF(D99="x",0,IF(C99&lt;1,0,IF(C99&gt;1,1)))</f>
        <v>0</v>
      </c>
      <c r="C99" s="145"/>
      <c r="D99" s="196"/>
      <c r="E99" s="192" t="s">
        <v>53</v>
      </c>
    </row>
    <row r="100" customFormat="false" ht="15" hidden="false" customHeight="false" outlineLevel="0" collapsed="false">
      <c r="A100" s="193" t="n">
        <v>97</v>
      </c>
      <c r="B100" s="189" t="n">
        <f aca="false">IF(D100="x",0,IF(C100&lt;1,0,IF(C100&gt;1,1)))</f>
        <v>0</v>
      </c>
      <c r="C100" s="145"/>
      <c r="D100" s="196"/>
      <c r="E100" s="192" t="s">
        <v>53</v>
      </c>
    </row>
    <row r="101" customFormat="false" ht="15" hidden="false" customHeight="false" outlineLevel="0" collapsed="false">
      <c r="A101" s="195" t="n">
        <v>98</v>
      </c>
      <c r="B101" s="189" t="n">
        <f aca="false">IF(D101="x",0,IF(C101&lt;1,0,IF(C101&gt;1,1)))</f>
        <v>1</v>
      </c>
      <c r="C101" s="190" t="n">
        <v>128.984</v>
      </c>
      <c r="D101" s="196"/>
      <c r="E101" s="192" t="s">
        <v>53</v>
      </c>
    </row>
    <row r="102" customFormat="false" ht="15" hidden="false" customHeight="false" outlineLevel="0" collapsed="false">
      <c r="A102" s="193" t="n">
        <v>99</v>
      </c>
      <c r="B102" s="189" t="n">
        <f aca="false">IF(D102="x",0,IF(C102&lt;1,0,IF(C102&gt;1,1)))</f>
        <v>0</v>
      </c>
      <c r="C102" s="145"/>
      <c r="D102" s="196"/>
      <c r="E102" s="192" t="s">
        <v>53</v>
      </c>
    </row>
    <row r="103" customFormat="false" ht="15" hidden="false" customHeight="false" outlineLevel="0" collapsed="false">
      <c r="A103" s="195" t="n">
        <v>100</v>
      </c>
      <c r="B103" s="189" t="n">
        <f aca="false">IF(D103="x",0,IF(C103&lt;1,0,IF(C103&gt;1,1)))</f>
        <v>0</v>
      </c>
      <c r="C103" s="145"/>
      <c r="D103" s="196"/>
      <c r="E103" s="192" t="s">
        <v>53</v>
      </c>
    </row>
    <row r="104" customFormat="false" ht="15" hidden="false" customHeight="false" outlineLevel="0" collapsed="false">
      <c r="A104" s="193" t="n">
        <v>101</v>
      </c>
      <c r="B104" s="189" t="n">
        <f aca="false">IF(D104="x",0,IF(C104&lt;1,0,IF(C104&gt;1,1)))</f>
        <v>0</v>
      </c>
      <c r="C104" s="145"/>
      <c r="D104" s="196"/>
      <c r="E104" s="192" t="s">
        <v>53</v>
      </c>
    </row>
    <row r="105" customFormat="false" ht="15" hidden="false" customHeight="false" outlineLevel="0" collapsed="false">
      <c r="A105" s="195" t="n">
        <v>102</v>
      </c>
      <c r="B105" s="189" t="n">
        <f aca="false">IF(D105="x",0,IF(C105&lt;1,0,IF(C105&gt;1,1)))</f>
        <v>0</v>
      </c>
      <c r="C105" s="145"/>
      <c r="D105" s="196"/>
      <c r="E105" s="192" t="s">
        <v>53</v>
      </c>
    </row>
    <row r="106" customFormat="false" ht="15" hidden="false" customHeight="false" outlineLevel="0" collapsed="false">
      <c r="A106" s="193" t="n">
        <v>103</v>
      </c>
      <c r="B106" s="189" t="n">
        <f aca="false">IF(D106="x",0,IF(C106&lt;1,0,IF(C106&gt;1,1)))</f>
        <v>0</v>
      </c>
      <c r="C106" s="145"/>
      <c r="D106" s="196"/>
      <c r="E106" s="192" t="s">
        <v>53</v>
      </c>
    </row>
    <row r="107" customFormat="false" ht="15" hidden="false" customHeight="false" outlineLevel="0" collapsed="false">
      <c r="A107" s="195" t="n">
        <v>104</v>
      </c>
      <c r="B107" s="189" t="n">
        <f aca="false">IF(D107="x",0,IF(C107&lt;1,0,IF(C107&gt;1,1)))</f>
        <v>1</v>
      </c>
      <c r="C107" s="190" t="n">
        <v>129.334</v>
      </c>
      <c r="D107" s="196"/>
      <c r="E107" s="192" t="s">
        <v>53</v>
      </c>
    </row>
    <row r="108" customFormat="false" ht="15" hidden="false" customHeight="false" outlineLevel="0" collapsed="false">
      <c r="A108" s="193" t="n">
        <v>105</v>
      </c>
      <c r="B108" s="189" t="n">
        <f aca="false">IF(D108="x",0,IF(C108&lt;1,0,IF(C108&gt;1,1)))</f>
        <v>0</v>
      </c>
      <c r="C108" s="145"/>
      <c r="D108" s="196"/>
      <c r="E108" s="192" t="s">
        <v>53</v>
      </c>
    </row>
    <row r="109" customFormat="false" ht="15" hidden="false" customHeight="false" outlineLevel="0" collapsed="false">
      <c r="A109" s="195" t="n">
        <v>106</v>
      </c>
      <c r="B109" s="189" t="n">
        <f aca="false">IF(D109="x",0,IF(C109&lt;1,0,IF(C109&gt;1,1)))</f>
        <v>0</v>
      </c>
      <c r="C109" s="145"/>
      <c r="D109" s="196"/>
      <c r="E109" s="192" t="s">
        <v>53</v>
      </c>
    </row>
    <row r="110" customFormat="false" ht="15" hidden="false" customHeight="false" outlineLevel="0" collapsed="false">
      <c r="A110" s="193" t="n">
        <v>107</v>
      </c>
      <c r="B110" s="189" t="n">
        <f aca="false">IF(D110="x",0,IF(C110&lt;1,0,IF(C110&gt;1,1)))</f>
        <v>0</v>
      </c>
      <c r="C110" s="145"/>
      <c r="D110" s="196"/>
      <c r="E110" s="192" t="s">
        <v>53</v>
      </c>
    </row>
    <row r="111" customFormat="false" ht="15" hidden="false" customHeight="false" outlineLevel="0" collapsed="false">
      <c r="A111" s="195" t="n">
        <v>108</v>
      </c>
      <c r="B111" s="189" t="n">
        <f aca="false">IF(D111="x",0,IF(C111&lt;1,0,IF(C111&gt;1,1)))</f>
        <v>0</v>
      </c>
      <c r="C111" s="145"/>
      <c r="D111" s="196"/>
      <c r="E111" s="192" t="s">
        <v>53</v>
      </c>
    </row>
    <row r="112" customFormat="false" ht="15" hidden="false" customHeight="false" outlineLevel="0" collapsed="false">
      <c r="A112" s="193" t="n">
        <v>109</v>
      </c>
      <c r="B112" s="189" t="n">
        <f aca="false">IF(D112="x",0,IF(C112&lt;1,0,IF(C112&gt;1,1)))</f>
        <v>1</v>
      </c>
      <c r="C112" s="190" t="n">
        <v>127.559</v>
      </c>
      <c r="D112" s="196"/>
      <c r="E112" s="192" t="s">
        <v>53</v>
      </c>
    </row>
    <row r="113" customFormat="false" ht="15" hidden="false" customHeight="false" outlineLevel="0" collapsed="false">
      <c r="A113" s="195" t="n">
        <v>110</v>
      </c>
      <c r="B113" s="189" t="n">
        <f aca="false">IF(D113="x",0,IF(C113&lt;1,0,IF(C113&gt;1,1)))</f>
        <v>0</v>
      </c>
      <c r="C113" s="145"/>
      <c r="D113" s="196"/>
      <c r="E113" s="192" t="s">
        <v>53</v>
      </c>
    </row>
    <row r="114" customFormat="false" ht="15" hidden="false" customHeight="false" outlineLevel="0" collapsed="false">
      <c r="A114" s="193" t="n">
        <v>111</v>
      </c>
      <c r="B114" s="189" t="n">
        <f aca="false">IF(D114="x",0,IF(C114&lt;1,0,IF(C114&gt;1,1)))</f>
        <v>0</v>
      </c>
      <c r="C114" s="145"/>
      <c r="D114" s="196"/>
      <c r="E114" s="192" t="s">
        <v>53</v>
      </c>
    </row>
    <row r="115" customFormat="false" ht="15" hidden="false" customHeight="false" outlineLevel="0" collapsed="false">
      <c r="A115" s="195" t="n">
        <v>112</v>
      </c>
      <c r="B115" s="189" t="n">
        <f aca="false">IF(D115="x",0,IF(C115&lt;1,0,IF(C115&gt;1,1)))</f>
        <v>0</v>
      </c>
      <c r="C115" s="145"/>
      <c r="D115" s="196"/>
      <c r="E115" s="192" t="s">
        <v>53</v>
      </c>
    </row>
    <row r="116" customFormat="false" ht="15" hidden="false" customHeight="false" outlineLevel="0" collapsed="false">
      <c r="A116" s="193" t="n">
        <v>113</v>
      </c>
      <c r="B116" s="189" t="n">
        <f aca="false">IF(D116="x",0,IF(C116&lt;1,0,IF(C116&gt;1,1)))</f>
        <v>0</v>
      </c>
      <c r="C116" s="145"/>
      <c r="D116" s="196"/>
      <c r="E116" s="192" t="s">
        <v>53</v>
      </c>
    </row>
    <row r="117" customFormat="false" ht="15" hidden="false" customHeight="false" outlineLevel="0" collapsed="false">
      <c r="A117" s="195" t="n">
        <v>114</v>
      </c>
      <c r="B117" s="189" t="n">
        <f aca="false">IF(D117="x",0,IF(C117&lt;1,0,IF(C117&gt;1,1)))</f>
        <v>0</v>
      </c>
      <c r="C117" s="145"/>
      <c r="D117" s="196"/>
      <c r="E117" s="192" t="s">
        <v>53</v>
      </c>
    </row>
    <row r="118" customFormat="false" ht="15" hidden="false" customHeight="false" outlineLevel="0" collapsed="false">
      <c r="A118" s="193" t="n">
        <v>115</v>
      </c>
      <c r="B118" s="189" t="n">
        <f aca="false">IF(D118="x",0,IF(C118&lt;1,0,IF(C118&gt;1,1)))</f>
        <v>0</v>
      </c>
      <c r="C118" s="145"/>
      <c r="D118" s="196"/>
      <c r="E118" s="192" t="s">
        <v>53</v>
      </c>
    </row>
    <row r="119" customFormat="false" ht="15" hidden="false" customHeight="false" outlineLevel="0" collapsed="false">
      <c r="A119" s="195" t="n">
        <v>116</v>
      </c>
      <c r="B119" s="189" t="n">
        <f aca="false">IF(D119="x",0,IF(C119&lt;1,0,IF(C119&gt;1,1)))</f>
        <v>0</v>
      </c>
      <c r="C119" s="145"/>
      <c r="D119" s="196"/>
      <c r="E119" s="192" t="s">
        <v>53</v>
      </c>
    </row>
    <row r="120" customFormat="false" ht="15" hidden="false" customHeight="false" outlineLevel="0" collapsed="false">
      <c r="A120" s="193" t="n">
        <v>117</v>
      </c>
      <c r="B120" s="189" t="n">
        <f aca="false">IF(D120="x",0,IF(C120&lt;1,0,IF(C120&gt;1,1)))</f>
        <v>0</v>
      </c>
      <c r="C120" s="145"/>
      <c r="D120" s="196"/>
      <c r="E120" s="192" t="s">
        <v>53</v>
      </c>
    </row>
    <row r="121" customFormat="false" ht="15" hidden="false" customHeight="false" outlineLevel="0" collapsed="false">
      <c r="A121" s="195" t="n">
        <v>118</v>
      </c>
      <c r="B121" s="189" t="n">
        <f aca="false">IF(D121="x",0,IF(C121&lt;1,0,IF(C121&gt;1,1)))</f>
        <v>0</v>
      </c>
      <c r="C121" s="145"/>
      <c r="D121" s="196"/>
      <c r="E121" s="192" t="s">
        <v>53</v>
      </c>
    </row>
    <row r="122" customFormat="false" ht="15" hidden="false" customHeight="false" outlineLevel="0" collapsed="false">
      <c r="A122" s="193" t="n">
        <v>119</v>
      </c>
      <c r="B122" s="189" t="n">
        <f aca="false">IF(D122="x",0,IF(C122&lt;1,0,IF(C122&gt;1,1)))</f>
        <v>0</v>
      </c>
      <c r="C122" s="145"/>
      <c r="D122" s="196"/>
      <c r="E122" s="192" t="s">
        <v>53</v>
      </c>
    </row>
    <row r="123" customFormat="false" ht="15" hidden="false" customHeight="false" outlineLevel="0" collapsed="false">
      <c r="A123" s="195" t="n">
        <v>120</v>
      </c>
      <c r="B123" s="189" t="n">
        <f aca="false">IF(D123="x",0,IF(C123&lt;1,0,IF(C123&gt;1,1)))</f>
        <v>0</v>
      </c>
      <c r="C123" s="145"/>
      <c r="D123" s="196"/>
      <c r="E123" s="192" t="s">
        <v>53</v>
      </c>
    </row>
    <row r="124" customFormat="false" ht="15" hidden="false" customHeight="false" outlineLevel="0" collapsed="false">
      <c r="A124" s="193" t="n">
        <v>121</v>
      </c>
      <c r="B124" s="189" t="n">
        <f aca="false">IF(D124="x",0,IF(C124&lt;1,0,IF(C124&gt;1,1)))</f>
        <v>0</v>
      </c>
      <c r="C124" s="145"/>
      <c r="D124" s="196"/>
      <c r="E124" s="192" t="s">
        <v>53</v>
      </c>
    </row>
    <row r="125" customFormat="false" ht="15" hidden="false" customHeight="false" outlineLevel="0" collapsed="false">
      <c r="A125" s="195" t="n">
        <v>122</v>
      </c>
      <c r="B125" s="189" t="n">
        <f aca="false">IF(D125="x",0,IF(C125&lt;1,0,IF(C125&gt;1,1)))</f>
        <v>0</v>
      </c>
      <c r="C125" s="145"/>
      <c r="D125" s="196"/>
      <c r="E125" s="192" t="s">
        <v>53</v>
      </c>
    </row>
    <row r="126" customFormat="false" ht="15" hidden="false" customHeight="false" outlineLevel="0" collapsed="false">
      <c r="A126" s="193" t="n">
        <v>123</v>
      </c>
      <c r="B126" s="189" t="n">
        <f aca="false">IF(D126="x",0,IF(C126&lt;1,0,IF(C126&gt;1,1)))</f>
        <v>0</v>
      </c>
      <c r="C126" s="145"/>
      <c r="D126" s="196"/>
      <c r="E126" s="192" t="s">
        <v>53</v>
      </c>
    </row>
    <row r="127" customFormat="false" ht="15" hidden="false" customHeight="false" outlineLevel="0" collapsed="false">
      <c r="A127" s="195" t="n">
        <v>124</v>
      </c>
      <c r="B127" s="189" t="n">
        <f aca="false">IF(D127="x",0,IF(C127&lt;1,0,IF(C127&gt;1,1)))</f>
        <v>0</v>
      </c>
      <c r="C127" s="145"/>
      <c r="D127" s="196"/>
      <c r="E127" s="192" t="s">
        <v>53</v>
      </c>
    </row>
    <row r="128" customFormat="false" ht="15" hidden="false" customHeight="false" outlineLevel="0" collapsed="false">
      <c r="A128" s="193" t="n">
        <v>125</v>
      </c>
      <c r="B128" s="189" t="n">
        <f aca="false">IF(D128="x",0,IF(C128&lt;1,0,IF(C128&gt;1,1)))</f>
        <v>0</v>
      </c>
      <c r="C128" s="145"/>
      <c r="D128" s="196"/>
      <c r="E128" s="192" t="s">
        <v>53</v>
      </c>
    </row>
    <row r="129" customFormat="false" ht="15" hidden="false" customHeight="false" outlineLevel="0" collapsed="false">
      <c r="A129" s="195" t="n">
        <v>126</v>
      </c>
      <c r="B129" s="189" t="n">
        <f aca="false">IF(D129="x",0,IF(C129&lt;1,0,IF(C129&gt;1,1)))</f>
        <v>0</v>
      </c>
      <c r="C129" s="145"/>
      <c r="D129" s="196"/>
      <c r="E129" s="192" t="s">
        <v>53</v>
      </c>
    </row>
    <row r="130" customFormat="false" ht="15" hidden="false" customHeight="false" outlineLevel="0" collapsed="false">
      <c r="A130" s="193" t="n">
        <v>127</v>
      </c>
      <c r="B130" s="189" t="n">
        <f aca="false">IF(D130="x",0,IF(C130&lt;1,0,IF(C130&gt;1,1)))</f>
        <v>0</v>
      </c>
      <c r="C130" s="145"/>
      <c r="D130" s="196"/>
      <c r="E130" s="192" t="s">
        <v>53</v>
      </c>
    </row>
    <row r="131" customFormat="false" ht="15" hidden="false" customHeight="false" outlineLevel="0" collapsed="false">
      <c r="A131" s="195" t="n">
        <v>128</v>
      </c>
      <c r="B131" s="189" t="n">
        <f aca="false">IF(D131="x",0,IF(C131&lt;1,0,IF(C131&gt;1,1)))</f>
        <v>0</v>
      </c>
      <c r="C131" s="145"/>
      <c r="D131" s="196"/>
      <c r="E131" s="192" t="s">
        <v>53</v>
      </c>
    </row>
    <row r="132" customFormat="false" ht="15" hidden="false" customHeight="false" outlineLevel="0" collapsed="false">
      <c r="A132" s="193" t="n">
        <v>129</v>
      </c>
      <c r="B132" s="189" t="n">
        <f aca="false">IF(D132="x",0,IF(C132&lt;1,0,IF(C132&gt;1,1)))</f>
        <v>0</v>
      </c>
      <c r="C132" s="145"/>
      <c r="D132" s="196"/>
      <c r="E132" s="192" t="s">
        <v>53</v>
      </c>
    </row>
    <row r="133" customFormat="false" ht="15" hidden="false" customHeight="false" outlineLevel="0" collapsed="false">
      <c r="A133" s="195" t="n">
        <v>130</v>
      </c>
      <c r="B133" s="189" t="n">
        <f aca="false">IF(D133="x",0,IF(C133&lt;1,0,IF(C133&gt;1,1)))</f>
        <v>1</v>
      </c>
      <c r="C133" s="190" t="n">
        <v>124.454</v>
      </c>
      <c r="D133" s="196"/>
      <c r="E133" s="192" t="s">
        <v>53</v>
      </c>
    </row>
    <row r="134" customFormat="false" ht="15" hidden="false" customHeight="false" outlineLevel="0" collapsed="false">
      <c r="A134" s="193" t="n">
        <v>131</v>
      </c>
      <c r="B134" s="189" t="n">
        <f aca="false">IF(D134="x",0,IF(C134&lt;1,0,IF(C134&gt;1,1)))</f>
        <v>0</v>
      </c>
      <c r="C134" s="145"/>
      <c r="D134" s="196"/>
      <c r="E134" s="192" t="s">
        <v>53</v>
      </c>
    </row>
    <row r="135" customFormat="false" ht="15" hidden="false" customHeight="false" outlineLevel="0" collapsed="false">
      <c r="A135" s="195" t="n">
        <v>132</v>
      </c>
      <c r="B135" s="189" t="n">
        <f aca="false">IF(D135="x",0,IF(C135&lt;1,0,IF(C135&gt;1,1)))</f>
        <v>0</v>
      </c>
      <c r="C135" s="145"/>
      <c r="D135" s="196"/>
      <c r="E135" s="192" t="s">
        <v>53</v>
      </c>
    </row>
    <row r="136" customFormat="false" ht="15" hidden="false" customHeight="false" outlineLevel="0" collapsed="false">
      <c r="A136" s="193" t="n">
        <v>133</v>
      </c>
      <c r="B136" s="189" t="n">
        <f aca="false">IF(D136="x",0,IF(C136&lt;1,0,IF(C136&gt;1,1)))</f>
        <v>0</v>
      </c>
      <c r="C136" s="145"/>
      <c r="D136" s="196"/>
      <c r="E136" s="192" t="s">
        <v>53</v>
      </c>
    </row>
    <row r="137" customFormat="false" ht="15" hidden="false" customHeight="false" outlineLevel="0" collapsed="false">
      <c r="A137" s="195" t="n">
        <v>134</v>
      </c>
      <c r="B137" s="189" t="n">
        <f aca="false">IF(D137="x",0,IF(C137&lt;1,0,IF(C137&gt;1,1)))</f>
        <v>0</v>
      </c>
      <c r="C137" s="145"/>
      <c r="D137" s="196"/>
      <c r="E137" s="192" t="s">
        <v>53</v>
      </c>
    </row>
    <row r="138" customFormat="false" ht="15" hidden="false" customHeight="false" outlineLevel="0" collapsed="false">
      <c r="A138" s="193" t="n">
        <v>135</v>
      </c>
      <c r="B138" s="189" t="n">
        <f aca="false">IF(D138="x",0,IF(C138&lt;1,0,IF(C138&gt;1,1)))</f>
        <v>1</v>
      </c>
      <c r="C138" s="190" t="n">
        <v>123.113</v>
      </c>
      <c r="D138" s="196"/>
      <c r="E138" s="192" t="s">
        <v>53</v>
      </c>
    </row>
    <row r="139" customFormat="false" ht="15" hidden="false" customHeight="false" outlineLevel="0" collapsed="false">
      <c r="A139" s="195" t="n">
        <v>136</v>
      </c>
      <c r="B139" s="189" t="n">
        <f aca="false">IF(D139="x",0,IF(C139&lt;1,0,IF(C139&gt;1,1)))</f>
        <v>0</v>
      </c>
      <c r="C139" s="145"/>
      <c r="D139" s="196"/>
      <c r="E139" s="192" t="s">
        <v>53</v>
      </c>
    </row>
    <row r="140" customFormat="false" ht="15" hidden="false" customHeight="false" outlineLevel="0" collapsed="false">
      <c r="A140" s="193" t="n">
        <v>137</v>
      </c>
      <c r="B140" s="189" t="n">
        <f aca="false">IF(D140="x",0,IF(C140&lt;1,0,IF(C140&gt;1,1)))</f>
        <v>0</v>
      </c>
      <c r="C140" s="145"/>
      <c r="D140" s="196"/>
      <c r="E140" s="192" t="s">
        <v>53</v>
      </c>
    </row>
    <row r="141" customFormat="false" ht="15" hidden="false" customHeight="false" outlineLevel="0" collapsed="false">
      <c r="A141" s="195" t="n">
        <v>138</v>
      </c>
      <c r="B141" s="189" t="n">
        <f aca="false">IF(D141="x",0,IF(C141&lt;1,0,IF(C141&gt;1,1)))</f>
        <v>0</v>
      </c>
      <c r="C141" s="145"/>
      <c r="D141" s="196"/>
      <c r="E141" s="192" t="s">
        <v>53</v>
      </c>
    </row>
    <row r="142" customFormat="false" ht="15" hidden="false" customHeight="false" outlineLevel="0" collapsed="false">
      <c r="A142" s="193" t="n">
        <v>139</v>
      </c>
      <c r="B142" s="189" t="n">
        <f aca="false">IF(D142="x",0,IF(C142&lt;1,0,IF(C142&gt;1,1)))</f>
        <v>0</v>
      </c>
      <c r="C142" s="145"/>
      <c r="D142" s="196"/>
      <c r="E142" s="192" t="s">
        <v>53</v>
      </c>
    </row>
    <row r="143" customFormat="false" ht="15" hidden="false" customHeight="false" outlineLevel="0" collapsed="false">
      <c r="A143" s="195" t="n">
        <v>140</v>
      </c>
      <c r="B143" s="189" t="n">
        <f aca="false">IF(D143="x",0,IF(C143&lt;1,0,IF(C143&gt;1,1)))</f>
        <v>0</v>
      </c>
      <c r="C143" s="145"/>
      <c r="D143" s="196"/>
      <c r="E143" s="192" t="s">
        <v>53</v>
      </c>
    </row>
    <row r="144" customFormat="false" ht="15" hidden="false" customHeight="false" outlineLevel="0" collapsed="false">
      <c r="A144" s="193" t="n">
        <v>141</v>
      </c>
      <c r="B144" s="189" t="n">
        <f aca="false">IF(D144="x",0,IF(C144&lt;1,0,IF(C144&gt;1,1)))</f>
        <v>0</v>
      </c>
      <c r="C144" s="145"/>
      <c r="D144" s="196"/>
      <c r="E144" s="192" t="s">
        <v>53</v>
      </c>
    </row>
    <row r="145" customFormat="false" ht="15" hidden="false" customHeight="false" outlineLevel="0" collapsed="false">
      <c r="A145" s="195" t="n">
        <v>142</v>
      </c>
      <c r="B145" s="189" t="n">
        <f aca="false">IF(D145="x",0,IF(C145&lt;1,0,IF(C145&gt;1,1)))</f>
        <v>0</v>
      </c>
      <c r="C145" s="145"/>
      <c r="D145" s="196"/>
      <c r="E145" s="192" t="s">
        <v>53</v>
      </c>
    </row>
    <row r="146" customFormat="false" ht="15" hidden="false" customHeight="false" outlineLevel="0" collapsed="false">
      <c r="A146" s="193" t="n">
        <v>143</v>
      </c>
      <c r="B146" s="189" t="n">
        <f aca="false">IF(D146="x",0,IF(C146&lt;1,0,IF(C146&gt;1,1)))</f>
        <v>0</v>
      </c>
      <c r="C146" s="145"/>
      <c r="D146" s="196"/>
      <c r="E146" s="192" t="s">
        <v>53</v>
      </c>
    </row>
    <row r="147" customFormat="false" ht="15" hidden="false" customHeight="false" outlineLevel="0" collapsed="false">
      <c r="A147" s="195" t="n">
        <v>144</v>
      </c>
      <c r="B147" s="189" t="n">
        <f aca="false">IF(D147="x",0,IF(C147&lt;1,0,IF(C147&gt;1,1)))</f>
        <v>0</v>
      </c>
      <c r="C147" s="145"/>
      <c r="D147" s="196"/>
      <c r="E147" s="192" t="s">
        <v>53</v>
      </c>
    </row>
    <row r="148" customFormat="false" ht="15" hidden="false" customHeight="false" outlineLevel="0" collapsed="false">
      <c r="A148" s="193" t="n">
        <v>145</v>
      </c>
      <c r="B148" s="189" t="n">
        <f aca="false">IF(D148="x",0,IF(C148&lt;1,0,IF(C148&gt;1,1)))</f>
        <v>0</v>
      </c>
      <c r="C148" s="145"/>
      <c r="D148" s="196"/>
      <c r="E148" s="192" t="s">
        <v>53</v>
      </c>
    </row>
    <row r="149" customFormat="false" ht="15" hidden="false" customHeight="false" outlineLevel="0" collapsed="false">
      <c r="A149" s="195" t="n">
        <v>146</v>
      </c>
      <c r="B149" s="189" t="n">
        <f aca="false">IF(D149="x",0,IF(C149&lt;1,0,IF(C149&gt;1,1)))</f>
        <v>1</v>
      </c>
      <c r="C149" s="190" t="n">
        <v>128.446</v>
      </c>
      <c r="D149" s="196"/>
      <c r="E149" s="192" t="s">
        <v>53</v>
      </c>
    </row>
    <row r="150" customFormat="false" ht="15" hidden="false" customHeight="false" outlineLevel="0" collapsed="false">
      <c r="A150" s="193" t="n">
        <v>147</v>
      </c>
      <c r="B150" s="189" t="n">
        <f aca="false">IF(D150="x",0,IF(C150&lt;1,0,IF(C150&gt;1,1)))</f>
        <v>0</v>
      </c>
      <c r="C150" s="145"/>
      <c r="D150" s="196"/>
      <c r="E150" s="192" t="s">
        <v>53</v>
      </c>
    </row>
    <row r="151" customFormat="false" ht="15" hidden="false" customHeight="false" outlineLevel="0" collapsed="false">
      <c r="A151" s="195" t="n">
        <v>148</v>
      </c>
      <c r="B151" s="189" t="n">
        <f aca="false">IF(D151="x",0,IF(C151&lt;1,0,IF(C151&gt;1,1)))</f>
        <v>0</v>
      </c>
      <c r="C151" s="145"/>
      <c r="D151" s="196"/>
      <c r="E151" s="192" t="s">
        <v>53</v>
      </c>
    </row>
    <row r="152" customFormat="false" ht="15" hidden="false" customHeight="false" outlineLevel="0" collapsed="false">
      <c r="A152" s="193" t="n">
        <v>149</v>
      </c>
      <c r="B152" s="189" t="n">
        <f aca="false">IF(D152="x",0,IF(C152&lt;1,0,IF(C152&gt;1,1)))</f>
        <v>0</v>
      </c>
      <c r="C152" s="145"/>
      <c r="D152" s="196"/>
      <c r="E152" s="192" t="s">
        <v>53</v>
      </c>
    </row>
    <row r="153" customFormat="false" ht="15" hidden="false" customHeight="false" outlineLevel="0" collapsed="false">
      <c r="A153" s="195" t="n">
        <v>150</v>
      </c>
      <c r="B153" s="189" t="n">
        <f aca="false">IF(D153="x",0,IF(C153&lt;1,0,IF(C153&gt;1,1)))</f>
        <v>0</v>
      </c>
      <c r="C153" s="145"/>
      <c r="D153" s="196"/>
      <c r="E153" s="192" t="s">
        <v>53</v>
      </c>
    </row>
    <row r="154" customFormat="false" ht="15" hidden="false" customHeight="false" outlineLevel="0" collapsed="false">
      <c r="A154" s="193" t="n">
        <v>151</v>
      </c>
      <c r="B154" s="189" t="n">
        <f aca="false">IF(D154="x",0,IF(C154&lt;1,0,IF(C154&gt;1,1)))</f>
        <v>0</v>
      </c>
      <c r="C154" s="145"/>
      <c r="D154" s="196"/>
      <c r="E154" s="192" t="s">
        <v>53</v>
      </c>
    </row>
    <row r="155" customFormat="false" ht="15" hidden="false" customHeight="false" outlineLevel="0" collapsed="false">
      <c r="A155" s="195" t="n">
        <v>152</v>
      </c>
      <c r="B155" s="189" t="n">
        <f aca="false">IF(D155="x",0,IF(C155&lt;1,0,IF(C155&gt;1,1)))</f>
        <v>0</v>
      </c>
      <c r="C155" s="145"/>
      <c r="D155" s="196"/>
      <c r="E155" s="192" t="s">
        <v>53</v>
      </c>
    </row>
    <row r="156" customFormat="false" ht="15" hidden="false" customHeight="false" outlineLevel="0" collapsed="false">
      <c r="A156" s="193" t="n">
        <v>153</v>
      </c>
      <c r="B156" s="189" t="n">
        <f aca="false">IF(D156="x",0,IF(C156&lt;1,0,IF(C156&gt;1,1)))</f>
        <v>1</v>
      </c>
      <c r="C156" s="190" t="n">
        <v>119.524</v>
      </c>
      <c r="D156" s="196"/>
      <c r="E156" s="192" t="s">
        <v>53</v>
      </c>
    </row>
    <row r="157" customFormat="false" ht="15" hidden="false" customHeight="false" outlineLevel="0" collapsed="false">
      <c r="A157" s="195" t="n">
        <v>154</v>
      </c>
      <c r="B157" s="189" t="n">
        <f aca="false">IF(D157="x",0,IF(C157&lt;1,0,IF(C157&gt;1,1)))</f>
        <v>1</v>
      </c>
      <c r="C157" s="190" t="n">
        <v>126.41</v>
      </c>
      <c r="D157" s="196"/>
      <c r="E157" s="192" t="s">
        <v>53</v>
      </c>
    </row>
    <row r="158" customFormat="false" ht="15" hidden="false" customHeight="false" outlineLevel="0" collapsed="false">
      <c r="A158" s="193" t="n">
        <v>155</v>
      </c>
      <c r="B158" s="189" t="n">
        <f aca="false">IF(D158="x",0,IF(C158&lt;1,0,IF(C158&gt;1,1)))</f>
        <v>1</v>
      </c>
      <c r="C158" s="190" t="n">
        <v>122.745</v>
      </c>
      <c r="D158" s="196"/>
      <c r="E158" s="192" t="s">
        <v>53</v>
      </c>
    </row>
    <row r="159" customFormat="false" ht="15" hidden="false" customHeight="false" outlineLevel="0" collapsed="false">
      <c r="A159" s="195" t="n">
        <v>156</v>
      </c>
      <c r="B159" s="189" t="n">
        <f aca="false">IF(D159="x",0,IF(C159&lt;1,0,IF(C159&gt;1,1)))</f>
        <v>0</v>
      </c>
      <c r="C159" s="145"/>
      <c r="D159" s="196"/>
      <c r="E159" s="192" t="s">
        <v>53</v>
      </c>
    </row>
    <row r="160" customFormat="false" ht="15" hidden="false" customHeight="false" outlineLevel="0" collapsed="false">
      <c r="A160" s="193" t="n">
        <v>157</v>
      </c>
      <c r="B160" s="189" t="n">
        <f aca="false">IF(D160="x",0,IF(C160&lt;1,0,IF(C160&gt;1,1)))</f>
        <v>1</v>
      </c>
      <c r="C160" s="190" t="n">
        <v>131.58</v>
      </c>
      <c r="D160" s="196"/>
      <c r="E160" s="192" t="s">
        <v>53</v>
      </c>
    </row>
    <row r="161" customFormat="false" ht="15" hidden="false" customHeight="false" outlineLevel="0" collapsed="false">
      <c r="A161" s="195" t="n">
        <v>158</v>
      </c>
      <c r="B161" s="189" t="n">
        <f aca="false">IF(D161="x",0,IF(C161&lt;1,0,IF(C161&gt;1,1)))</f>
        <v>1</v>
      </c>
      <c r="C161" s="190" t="n">
        <v>132.29</v>
      </c>
      <c r="D161" s="196"/>
      <c r="E161" s="192" t="s">
        <v>53</v>
      </c>
    </row>
    <row r="162" customFormat="false" ht="15" hidden="false" customHeight="false" outlineLevel="0" collapsed="false">
      <c r="A162" s="193" t="n">
        <v>159</v>
      </c>
      <c r="B162" s="189" t="n">
        <f aca="false">IF(D162="x",0,IF(C162&lt;1,0,IF(C162&gt;1,1)))</f>
        <v>0</v>
      </c>
      <c r="C162" s="145"/>
      <c r="D162" s="196"/>
      <c r="E162" s="192" t="s">
        <v>53</v>
      </c>
    </row>
    <row r="163" customFormat="false" ht="15" hidden="false" customHeight="false" outlineLevel="0" collapsed="false">
      <c r="A163" s="195" t="n">
        <v>160</v>
      </c>
      <c r="B163" s="189" t="n">
        <f aca="false">IF(D163="x",0,IF(C163&lt;1,0,IF(C163&gt;1,1)))</f>
        <v>1</v>
      </c>
      <c r="C163" s="190" t="n">
        <v>132.08</v>
      </c>
      <c r="D163" s="196"/>
      <c r="E163" s="192" t="s">
        <v>53</v>
      </c>
    </row>
    <row r="164" customFormat="false" ht="15" hidden="false" customHeight="false" outlineLevel="0" collapsed="false">
      <c r="A164" s="193" t="n">
        <v>161</v>
      </c>
      <c r="B164" s="189" t="n">
        <f aca="false">IF(D164="x",0,IF(C164&lt;1,0,IF(C164&gt;1,1)))</f>
        <v>1</v>
      </c>
      <c r="C164" s="190" t="n">
        <v>130.25</v>
      </c>
      <c r="D164" s="196"/>
      <c r="E164" s="192" t="s">
        <v>53</v>
      </c>
    </row>
    <row r="165" customFormat="false" ht="15" hidden="false" customHeight="false" outlineLevel="0" collapsed="false">
      <c r="A165" s="195" t="n">
        <v>162</v>
      </c>
      <c r="B165" s="189" t="n">
        <f aca="false">IF(D165="x",0,IF(C165&lt;1,0,IF(C165&gt;1,1)))</f>
        <v>1</v>
      </c>
      <c r="C165" s="190" t="n">
        <v>114.92</v>
      </c>
      <c r="D165" s="196"/>
      <c r="E165" s="192" t="s">
        <v>53</v>
      </c>
    </row>
    <row r="166" customFormat="false" ht="15" hidden="false" customHeight="false" outlineLevel="0" collapsed="false">
      <c r="A166" s="193" t="n">
        <v>163</v>
      </c>
      <c r="B166" s="189" t="n">
        <f aca="false">IF(D166="x",0,IF(C166&lt;1,0,IF(C166&gt;1,1)))</f>
        <v>1</v>
      </c>
      <c r="C166" s="190" t="n">
        <v>128.17</v>
      </c>
      <c r="D166" s="196"/>
      <c r="E166" s="192" t="s">
        <v>53</v>
      </c>
    </row>
    <row r="167" customFormat="false" ht="15" hidden="false" customHeight="false" outlineLevel="0" collapsed="false">
      <c r="A167" s="195" t="n">
        <v>164</v>
      </c>
      <c r="B167" s="189" t="n">
        <f aca="false">IF(D167="x",0,IF(C167&lt;1,0,IF(C167&gt;1,1)))</f>
        <v>0</v>
      </c>
      <c r="C167" s="145"/>
      <c r="D167" s="196"/>
      <c r="E167" s="192" t="s">
        <v>53</v>
      </c>
    </row>
    <row r="168" customFormat="false" ht="15" hidden="false" customHeight="false" outlineLevel="0" collapsed="false">
      <c r="A168" s="193" t="n">
        <v>165</v>
      </c>
      <c r="B168" s="189" t="n">
        <f aca="false">IF(D168="x",0,IF(C168&lt;1,0,IF(C168&gt;1,1)))</f>
        <v>0</v>
      </c>
      <c r="C168" s="145"/>
      <c r="D168" s="196"/>
      <c r="E168" s="192" t="s">
        <v>53</v>
      </c>
    </row>
    <row r="169" customFormat="false" ht="15" hidden="false" customHeight="false" outlineLevel="0" collapsed="false">
      <c r="A169" s="195" t="n">
        <v>166</v>
      </c>
      <c r="B169" s="189" t="n">
        <f aca="false">IF(D169="x",0,IF(C169&lt;1,0,IF(C169&gt;1,1)))</f>
        <v>0</v>
      </c>
      <c r="C169" s="145"/>
      <c r="D169" s="196"/>
      <c r="E169" s="192" t="s">
        <v>53</v>
      </c>
    </row>
    <row r="170" customFormat="false" ht="15" hidden="false" customHeight="false" outlineLevel="0" collapsed="false">
      <c r="A170" s="193" t="n">
        <v>167</v>
      </c>
      <c r="B170" s="189" t="n">
        <f aca="false">IF(D170="x",0,IF(C170&lt;1,0,IF(C170&gt;1,1)))</f>
        <v>0</v>
      </c>
      <c r="C170" s="145"/>
      <c r="D170" s="196"/>
      <c r="E170" s="192" t="s">
        <v>53</v>
      </c>
    </row>
    <row r="171" customFormat="false" ht="15" hidden="false" customHeight="false" outlineLevel="0" collapsed="false">
      <c r="A171" s="195" t="n">
        <v>168</v>
      </c>
      <c r="B171" s="189" t="n">
        <f aca="false">IF(D171="x",0,IF(C171&lt;1,0,IF(C171&gt;1,1)))</f>
        <v>1</v>
      </c>
      <c r="C171" s="190" t="n">
        <v>121.12</v>
      </c>
      <c r="D171" s="196"/>
      <c r="E171" s="192" t="s">
        <v>53</v>
      </c>
    </row>
    <row r="172" customFormat="false" ht="15" hidden="false" customHeight="false" outlineLevel="0" collapsed="false">
      <c r="A172" s="193" t="n">
        <v>169</v>
      </c>
      <c r="B172" s="189" t="n">
        <f aca="false">IF(D172="x",0,IF(C172&lt;1,0,IF(C172&gt;1,1)))</f>
        <v>0</v>
      </c>
      <c r="C172" s="145"/>
      <c r="D172" s="196"/>
      <c r="E172" s="192" t="s">
        <v>53</v>
      </c>
    </row>
    <row r="173" customFormat="false" ht="15" hidden="false" customHeight="false" outlineLevel="0" collapsed="false">
      <c r="A173" s="195" t="n">
        <v>170</v>
      </c>
      <c r="B173" s="189" t="n">
        <f aca="false">IF(D173="x",0,IF(C173&lt;1,0,IF(C173&gt;1,1)))</f>
        <v>0</v>
      </c>
      <c r="C173" s="145"/>
      <c r="D173" s="196"/>
      <c r="E173" s="192" t="s">
        <v>53</v>
      </c>
    </row>
    <row r="174" customFormat="false" ht="15" hidden="false" customHeight="false" outlineLevel="0" collapsed="false">
      <c r="A174" s="193" t="n">
        <v>171</v>
      </c>
      <c r="B174" s="189" t="n">
        <f aca="false">IF(D174="x",0,IF(C174&lt;1,0,IF(C174&gt;1,1)))</f>
        <v>0</v>
      </c>
      <c r="C174" s="145"/>
      <c r="D174" s="196"/>
      <c r="E174" s="192" t="s">
        <v>53</v>
      </c>
    </row>
    <row r="175" customFormat="false" ht="15" hidden="false" customHeight="false" outlineLevel="0" collapsed="false">
      <c r="A175" s="195" t="n">
        <v>172</v>
      </c>
      <c r="B175" s="189" t="n">
        <f aca="false">IF(D175="x",0,IF(C175&lt;1,0,IF(C175&gt;1,1)))</f>
        <v>0</v>
      </c>
      <c r="C175" s="145"/>
      <c r="D175" s="196"/>
      <c r="E175" s="192" t="s">
        <v>53</v>
      </c>
    </row>
    <row r="176" customFormat="false" ht="15" hidden="false" customHeight="false" outlineLevel="0" collapsed="false">
      <c r="A176" s="193" t="n">
        <v>173</v>
      </c>
      <c r="B176" s="189" t="n">
        <f aca="false">IF(D176="x",0,IF(C176&lt;1,0,IF(C176&gt;1,1)))</f>
        <v>0</v>
      </c>
      <c r="C176" s="145"/>
      <c r="D176" s="196"/>
      <c r="E176" s="192" t="s">
        <v>53</v>
      </c>
    </row>
    <row r="177" customFormat="false" ht="15" hidden="false" customHeight="false" outlineLevel="0" collapsed="false">
      <c r="A177" s="195" t="n">
        <v>174</v>
      </c>
      <c r="B177" s="189" t="n">
        <f aca="false">IF(D177="x",0,IF(C177&lt;1,0,IF(C177&gt;1,1)))</f>
        <v>1</v>
      </c>
      <c r="C177" s="190" t="n">
        <v>129.2</v>
      </c>
      <c r="D177" s="196"/>
      <c r="E177" s="192" t="s">
        <v>53</v>
      </c>
    </row>
    <row r="178" customFormat="false" ht="15" hidden="false" customHeight="false" outlineLevel="0" collapsed="false">
      <c r="A178" s="193" t="n">
        <v>175</v>
      </c>
      <c r="B178" s="189" t="n">
        <f aca="false">IF(D178="x",0,IF(C178&lt;1,0,IF(C178&gt;1,1)))</f>
        <v>0</v>
      </c>
      <c r="C178" s="145"/>
      <c r="D178" s="196"/>
      <c r="E178" s="192" t="s">
        <v>53</v>
      </c>
    </row>
    <row r="179" customFormat="false" ht="15" hidden="false" customHeight="false" outlineLevel="0" collapsed="false">
      <c r="A179" s="195" t="n">
        <v>176</v>
      </c>
      <c r="B179" s="189" t="n">
        <f aca="false">IF(D179="x",0,IF(C179&lt;1,0,IF(C179&gt;1,1)))</f>
        <v>0</v>
      </c>
      <c r="C179" s="145"/>
      <c r="D179" s="196"/>
      <c r="E179" s="192" t="s">
        <v>53</v>
      </c>
    </row>
    <row r="180" customFormat="false" ht="15" hidden="false" customHeight="false" outlineLevel="0" collapsed="false">
      <c r="A180" s="193" t="n">
        <v>177</v>
      </c>
      <c r="B180" s="189" t="n">
        <f aca="false">IF(D180="x",0,IF(C180&lt;1,0,IF(C180&gt;1,1)))</f>
        <v>0</v>
      </c>
      <c r="C180" s="145"/>
      <c r="D180" s="196"/>
      <c r="E180" s="192" t="s">
        <v>53</v>
      </c>
    </row>
    <row r="181" customFormat="false" ht="15" hidden="false" customHeight="false" outlineLevel="0" collapsed="false">
      <c r="A181" s="195" t="n">
        <v>178</v>
      </c>
      <c r="B181" s="189" t="n">
        <f aca="false">IF(D181="x",0,IF(C181&lt;1,0,IF(C181&gt;1,1)))</f>
        <v>0</v>
      </c>
      <c r="C181" s="145"/>
      <c r="D181" s="196"/>
      <c r="E181" s="192" t="s">
        <v>53</v>
      </c>
    </row>
    <row r="182" customFormat="false" ht="15" hidden="false" customHeight="false" outlineLevel="0" collapsed="false">
      <c r="A182" s="193" t="n">
        <v>179</v>
      </c>
      <c r="B182" s="189" t="n">
        <f aca="false">IF(D182="x",0,IF(C182&lt;1,0,IF(C182&gt;1,1)))</f>
        <v>0</v>
      </c>
      <c r="C182" s="145"/>
      <c r="D182" s="196"/>
      <c r="E182" s="192" t="s">
        <v>53</v>
      </c>
    </row>
    <row r="183" customFormat="false" ht="15" hidden="false" customHeight="false" outlineLevel="0" collapsed="false">
      <c r="A183" s="195" t="n">
        <v>180</v>
      </c>
      <c r="B183" s="189" t="n">
        <f aca="false">IF(D183="x",0,IF(C183&lt;1,0,IF(C183&gt;1,1)))</f>
        <v>0</v>
      </c>
      <c r="C183" s="145"/>
      <c r="D183" s="196"/>
      <c r="E183" s="192" t="s">
        <v>53</v>
      </c>
    </row>
    <row r="184" customFormat="false" ht="15" hidden="false" customHeight="false" outlineLevel="0" collapsed="false">
      <c r="A184" s="193" t="n">
        <v>181</v>
      </c>
      <c r="B184" s="189" t="n">
        <f aca="false">IF(D184="x",0,IF(C184&lt;1,0,IF(C184&gt;1,1)))</f>
        <v>0</v>
      </c>
      <c r="C184" s="145"/>
      <c r="D184" s="196"/>
      <c r="E184" s="192" t="s">
        <v>53</v>
      </c>
    </row>
    <row r="185" customFormat="false" ht="15" hidden="false" customHeight="false" outlineLevel="0" collapsed="false">
      <c r="A185" s="195" t="n">
        <v>182</v>
      </c>
      <c r="B185" s="189" t="n">
        <f aca="false">IF(D185="x",0,IF(C185&lt;1,0,IF(C185&gt;1,1)))</f>
        <v>0</v>
      </c>
      <c r="C185" s="145"/>
      <c r="D185" s="196"/>
      <c r="E185" s="192" t="s">
        <v>53</v>
      </c>
    </row>
    <row r="186" customFormat="false" ht="15" hidden="false" customHeight="false" outlineLevel="0" collapsed="false">
      <c r="A186" s="193" t="n">
        <v>183</v>
      </c>
      <c r="B186" s="189" t="n">
        <f aca="false">IF(D186="x",0,IF(C186&lt;1,0,IF(C186&gt;1,1)))</f>
        <v>0</v>
      </c>
      <c r="C186" s="145"/>
      <c r="D186" s="196"/>
      <c r="E186" s="192" t="s">
        <v>53</v>
      </c>
    </row>
    <row r="187" customFormat="false" ht="15" hidden="false" customHeight="false" outlineLevel="0" collapsed="false">
      <c r="A187" s="195" t="n">
        <v>184</v>
      </c>
      <c r="B187" s="189" t="n">
        <f aca="false">IF(D187="x",0,IF(C187&lt;1,0,IF(C187&gt;1,1)))</f>
        <v>0</v>
      </c>
      <c r="C187" s="145"/>
      <c r="D187" s="196"/>
      <c r="E187" s="192" t="s">
        <v>53</v>
      </c>
    </row>
    <row r="188" customFormat="false" ht="15" hidden="false" customHeight="false" outlineLevel="0" collapsed="false">
      <c r="A188" s="193" t="n">
        <v>185</v>
      </c>
      <c r="B188" s="189" t="n">
        <f aca="false">IF(D188="x",0,IF(C188&lt;1,0,IF(C188&gt;1,1)))</f>
        <v>0</v>
      </c>
      <c r="C188" s="145"/>
      <c r="D188" s="196"/>
      <c r="E188" s="192" t="s">
        <v>53</v>
      </c>
    </row>
    <row r="189" customFormat="false" ht="15" hidden="false" customHeight="false" outlineLevel="0" collapsed="false">
      <c r="A189" s="195" t="n">
        <v>186</v>
      </c>
      <c r="B189" s="189" t="n">
        <f aca="false">IF(D189="x",0,IF(C189&lt;1,0,IF(C189&gt;1,1)))</f>
        <v>0</v>
      </c>
      <c r="C189" s="145"/>
      <c r="D189" s="196"/>
      <c r="E189" s="192" t="s">
        <v>53</v>
      </c>
    </row>
    <row r="190" customFormat="false" ht="15" hidden="false" customHeight="false" outlineLevel="0" collapsed="false">
      <c r="A190" s="193" t="n">
        <v>187</v>
      </c>
      <c r="B190" s="189" t="n">
        <f aca="false">IF(D190="x",0,IF(C190&lt;1,0,IF(C190&gt;1,1)))</f>
        <v>0</v>
      </c>
      <c r="C190" s="145"/>
      <c r="D190" s="196"/>
      <c r="E190" s="192" t="s">
        <v>53</v>
      </c>
    </row>
    <row r="191" customFormat="false" ht="15" hidden="false" customHeight="false" outlineLevel="0" collapsed="false">
      <c r="A191" s="195" t="n">
        <v>188</v>
      </c>
      <c r="B191" s="189" t="n">
        <f aca="false">IF(D191="x",0,IF(C191&lt;1,0,IF(C191&gt;1,1)))</f>
        <v>0</v>
      </c>
      <c r="C191" s="145"/>
      <c r="D191" s="196"/>
      <c r="E191" s="192" t="s">
        <v>53</v>
      </c>
    </row>
    <row r="192" customFormat="false" ht="15" hidden="false" customHeight="false" outlineLevel="0" collapsed="false">
      <c r="A192" s="193" t="n">
        <v>189</v>
      </c>
      <c r="B192" s="189" t="n">
        <f aca="false">IF(D192="x",0,IF(C192&lt;1,0,IF(C192&gt;1,1)))</f>
        <v>0</v>
      </c>
      <c r="C192" s="145"/>
      <c r="D192" s="196"/>
      <c r="E192" s="192" t="s">
        <v>53</v>
      </c>
    </row>
    <row r="193" customFormat="false" ht="15" hidden="false" customHeight="false" outlineLevel="0" collapsed="false">
      <c r="A193" s="195" t="n">
        <v>190</v>
      </c>
      <c r="B193" s="189" t="n">
        <f aca="false">IF(D193="x",0,IF(C193&lt;1,0,IF(C193&gt;1,1)))</f>
        <v>0</v>
      </c>
      <c r="C193" s="145"/>
      <c r="D193" s="196"/>
      <c r="E193" s="192" t="s">
        <v>53</v>
      </c>
    </row>
    <row r="194" customFormat="false" ht="15" hidden="false" customHeight="false" outlineLevel="0" collapsed="false">
      <c r="A194" s="193" t="n">
        <v>191</v>
      </c>
      <c r="B194" s="189" t="n">
        <f aca="false">IF(D194="x",0,IF(C194&lt;1,0,IF(C194&gt;1,1)))</f>
        <v>0</v>
      </c>
      <c r="C194" s="145"/>
      <c r="D194" s="196"/>
      <c r="E194" s="192" t="s">
        <v>53</v>
      </c>
    </row>
    <row r="195" customFormat="false" ht="15" hidden="false" customHeight="false" outlineLevel="0" collapsed="false">
      <c r="A195" s="195" t="n">
        <v>192</v>
      </c>
      <c r="B195" s="189" t="n">
        <f aca="false">IF(D195="x",0,IF(C195&lt;1,0,IF(C195&gt;1,1)))</f>
        <v>0</v>
      </c>
      <c r="C195" s="145"/>
      <c r="D195" s="196"/>
      <c r="E195" s="192" t="s">
        <v>53</v>
      </c>
    </row>
    <row r="196" customFormat="false" ht="15" hidden="false" customHeight="false" outlineLevel="0" collapsed="false">
      <c r="A196" s="193" t="n">
        <v>193</v>
      </c>
      <c r="B196" s="189" t="n">
        <f aca="false">IF(D196="x",0,IF(C196&lt;1,0,IF(C196&gt;1,1)))</f>
        <v>0</v>
      </c>
      <c r="C196" s="145"/>
      <c r="D196" s="196"/>
      <c r="E196" s="192" t="s">
        <v>53</v>
      </c>
    </row>
    <row r="197" customFormat="false" ht="15" hidden="false" customHeight="false" outlineLevel="0" collapsed="false">
      <c r="A197" s="195" t="n">
        <v>194</v>
      </c>
      <c r="B197" s="189" t="n">
        <f aca="false">IF(D197="x",0,IF(C197&lt;1,0,IF(C197&gt;1,1)))</f>
        <v>0</v>
      </c>
      <c r="C197" s="145"/>
      <c r="D197" s="196"/>
      <c r="E197" s="192" t="s">
        <v>53</v>
      </c>
    </row>
    <row r="198" customFormat="false" ht="15" hidden="false" customHeight="false" outlineLevel="0" collapsed="false">
      <c r="A198" s="193" t="n">
        <v>195</v>
      </c>
      <c r="B198" s="189" t="n">
        <f aca="false">IF(D198="x",0,IF(C198&lt;1,0,IF(C198&gt;1,1)))</f>
        <v>0</v>
      </c>
      <c r="C198" s="145"/>
      <c r="D198" s="196"/>
      <c r="E198" s="192" t="s">
        <v>53</v>
      </c>
    </row>
    <row r="199" customFormat="false" ht="15" hidden="false" customHeight="false" outlineLevel="0" collapsed="false">
      <c r="A199" s="195" t="n">
        <v>196</v>
      </c>
      <c r="B199" s="189" t="n">
        <f aca="false">IF(D199="x",0,IF(C199&lt;1,0,IF(C199&gt;1,1)))</f>
        <v>0</v>
      </c>
      <c r="C199" s="145"/>
      <c r="D199" s="196"/>
      <c r="E199" s="192" t="s">
        <v>53</v>
      </c>
    </row>
    <row r="200" customFormat="false" ht="15" hidden="false" customHeight="false" outlineLevel="0" collapsed="false">
      <c r="A200" s="193" t="n">
        <v>197</v>
      </c>
      <c r="B200" s="189" t="n">
        <f aca="false">IF(D200="x",0,IF(C200&lt;1,0,IF(C200&gt;1,1)))</f>
        <v>0</v>
      </c>
      <c r="C200" s="145"/>
      <c r="D200" s="196"/>
      <c r="E200" s="192" t="s">
        <v>53</v>
      </c>
    </row>
    <row r="201" customFormat="false" ht="15" hidden="false" customHeight="false" outlineLevel="0" collapsed="false">
      <c r="A201" s="195" t="n">
        <v>198</v>
      </c>
      <c r="B201" s="189" t="n">
        <f aca="false">IF(D201="x",0,IF(C201&lt;1,0,IF(C201&gt;1,1)))</f>
        <v>0</v>
      </c>
      <c r="C201" s="145"/>
      <c r="D201" s="196"/>
      <c r="E201" s="192" t="s">
        <v>53</v>
      </c>
    </row>
    <row r="202" customFormat="false" ht="15" hidden="false" customHeight="false" outlineLevel="0" collapsed="false">
      <c r="A202" s="193" t="n">
        <v>199</v>
      </c>
      <c r="B202" s="189" t="n">
        <f aca="false">IF(D202="x",0,IF(C202&lt;1,0,IF(C202&gt;1,1)))</f>
        <v>0</v>
      </c>
      <c r="C202" s="145"/>
      <c r="D202" s="196"/>
      <c r="E202" s="192" t="s">
        <v>53</v>
      </c>
    </row>
    <row r="203" customFormat="false" ht="15" hidden="false" customHeight="false" outlineLevel="0" collapsed="false">
      <c r="A203" s="195" t="n">
        <v>200</v>
      </c>
      <c r="B203" s="189" t="n">
        <f aca="false">IF(D203="x",0,IF(C203&lt;1,0,IF(C203&gt;1,1)))</f>
        <v>0</v>
      </c>
      <c r="C203" s="145"/>
      <c r="D203" s="196"/>
      <c r="E203" s="192" t="s">
        <v>53</v>
      </c>
    </row>
    <row r="204" customFormat="false" ht="15" hidden="false" customHeight="false" outlineLevel="0" collapsed="false">
      <c r="A204" s="193" t="n">
        <v>201</v>
      </c>
      <c r="B204" s="189" t="n">
        <f aca="false">IF(D204="x",0,IF(C204&lt;1,0,IF(C204&gt;1,1)))</f>
        <v>1</v>
      </c>
      <c r="C204" s="190" t="n">
        <v>131.01</v>
      </c>
      <c r="D204" s="196"/>
      <c r="E204" s="192" t="s">
        <v>53</v>
      </c>
    </row>
    <row r="205" customFormat="false" ht="15" hidden="false" customHeight="false" outlineLevel="0" collapsed="false">
      <c r="A205" s="195" t="n">
        <v>202</v>
      </c>
      <c r="B205" s="189" t="n">
        <f aca="false">IF(D205="x",0,IF(C205&lt;1,0,IF(C205&gt;1,1)))</f>
        <v>0</v>
      </c>
      <c r="C205" s="145"/>
      <c r="D205" s="196"/>
      <c r="E205" s="192" t="s">
        <v>53</v>
      </c>
    </row>
    <row r="206" customFormat="false" ht="15" hidden="false" customHeight="false" outlineLevel="0" collapsed="false">
      <c r="A206" s="193" t="n">
        <v>203</v>
      </c>
      <c r="B206" s="189" t="n">
        <f aca="false">IF(D206="x",0,IF(C206&lt;1,0,IF(C206&gt;1,1)))</f>
        <v>0</v>
      </c>
      <c r="C206" s="145"/>
      <c r="D206" s="196"/>
      <c r="E206" s="192" t="s">
        <v>53</v>
      </c>
    </row>
    <row r="207" customFormat="false" ht="15" hidden="false" customHeight="false" outlineLevel="0" collapsed="false">
      <c r="A207" s="195" t="n">
        <v>204</v>
      </c>
      <c r="B207" s="189" t="n">
        <f aca="false">IF(D207="x",0,IF(C207&lt;1,0,IF(C207&gt;1,1)))</f>
        <v>0</v>
      </c>
      <c r="C207" s="145"/>
      <c r="D207" s="196"/>
      <c r="E207" s="192" t="s">
        <v>53</v>
      </c>
    </row>
    <row r="208" customFormat="false" ht="15" hidden="false" customHeight="false" outlineLevel="0" collapsed="false">
      <c r="A208" s="193" t="n">
        <v>205</v>
      </c>
      <c r="B208" s="189" t="n">
        <f aca="false">IF(D208="x",0,IF(C208&lt;1,0,IF(C208&gt;1,1)))</f>
        <v>0</v>
      </c>
      <c r="C208" s="145"/>
      <c r="D208" s="196"/>
      <c r="E208" s="192" t="s">
        <v>53</v>
      </c>
    </row>
    <row r="209" customFormat="false" ht="15" hidden="false" customHeight="false" outlineLevel="0" collapsed="false">
      <c r="A209" s="195" t="n">
        <v>206</v>
      </c>
      <c r="B209" s="189" t="n">
        <f aca="false">IF(D209="x",0,IF(C209&lt;1,0,IF(C209&gt;1,1)))</f>
        <v>0</v>
      </c>
      <c r="C209" s="145"/>
      <c r="D209" s="196"/>
      <c r="E209" s="192" t="s">
        <v>53</v>
      </c>
    </row>
    <row r="210" customFormat="false" ht="15" hidden="false" customHeight="false" outlineLevel="0" collapsed="false">
      <c r="A210" s="193" t="n">
        <v>207</v>
      </c>
      <c r="B210" s="189" t="n">
        <f aca="false">IF(D210="x",0,IF(C210&lt;1,0,IF(C210&gt;1,1)))</f>
        <v>0</v>
      </c>
      <c r="C210" s="145"/>
      <c r="D210" s="196"/>
      <c r="E210" s="192" t="s">
        <v>53</v>
      </c>
    </row>
    <row r="211" customFormat="false" ht="15" hidden="false" customHeight="false" outlineLevel="0" collapsed="false">
      <c r="A211" s="195" t="n">
        <v>208</v>
      </c>
      <c r="B211" s="189" t="n">
        <f aca="false">IF(D211="x",0,IF(C211&lt;1,0,IF(C211&gt;1,1)))</f>
        <v>0</v>
      </c>
      <c r="C211" s="145"/>
      <c r="D211" s="196"/>
      <c r="E211" s="192" t="s">
        <v>53</v>
      </c>
    </row>
    <row r="212" customFormat="false" ht="15" hidden="false" customHeight="false" outlineLevel="0" collapsed="false">
      <c r="A212" s="193" t="n">
        <v>209</v>
      </c>
      <c r="B212" s="189" t="n">
        <f aca="false">IF(D212="x",0,IF(C212&lt;1,0,IF(C212&gt;1,1)))</f>
        <v>0</v>
      </c>
      <c r="C212" s="145"/>
      <c r="D212" s="196"/>
      <c r="E212" s="192" t="s">
        <v>53</v>
      </c>
    </row>
    <row r="213" customFormat="false" ht="15" hidden="false" customHeight="false" outlineLevel="0" collapsed="false">
      <c r="A213" s="195" t="n">
        <v>210</v>
      </c>
      <c r="B213" s="189" t="n">
        <f aca="false">IF(D213="x",0,IF(C213&lt;1,0,IF(C213&gt;1,1)))</f>
        <v>0</v>
      </c>
      <c r="C213" s="145"/>
      <c r="D213" s="196"/>
      <c r="E213" s="192" t="s">
        <v>53</v>
      </c>
    </row>
    <row r="214" customFormat="false" ht="15" hidden="false" customHeight="false" outlineLevel="0" collapsed="false">
      <c r="A214" s="193" t="n">
        <v>211</v>
      </c>
      <c r="B214" s="189" t="n">
        <f aca="false">IF(D214="x",0,IF(C214&lt;1,0,IF(C214&gt;1,1)))</f>
        <v>0</v>
      </c>
      <c r="C214" s="145"/>
      <c r="D214" s="196"/>
      <c r="E214" s="192" t="s">
        <v>53</v>
      </c>
    </row>
    <row r="215" customFormat="false" ht="15" hidden="false" customHeight="false" outlineLevel="0" collapsed="false">
      <c r="A215" s="195" t="n">
        <v>212</v>
      </c>
      <c r="B215" s="189" t="n">
        <f aca="false">IF(D215="x",0,IF(C215&lt;1,0,IF(C215&gt;1,1)))</f>
        <v>0</v>
      </c>
      <c r="C215" s="145"/>
      <c r="D215" s="196"/>
      <c r="E215" s="192" t="s">
        <v>53</v>
      </c>
    </row>
    <row r="216" customFormat="false" ht="15" hidden="false" customHeight="false" outlineLevel="0" collapsed="false">
      <c r="A216" s="193" t="n">
        <v>213</v>
      </c>
      <c r="B216" s="189" t="n">
        <f aca="false">IF(D216="x",0,IF(C216&lt;1,0,IF(C216&gt;1,1)))</f>
        <v>0</v>
      </c>
      <c r="C216" s="145"/>
      <c r="D216" s="196"/>
      <c r="E216" s="192" t="s">
        <v>53</v>
      </c>
    </row>
    <row r="217" customFormat="false" ht="15" hidden="false" customHeight="false" outlineLevel="0" collapsed="false">
      <c r="A217" s="195" t="n">
        <v>214</v>
      </c>
      <c r="B217" s="189" t="n">
        <f aca="false">IF(D217="x",0,IF(C217&lt;1,0,IF(C217&gt;1,1)))</f>
        <v>0</v>
      </c>
      <c r="C217" s="145"/>
      <c r="D217" s="196"/>
      <c r="E217" s="192" t="s">
        <v>53</v>
      </c>
    </row>
    <row r="218" customFormat="false" ht="15" hidden="false" customHeight="false" outlineLevel="0" collapsed="false">
      <c r="A218" s="193" t="n">
        <v>215</v>
      </c>
      <c r="B218" s="189" t="n">
        <f aca="false">IF(D218="x",0,IF(C218&lt;1,0,IF(C218&gt;1,1)))</f>
        <v>0</v>
      </c>
      <c r="C218" s="145"/>
      <c r="D218" s="196"/>
      <c r="E218" s="192" t="s">
        <v>53</v>
      </c>
    </row>
    <row r="219" customFormat="false" ht="15" hidden="false" customHeight="false" outlineLevel="0" collapsed="false">
      <c r="A219" s="195" t="n">
        <v>216</v>
      </c>
      <c r="B219" s="189" t="n">
        <f aca="false">IF(D219="x",0,IF(C219&lt;1,0,IF(C219&gt;1,1)))</f>
        <v>0</v>
      </c>
      <c r="C219" s="145"/>
      <c r="D219" s="196"/>
      <c r="E219" s="192" t="s">
        <v>53</v>
      </c>
    </row>
    <row r="220" customFormat="false" ht="15" hidden="false" customHeight="false" outlineLevel="0" collapsed="false">
      <c r="A220" s="193" t="n">
        <v>217</v>
      </c>
      <c r="B220" s="189" t="n">
        <f aca="false">IF(D220="x",0,IF(C220&lt;1,0,IF(C220&gt;1,1)))</f>
        <v>0</v>
      </c>
      <c r="C220" s="145"/>
      <c r="D220" s="196"/>
      <c r="E220" s="192" t="s">
        <v>53</v>
      </c>
    </row>
    <row r="221" customFormat="false" ht="15" hidden="false" customHeight="false" outlineLevel="0" collapsed="false">
      <c r="A221" s="195" t="n">
        <v>218</v>
      </c>
      <c r="B221" s="189" t="n">
        <f aca="false">IF(D221="x",0,IF(C221&lt;1,0,IF(C221&gt;1,1)))</f>
        <v>0</v>
      </c>
      <c r="C221" s="145"/>
      <c r="D221" s="196"/>
      <c r="E221" s="192" t="s">
        <v>53</v>
      </c>
    </row>
    <row r="222" customFormat="false" ht="15" hidden="false" customHeight="false" outlineLevel="0" collapsed="false">
      <c r="A222" s="193" t="n">
        <v>219</v>
      </c>
      <c r="B222" s="189" t="n">
        <f aca="false">IF(D222="x",0,IF(C222&lt;1,0,IF(C222&gt;1,1)))</f>
        <v>0</v>
      </c>
      <c r="C222" s="145"/>
      <c r="D222" s="196"/>
      <c r="E222" s="192" t="s">
        <v>53</v>
      </c>
    </row>
    <row r="223" customFormat="false" ht="15" hidden="false" customHeight="false" outlineLevel="0" collapsed="false">
      <c r="A223" s="195" t="n">
        <v>220</v>
      </c>
      <c r="B223" s="189" t="n">
        <f aca="false">IF(D223="x",0,IF(C223&lt;1,0,IF(C223&gt;1,1)))</f>
        <v>0</v>
      </c>
      <c r="C223" s="145"/>
      <c r="D223" s="196"/>
      <c r="E223" s="192" t="s">
        <v>53</v>
      </c>
    </row>
    <row r="224" customFormat="false" ht="15" hidden="false" customHeight="false" outlineLevel="0" collapsed="false">
      <c r="A224" s="193" t="n">
        <v>221</v>
      </c>
      <c r="B224" s="189" t="n">
        <f aca="false">IF(D224="x",0,IF(C224&lt;1,0,IF(C224&gt;1,1)))</f>
        <v>0</v>
      </c>
      <c r="C224" s="145"/>
      <c r="D224" s="196"/>
      <c r="E224" s="192" t="s">
        <v>53</v>
      </c>
    </row>
    <row r="225" customFormat="false" ht="15" hidden="false" customHeight="false" outlineLevel="0" collapsed="false">
      <c r="A225" s="195" t="n">
        <v>222</v>
      </c>
      <c r="B225" s="189" t="n">
        <f aca="false">IF(D225="x",0,IF(C225&lt;1,0,IF(C225&gt;1,1)))</f>
        <v>0</v>
      </c>
      <c r="C225" s="145"/>
      <c r="D225" s="196"/>
      <c r="E225" s="192" t="s">
        <v>53</v>
      </c>
    </row>
    <row r="226" customFormat="false" ht="15" hidden="false" customHeight="false" outlineLevel="0" collapsed="false">
      <c r="A226" s="193" t="n">
        <v>223</v>
      </c>
      <c r="B226" s="189" t="n">
        <f aca="false">IF(D226="x",0,IF(C226&lt;1,0,IF(C226&gt;1,1)))</f>
        <v>0</v>
      </c>
      <c r="C226" s="145"/>
      <c r="D226" s="196"/>
      <c r="E226" s="192" t="s">
        <v>53</v>
      </c>
    </row>
    <row r="227" customFormat="false" ht="15" hidden="false" customHeight="false" outlineLevel="0" collapsed="false">
      <c r="A227" s="195" t="n">
        <v>224</v>
      </c>
      <c r="B227" s="189" t="n">
        <f aca="false">IF(D227="x",0,IF(C227&lt;1,0,IF(C227&gt;1,1)))</f>
        <v>0</v>
      </c>
      <c r="C227" s="145"/>
      <c r="D227" s="196"/>
      <c r="E227" s="192" t="s">
        <v>53</v>
      </c>
    </row>
    <row r="228" customFormat="false" ht="15" hidden="false" customHeight="false" outlineLevel="0" collapsed="false">
      <c r="A228" s="193" t="n">
        <v>225</v>
      </c>
      <c r="B228" s="189" t="n">
        <f aca="false">IF(D228="x",0,IF(C228&lt;1,0,IF(C228&gt;1,1)))</f>
        <v>0</v>
      </c>
      <c r="C228" s="145"/>
      <c r="D228" s="196"/>
      <c r="E228" s="192" t="s">
        <v>53</v>
      </c>
    </row>
    <row r="229" customFormat="false" ht="15" hidden="false" customHeight="false" outlineLevel="0" collapsed="false">
      <c r="A229" s="195" t="n">
        <v>226</v>
      </c>
      <c r="B229" s="189" t="n">
        <f aca="false">IF(D229="x",0,IF(C229&lt;1,0,IF(C229&gt;1,1)))</f>
        <v>0</v>
      </c>
      <c r="C229" s="145"/>
      <c r="D229" s="196"/>
      <c r="E229" s="192" t="s">
        <v>53</v>
      </c>
    </row>
    <row r="230" customFormat="false" ht="15" hidden="false" customHeight="false" outlineLevel="0" collapsed="false">
      <c r="A230" s="193" t="n">
        <v>227</v>
      </c>
      <c r="B230" s="189" t="n">
        <f aca="false">IF(D230="x",0,IF(C230&lt;1,0,IF(C230&gt;1,1)))</f>
        <v>0</v>
      </c>
      <c r="C230" s="145"/>
      <c r="D230" s="196"/>
      <c r="E230" s="192" t="s">
        <v>53</v>
      </c>
    </row>
    <row r="231" customFormat="false" ht="15" hidden="false" customHeight="false" outlineLevel="0" collapsed="false">
      <c r="A231" s="195" t="n">
        <v>228</v>
      </c>
      <c r="B231" s="189" t="n">
        <f aca="false">IF(D231="x",0,IF(C231&lt;1,0,IF(C231&gt;1,1)))</f>
        <v>0</v>
      </c>
      <c r="C231" s="145"/>
      <c r="D231" s="196"/>
      <c r="E231" s="192" t="s">
        <v>53</v>
      </c>
    </row>
    <row r="232" customFormat="false" ht="15" hidden="false" customHeight="false" outlineLevel="0" collapsed="false">
      <c r="A232" s="193" t="n">
        <v>229</v>
      </c>
      <c r="B232" s="189" t="n">
        <f aca="false">IF(D232="x",0,IF(C232&lt;1,0,IF(C232&gt;1,1)))</f>
        <v>0</v>
      </c>
      <c r="C232" s="145"/>
      <c r="D232" s="196"/>
      <c r="E232" s="192" t="s">
        <v>53</v>
      </c>
    </row>
    <row r="233" customFormat="false" ht="15" hidden="false" customHeight="false" outlineLevel="0" collapsed="false">
      <c r="A233" s="195" t="n">
        <v>230</v>
      </c>
      <c r="B233" s="189" t="n">
        <f aca="false">IF(D233="x",0,IF(C233&lt;1,0,IF(C233&gt;1,1)))</f>
        <v>0</v>
      </c>
      <c r="C233" s="145"/>
      <c r="D233" s="196"/>
      <c r="E233" s="192" t="s">
        <v>53</v>
      </c>
    </row>
    <row r="234" customFormat="false" ht="15" hidden="false" customHeight="false" outlineLevel="0" collapsed="false">
      <c r="A234" s="193" t="n">
        <v>231</v>
      </c>
      <c r="B234" s="189" t="n">
        <f aca="false">IF(D234="x",0,IF(C234&lt;1,0,IF(C234&gt;1,1)))</f>
        <v>0</v>
      </c>
      <c r="C234" s="145"/>
      <c r="D234" s="196"/>
      <c r="E234" s="192" t="s">
        <v>53</v>
      </c>
    </row>
    <row r="235" customFormat="false" ht="15" hidden="false" customHeight="false" outlineLevel="0" collapsed="false">
      <c r="A235" s="195" t="n">
        <v>232</v>
      </c>
      <c r="B235" s="189" t="n">
        <f aca="false">IF(D235="x",0,IF(C235&lt;1,0,IF(C235&gt;1,1)))</f>
        <v>0</v>
      </c>
      <c r="C235" s="145"/>
      <c r="D235" s="196"/>
      <c r="E235" s="192" t="s">
        <v>53</v>
      </c>
    </row>
    <row r="236" customFormat="false" ht="15" hidden="false" customHeight="false" outlineLevel="0" collapsed="false">
      <c r="A236" s="193" t="n">
        <v>233</v>
      </c>
      <c r="B236" s="189" t="n">
        <f aca="false">IF(D236="x",0,IF(C236&lt;1,0,IF(C236&gt;1,1)))</f>
        <v>0</v>
      </c>
      <c r="C236" s="145"/>
      <c r="D236" s="196"/>
      <c r="E236" s="192" t="s">
        <v>53</v>
      </c>
    </row>
    <row r="237" customFormat="false" ht="15" hidden="false" customHeight="false" outlineLevel="0" collapsed="false">
      <c r="A237" s="195" t="n">
        <v>234</v>
      </c>
      <c r="B237" s="189" t="n">
        <f aca="false">IF(D237="x",0,IF(C237&lt;1,0,IF(C237&gt;1,1)))</f>
        <v>0</v>
      </c>
      <c r="C237" s="145"/>
      <c r="D237" s="196"/>
      <c r="E237" s="192" t="s">
        <v>53</v>
      </c>
    </row>
    <row r="238" customFormat="false" ht="15" hidden="false" customHeight="false" outlineLevel="0" collapsed="false">
      <c r="A238" s="193" t="n">
        <v>235</v>
      </c>
      <c r="B238" s="189" t="n">
        <f aca="false">IF(D238="x",0,IF(C238&lt;1,0,IF(C238&gt;1,1)))</f>
        <v>0</v>
      </c>
      <c r="C238" s="145"/>
      <c r="D238" s="196"/>
      <c r="E238" s="192" t="s">
        <v>53</v>
      </c>
    </row>
    <row r="239" customFormat="false" ht="15" hidden="false" customHeight="false" outlineLevel="0" collapsed="false">
      <c r="A239" s="195" t="n">
        <v>236</v>
      </c>
      <c r="B239" s="189" t="n">
        <f aca="false">IF(D239="x",0,IF(C239&lt;1,0,IF(C239&gt;1,1)))</f>
        <v>0</v>
      </c>
      <c r="C239" s="145"/>
      <c r="D239" s="196"/>
      <c r="E239" s="192" t="s">
        <v>53</v>
      </c>
    </row>
    <row r="240" customFormat="false" ht="15" hidden="false" customHeight="false" outlineLevel="0" collapsed="false">
      <c r="A240" s="193" t="n">
        <v>237</v>
      </c>
      <c r="B240" s="189" t="n">
        <f aca="false">IF(D240="x",0,IF(C240&lt;1,0,IF(C240&gt;1,1)))</f>
        <v>0</v>
      </c>
      <c r="C240" s="145"/>
      <c r="D240" s="196"/>
      <c r="E240" s="192" t="s">
        <v>53</v>
      </c>
    </row>
    <row r="241" customFormat="false" ht="15" hidden="false" customHeight="false" outlineLevel="0" collapsed="false">
      <c r="A241" s="195" t="n">
        <v>238</v>
      </c>
      <c r="B241" s="189" t="n">
        <f aca="false">IF(D241="x",0,IF(C241&lt;1,0,IF(C241&gt;1,1)))</f>
        <v>0</v>
      </c>
      <c r="C241" s="145"/>
      <c r="D241" s="196"/>
      <c r="E241" s="192" t="s">
        <v>53</v>
      </c>
    </row>
    <row r="242" customFormat="false" ht="15" hidden="false" customHeight="false" outlineLevel="0" collapsed="false">
      <c r="A242" s="193" t="n">
        <v>239</v>
      </c>
      <c r="B242" s="189" t="n">
        <f aca="false">IF(D242="x",0,IF(C242&lt;1,0,IF(C242&gt;1,1)))</f>
        <v>0</v>
      </c>
      <c r="C242" s="145"/>
      <c r="D242" s="196"/>
      <c r="E242" s="192" t="s">
        <v>53</v>
      </c>
    </row>
    <row r="243" customFormat="false" ht="15" hidden="false" customHeight="false" outlineLevel="0" collapsed="false">
      <c r="A243" s="195" t="n">
        <v>240</v>
      </c>
      <c r="B243" s="189" t="n">
        <f aca="false">IF(D243="x",0,IF(C243&lt;1,0,IF(C243&gt;1,1)))</f>
        <v>0</v>
      </c>
      <c r="C243" s="145"/>
      <c r="D243" s="196"/>
      <c r="E243" s="192" t="s">
        <v>53</v>
      </c>
    </row>
    <row r="244" customFormat="false" ht="15" hidden="false" customHeight="false" outlineLevel="0" collapsed="false">
      <c r="A244" s="193" t="n">
        <v>241</v>
      </c>
      <c r="B244" s="189" t="n">
        <f aca="false">IF(D244="x",0,IF(C244&lt;1,0,IF(C244&gt;1,1)))</f>
        <v>0</v>
      </c>
      <c r="C244" s="145"/>
      <c r="D244" s="196"/>
      <c r="E244" s="192" t="s">
        <v>53</v>
      </c>
    </row>
    <row r="245" customFormat="false" ht="15" hidden="false" customHeight="false" outlineLevel="0" collapsed="false">
      <c r="A245" s="195" t="n">
        <v>242</v>
      </c>
      <c r="B245" s="189" t="n">
        <f aca="false">IF(D245="x",0,IF(C245&lt;1,0,IF(C245&gt;1,1)))</f>
        <v>0</v>
      </c>
      <c r="C245" s="145"/>
      <c r="D245" s="196"/>
      <c r="E245" s="192" t="s">
        <v>53</v>
      </c>
    </row>
    <row r="246" customFormat="false" ht="15" hidden="false" customHeight="false" outlineLevel="0" collapsed="false">
      <c r="A246" s="193" t="n">
        <v>243</v>
      </c>
      <c r="B246" s="189" t="n">
        <f aca="false">IF(D246="x",0,IF(C246&lt;1,0,IF(C246&gt;1,1)))</f>
        <v>0</v>
      </c>
      <c r="C246" s="145"/>
      <c r="D246" s="196"/>
      <c r="E246" s="192" t="s">
        <v>53</v>
      </c>
    </row>
    <row r="247" customFormat="false" ht="15" hidden="false" customHeight="false" outlineLevel="0" collapsed="false">
      <c r="A247" s="195" t="n">
        <v>244</v>
      </c>
      <c r="B247" s="189" t="n">
        <f aca="false">IF(D247="x",0,IF(C247&lt;1,0,IF(C247&gt;1,1)))</f>
        <v>0</v>
      </c>
      <c r="C247" s="145"/>
      <c r="D247" s="196"/>
      <c r="E247" s="192" t="s">
        <v>53</v>
      </c>
    </row>
    <row r="248" customFormat="false" ht="15" hidden="false" customHeight="false" outlineLevel="0" collapsed="false">
      <c r="A248" s="193" t="n">
        <v>245</v>
      </c>
      <c r="B248" s="189" t="n">
        <f aca="false">IF(D248="x",0,IF(C248&lt;1,0,IF(C248&gt;1,1)))</f>
        <v>0</v>
      </c>
      <c r="C248" s="145"/>
      <c r="D248" s="196"/>
      <c r="E248" s="192" t="s">
        <v>53</v>
      </c>
    </row>
    <row r="249" customFormat="false" ht="15" hidden="false" customHeight="false" outlineLevel="0" collapsed="false">
      <c r="A249" s="195" t="n">
        <v>246</v>
      </c>
      <c r="B249" s="189" t="n">
        <f aca="false">IF(D249="x",0,IF(C249&lt;1,0,IF(C249&gt;1,1)))</f>
        <v>0</v>
      </c>
      <c r="C249" s="145"/>
      <c r="D249" s="196"/>
      <c r="E249" s="192" t="s">
        <v>53</v>
      </c>
    </row>
    <row r="250" customFormat="false" ht="15" hidden="false" customHeight="false" outlineLevel="0" collapsed="false">
      <c r="A250" s="193" t="n">
        <v>247</v>
      </c>
      <c r="B250" s="189" t="n">
        <f aca="false">IF(D250="x",0,IF(C250&lt;1,0,IF(C250&gt;1,1)))</f>
        <v>0</v>
      </c>
      <c r="C250" s="145"/>
      <c r="D250" s="196"/>
      <c r="E250" s="192" t="s">
        <v>53</v>
      </c>
    </row>
    <row r="251" customFormat="false" ht="15" hidden="false" customHeight="false" outlineLevel="0" collapsed="false">
      <c r="A251" s="195" t="n">
        <v>248</v>
      </c>
      <c r="B251" s="189" t="n">
        <f aca="false">IF(D251="x",0,IF(C251&lt;1,0,IF(C251&gt;1,1)))</f>
        <v>0</v>
      </c>
      <c r="C251" s="145"/>
      <c r="D251" s="196"/>
      <c r="E251" s="192" t="s">
        <v>53</v>
      </c>
    </row>
    <row r="252" customFormat="false" ht="15" hidden="false" customHeight="false" outlineLevel="0" collapsed="false">
      <c r="A252" s="193" t="n">
        <v>249</v>
      </c>
      <c r="B252" s="189" t="n">
        <f aca="false">IF(D252="x",0,IF(C252&lt;1,0,IF(C252&gt;1,1)))</f>
        <v>0</v>
      </c>
      <c r="C252" s="145"/>
      <c r="D252" s="196"/>
      <c r="E252" s="192" t="s">
        <v>53</v>
      </c>
    </row>
    <row r="253" customFormat="false" ht="15" hidden="false" customHeight="false" outlineLevel="0" collapsed="false">
      <c r="A253" s="195" t="n">
        <v>250</v>
      </c>
      <c r="B253" s="189" t="n">
        <f aca="false">IF(D253="x",0,IF(C253&lt;1,0,IF(C253&gt;1,1)))</f>
        <v>0</v>
      </c>
      <c r="C253" s="145"/>
      <c r="D253" s="196"/>
      <c r="E253" s="192" t="s">
        <v>53</v>
      </c>
    </row>
    <row r="254" customFormat="false" ht="15" hidden="false" customHeight="false" outlineLevel="0" collapsed="false">
      <c r="A254" s="193" t="n">
        <v>251</v>
      </c>
      <c r="B254" s="189" t="n">
        <f aca="false">IF(D254="x",0,IF(C254&lt;1,0,IF(C254&gt;1,1)))</f>
        <v>0</v>
      </c>
      <c r="C254" s="145"/>
      <c r="D254" s="196"/>
      <c r="E254" s="192" t="s">
        <v>53</v>
      </c>
    </row>
    <row r="255" customFormat="false" ht="15" hidden="false" customHeight="false" outlineLevel="0" collapsed="false">
      <c r="A255" s="195" t="n">
        <v>252</v>
      </c>
      <c r="B255" s="189" t="n">
        <f aca="false">IF(D255="x",0,IF(C255&lt;1,0,IF(C255&gt;1,1)))</f>
        <v>0</v>
      </c>
      <c r="C255" s="145"/>
      <c r="D255" s="196"/>
      <c r="E255" s="192" t="s">
        <v>53</v>
      </c>
    </row>
    <row r="256" customFormat="false" ht="15" hidden="false" customHeight="false" outlineLevel="0" collapsed="false">
      <c r="A256" s="193" t="n">
        <v>253</v>
      </c>
      <c r="B256" s="189" t="n">
        <f aca="false">IF(D256="x",0,IF(C256&lt;1,0,IF(C256&gt;1,1)))</f>
        <v>0</v>
      </c>
      <c r="C256" s="145"/>
      <c r="D256" s="196"/>
      <c r="E256" s="192" t="s">
        <v>53</v>
      </c>
    </row>
    <row r="257" customFormat="false" ht="15" hidden="false" customHeight="false" outlineLevel="0" collapsed="false">
      <c r="A257" s="195" t="n">
        <v>254</v>
      </c>
      <c r="B257" s="189" t="n">
        <f aca="false">IF(D257="x",0,IF(C257&lt;1,0,IF(C257&gt;1,1)))</f>
        <v>0</v>
      </c>
      <c r="C257" s="145"/>
      <c r="D257" s="196"/>
      <c r="E257" s="192" t="s">
        <v>53</v>
      </c>
    </row>
    <row r="258" customFormat="false" ht="15" hidden="false" customHeight="false" outlineLevel="0" collapsed="false">
      <c r="A258" s="193" t="n">
        <v>255</v>
      </c>
      <c r="B258" s="189" t="n">
        <f aca="false">IF(D258="x",0,IF(C258&lt;1,0,IF(C258&gt;1,1)))</f>
        <v>0</v>
      </c>
      <c r="C258" s="145"/>
      <c r="D258" s="196"/>
      <c r="E258" s="192" t="s">
        <v>53</v>
      </c>
    </row>
    <row r="259" customFormat="false" ht="15" hidden="false" customHeight="false" outlineLevel="0" collapsed="false">
      <c r="A259" s="195" t="n">
        <v>256</v>
      </c>
      <c r="B259" s="189" t="n">
        <f aca="false">IF(D259="x",0,IF(C259&lt;1,0,IF(C259&gt;1,1)))</f>
        <v>0</v>
      </c>
      <c r="C259" s="145"/>
      <c r="D259" s="196"/>
      <c r="E259" s="192" t="s">
        <v>53</v>
      </c>
    </row>
    <row r="260" customFormat="false" ht="15" hidden="false" customHeight="false" outlineLevel="0" collapsed="false">
      <c r="A260" s="193" t="n">
        <v>257</v>
      </c>
      <c r="B260" s="189" t="n">
        <f aca="false">IF(D260="x",0,IF(C260&lt;1,0,IF(C260&gt;1,1)))</f>
        <v>0</v>
      </c>
      <c r="C260" s="145"/>
      <c r="D260" s="196"/>
      <c r="E260" s="192" t="s">
        <v>53</v>
      </c>
    </row>
    <row r="261" customFormat="false" ht="15" hidden="false" customHeight="false" outlineLevel="0" collapsed="false">
      <c r="A261" s="195" t="n">
        <v>258</v>
      </c>
      <c r="B261" s="189" t="n">
        <f aca="false">IF(D261="x",0,IF(C261&lt;1,0,IF(C261&gt;1,1)))</f>
        <v>0</v>
      </c>
      <c r="C261" s="145"/>
      <c r="D261" s="196"/>
      <c r="E261" s="192" t="s">
        <v>53</v>
      </c>
    </row>
    <row r="262" customFormat="false" ht="15" hidden="false" customHeight="false" outlineLevel="0" collapsed="false">
      <c r="A262" s="193" t="n">
        <v>259</v>
      </c>
      <c r="B262" s="189" t="n">
        <f aca="false">IF(D262="x",0,IF(C262&lt;1,0,IF(C262&gt;1,1)))</f>
        <v>0</v>
      </c>
      <c r="C262" s="145"/>
      <c r="D262" s="196"/>
      <c r="E262" s="192" t="s">
        <v>53</v>
      </c>
    </row>
    <row r="263" customFormat="false" ht="15" hidden="false" customHeight="false" outlineLevel="0" collapsed="false">
      <c r="A263" s="195" t="n">
        <v>260</v>
      </c>
      <c r="B263" s="189" t="n">
        <f aca="false">IF(D263="x",0,IF(C263&lt;1,0,IF(C263&gt;1,1)))</f>
        <v>0</v>
      </c>
      <c r="C263" s="145"/>
      <c r="D263" s="196"/>
      <c r="E263" s="192" t="s">
        <v>53</v>
      </c>
    </row>
    <row r="264" customFormat="false" ht="15" hidden="false" customHeight="false" outlineLevel="0" collapsed="false">
      <c r="A264" s="193" t="n">
        <v>261</v>
      </c>
      <c r="B264" s="189" t="n">
        <f aca="false">IF(D264="x",0,IF(C264&lt;1,0,IF(C264&gt;1,1)))</f>
        <v>0</v>
      </c>
      <c r="C264" s="145"/>
      <c r="D264" s="196"/>
      <c r="E264" s="192" t="s">
        <v>53</v>
      </c>
    </row>
    <row r="265" customFormat="false" ht="15" hidden="false" customHeight="false" outlineLevel="0" collapsed="false">
      <c r="A265" s="195" t="n">
        <v>262</v>
      </c>
      <c r="B265" s="189" t="n">
        <f aca="false">IF(D265="x",0,IF(C265&lt;1,0,IF(C265&gt;1,1)))</f>
        <v>0</v>
      </c>
      <c r="C265" s="145"/>
      <c r="D265" s="196"/>
      <c r="E265" s="192" t="s">
        <v>53</v>
      </c>
    </row>
    <row r="266" customFormat="false" ht="15" hidden="false" customHeight="false" outlineLevel="0" collapsed="false">
      <c r="A266" s="193" t="n">
        <v>263</v>
      </c>
      <c r="B266" s="189" t="n">
        <f aca="false">IF(D266="x",0,IF(C266&lt;1,0,IF(C266&gt;1,1)))</f>
        <v>0</v>
      </c>
      <c r="C266" s="145"/>
      <c r="D266" s="196"/>
      <c r="E266" s="192" t="s">
        <v>53</v>
      </c>
    </row>
    <row r="267" customFormat="false" ht="15" hidden="false" customHeight="false" outlineLevel="0" collapsed="false">
      <c r="A267" s="195" t="n">
        <v>264</v>
      </c>
      <c r="B267" s="189" t="n">
        <f aca="false">IF(D267="x",0,IF(C267&lt;1,0,IF(C267&gt;1,1)))</f>
        <v>0</v>
      </c>
      <c r="C267" s="145"/>
      <c r="D267" s="196"/>
      <c r="E267" s="192" t="s">
        <v>53</v>
      </c>
    </row>
    <row r="268" customFormat="false" ht="15" hidden="false" customHeight="false" outlineLevel="0" collapsed="false">
      <c r="A268" s="195" t="n">
        <v>265</v>
      </c>
      <c r="B268" s="189" t="n">
        <f aca="false">IF(D268="x",0,IF(C268&lt;1,0,IF(C268&gt;1,1)))</f>
        <v>0</v>
      </c>
      <c r="C268" s="145"/>
      <c r="D268" s="196"/>
      <c r="E268" s="192" t="s">
        <v>53</v>
      </c>
    </row>
    <row r="269" customFormat="false" ht="15" hidden="false" customHeight="false" outlineLevel="0" collapsed="false">
      <c r="A269" s="193" t="n">
        <v>266</v>
      </c>
      <c r="B269" s="189" t="n">
        <f aca="false">IF(D269="x",0,IF(C269&lt;1,0,IF(C269&gt;1,1)))</f>
        <v>0</v>
      </c>
      <c r="C269" s="145"/>
      <c r="D269" s="196"/>
      <c r="E269" s="192" t="s">
        <v>53</v>
      </c>
    </row>
    <row r="270" customFormat="false" ht="15" hidden="false" customHeight="false" outlineLevel="0" collapsed="false">
      <c r="A270" s="195" t="n">
        <v>267</v>
      </c>
      <c r="B270" s="189" t="n">
        <f aca="false">IF(D270="x",0,IF(C270&lt;1,0,IF(C270&gt;1,1)))</f>
        <v>0</v>
      </c>
      <c r="C270" s="145"/>
      <c r="D270" s="196"/>
      <c r="E270" s="192" t="s">
        <v>53</v>
      </c>
    </row>
    <row r="271" customFormat="false" ht="15" hidden="false" customHeight="false" outlineLevel="0" collapsed="false">
      <c r="A271" s="195" t="n">
        <v>268</v>
      </c>
      <c r="B271" s="189" t="n">
        <f aca="false">IF(D271="x",0,IF(C271&lt;1,0,IF(C271&gt;1,1)))</f>
        <v>0</v>
      </c>
      <c r="C271" s="145"/>
      <c r="D271" s="196"/>
      <c r="E271" s="192" t="s">
        <v>53</v>
      </c>
    </row>
    <row r="272" customFormat="false" ht="15" hidden="false" customHeight="false" outlineLevel="0" collapsed="false">
      <c r="A272" s="193" t="n">
        <v>269</v>
      </c>
      <c r="B272" s="189" t="n">
        <f aca="false">IF(D272="x",0,IF(C272&lt;1,0,IF(C272&gt;1,1)))</f>
        <v>0</v>
      </c>
      <c r="C272" s="145"/>
      <c r="D272" s="196"/>
      <c r="E272" s="192" t="s">
        <v>53</v>
      </c>
    </row>
    <row r="273" customFormat="false" ht="15" hidden="false" customHeight="false" outlineLevel="0" collapsed="false">
      <c r="A273" s="195" t="n">
        <v>270</v>
      </c>
      <c r="B273" s="189" t="n">
        <f aca="false">IF(D273="x",0,IF(C273&lt;1,0,IF(C273&gt;1,1)))</f>
        <v>0</v>
      </c>
      <c r="C273" s="145"/>
      <c r="D273" s="196"/>
      <c r="E273" s="192" t="s">
        <v>53</v>
      </c>
    </row>
    <row r="274" customFormat="false" ht="15" hidden="false" customHeight="false" outlineLevel="0" collapsed="false">
      <c r="A274" s="195" t="n">
        <v>271</v>
      </c>
      <c r="B274" s="189" t="n">
        <f aca="false">IF(D274="x",0,IF(C274&lt;1,0,IF(C274&gt;1,1)))</f>
        <v>0</v>
      </c>
      <c r="C274" s="145"/>
      <c r="D274" s="196"/>
      <c r="E274" s="192" t="s">
        <v>53</v>
      </c>
    </row>
    <row r="275" customFormat="false" ht="15" hidden="false" customHeight="false" outlineLevel="0" collapsed="false">
      <c r="A275" s="193" t="n">
        <v>272</v>
      </c>
      <c r="B275" s="189" t="n">
        <f aca="false">IF(D275="x",0,IF(C275&lt;1,0,IF(C275&gt;1,1)))</f>
        <v>0</v>
      </c>
      <c r="C275" s="145"/>
      <c r="D275" s="196"/>
      <c r="E275" s="192" t="s">
        <v>53</v>
      </c>
    </row>
    <row r="276" customFormat="false" ht="15" hidden="false" customHeight="false" outlineLevel="0" collapsed="false">
      <c r="A276" s="195" t="n">
        <v>273</v>
      </c>
      <c r="B276" s="189" t="n">
        <f aca="false">IF(D276="x",0,IF(C276&lt;1,0,IF(C276&gt;1,1)))</f>
        <v>0</v>
      </c>
      <c r="C276" s="145"/>
      <c r="D276" s="196"/>
      <c r="E276" s="192" t="s">
        <v>53</v>
      </c>
    </row>
    <row r="277" customFormat="false" ht="15" hidden="false" customHeight="false" outlineLevel="0" collapsed="false">
      <c r="A277" s="195" t="n">
        <v>274</v>
      </c>
      <c r="B277" s="189" t="n">
        <f aca="false">IF(D277="x",0,IF(C277&lt;1,0,IF(C277&gt;1,1)))</f>
        <v>0</v>
      </c>
      <c r="C277" s="145"/>
      <c r="D277" s="196"/>
      <c r="E277" s="192" t="s">
        <v>53</v>
      </c>
    </row>
    <row r="278" customFormat="false" ht="15" hidden="false" customHeight="false" outlineLevel="0" collapsed="false">
      <c r="A278" s="193" t="n">
        <v>275</v>
      </c>
      <c r="B278" s="189" t="n">
        <f aca="false">IF(D278="x",0,IF(C278&lt;1,0,IF(C278&gt;1,1)))</f>
        <v>0</v>
      </c>
      <c r="C278" s="145"/>
      <c r="D278" s="196"/>
      <c r="E278" s="192" t="s">
        <v>53</v>
      </c>
    </row>
    <row r="279" customFormat="false" ht="15" hidden="false" customHeight="false" outlineLevel="0" collapsed="false">
      <c r="A279" s="195" t="n">
        <v>276</v>
      </c>
      <c r="B279" s="189" t="n">
        <f aca="false">IF(D279="x",0,IF(C279&lt;1,0,IF(C279&gt;1,1)))</f>
        <v>0</v>
      </c>
      <c r="C279" s="145"/>
      <c r="D279" s="196"/>
      <c r="E279" s="192" t="s">
        <v>53</v>
      </c>
    </row>
    <row r="280" customFormat="false" ht="15" hidden="false" customHeight="false" outlineLevel="0" collapsed="false">
      <c r="A280" s="195" t="n">
        <v>277</v>
      </c>
      <c r="B280" s="189" t="n">
        <f aca="false">IF(D280="x",0,IF(C280&lt;1,0,IF(C280&gt;1,1)))</f>
        <v>0</v>
      </c>
      <c r="C280" s="145"/>
      <c r="D280" s="196"/>
      <c r="E280" s="192" t="s">
        <v>53</v>
      </c>
    </row>
    <row r="281" customFormat="false" ht="15" hidden="false" customHeight="false" outlineLevel="0" collapsed="false">
      <c r="A281" s="193" t="n">
        <v>278</v>
      </c>
      <c r="B281" s="189" t="n">
        <f aca="false">IF(D281="x",0,IF(C281&lt;1,0,IF(C281&gt;1,1)))</f>
        <v>0</v>
      </c>
      <c r="C281" s="145"/>
      <c r="D281" s="196"/>
      <c r="E281" s="192" t="s">
        <v>53</v>
      </c>
    </row>
    <row r="282" customFormat="false" ht="15" hidden="false" customHeight="false" outlineLevel="0" collapsed="false">
      <c r="A282" s="195" t="n">
        <v>279</v>
      </c>
      <c r="B282" s="189" t="n">
        <f aca="false">IF(D282="x",0,IF(C282&lt;1,0,IF(C282&gt;1,1)))</f>
        <v>0</v>
      </c>
      <c r="C282" s="145"/>
      <c r="D282" s="196"/>
      <c r="E282" s="192" t="s">
        <v>53</v>
      </c>
    </row>
    <row r="283" customFormat="false" ht="15" hidden="false" customHeight="false" outlineLevel="0" collapsed="false">
      <c r="A283" s="195" t="n">
        <v>280</v>
      </c>
      <c r="B283" s="189" t="n">
        <f aca="false">IF(D283="x",0,IF(C283&lt;1,0,IF(C283&gt;1,1)))</f>
        <v>0</v>
      </c>
      <c r="C283" s="145"/>
      <c r="D283" s="196"/>
      <c r="E283" s="192" t="s">
        <v>53</v>
      </c>
    </row>
    <row r="284" customFormat="false" ht="15" hidden="false" customHeight="false" outlineLevel="0" collapsed="false">
      <c r="A284" s="193" t="n">
        <v>281</v>
      </c>
      <c r="B284" s="189" t="n">
        <f aca="false">IF(D284="x",0,IF(C284&lt;1,0,IF(C284&gt;1,1)))</f>
        <v>0</v>
      </c>
      <c r="C284" s="145"/>
      <c r="D284" s="196"/>
      <c r="E284" s="192" t="s">
        <v>53</v>
      </c>
    </row>
    <row r="285" customFormat="false" ht="15" hidden="false" customHeight="false" outlineLevel="0" collapsed="false">
      <c r="A285" s="195" t="n">
        <v>282</v>
      </c>
      <c r="B285" s="189" t="n">
        <f aca="false">IF(D285="x",0,IF(C285&lt;1,0,IF(C285&gt;1,1)))</f>
        <v>0</v>
      </c>
      <c r="C285" s="145"/>
      <c r="D285" s="196"/>
      <c r="E285" s="192" t="s">
        <v>53</v>
      </c>
    </row>
    <row r="286" customFormat="false" ht="15" hidden="false" customHeight="false" outlineLevel="0" collapsed="false">
      <c r="A286" s="195" t="n">
        <v>283</v>
      </c>
      <c r="B286" s="189" t="n">
        <f aca="false">IF(D286="x",0,IF(C286&lt;1,0,IF(C286&gt;1,1)))</f>
        <v>0</v>
      </c>
      <c r="C286" s="145"/>
      <c r="D286" s="196"/>
      <c r="E286" s="192" t="s">
        <v>53</v>
      </c>
    </row>
    <row r="287" customFormat="false" ht="15" hidden="false" customHeight="false" outlineLevel="0" collapsed="false">
      <c r="A287" s="193" t="n">
        <v>284</v>
      </c>
      <c r="B287" s="189" t="n">
        <f aca="false">IF(D287="x",0,IF(C287&lt;1,0,IF(C287&gt;1,1)))</f>
        <v>0</v>
      </c>
      <c r="C287" s="145"/>
      <c r="D287" s="196"/>
      <c r="E287" s="192" t="s">
        <v>53</v>
      </c>
    </row>
    <row r="288" customFormat="false" ht="15" hidden="false" customHeight="false" outlineLevel="0" collapsed="false">
      <c r="A288" s="195" t="n">
        <v>285</v>
      </c>
      <c r="B288" s="189" t="n">
        <f aca="false">IF(D288="x",0,IF(C288&lt;1,0,IF(C288&gt;1,1)))</f>
        <v>0</v>
      </c>
      <c r="C288" s="145"/>
      <c r="D288" s="196"/>
      <c r="E288" s="192" t="s">
        <v>53</v>
      </c>
    </row>
    <row r="289" customFormat="false" ht="15" hidden="false" customHeight="false" outlineLevel="0" collapsed="false">
      <c r="A289" s="195" t="n">
        <v>286</v>
      </c>
      <c r="B289" s="189" t="n">
        <f aca="false">IF(D289="x",0,IF(C289&lt;1,0,IF(C289&gt;1,1)))</f>
        <v>0</v>
      </c>
      <c r="C289" s="145"/>
      <c r="D289" s="196"/>
      <c r="E289" s="192" t="s">
        <v>53</v>
      </c>
    </row>
    <row r="290" customFormat="false" ht="15" hidden="false" customHeight="false" outlineLevel="0" collapsed="false">
      <c r="A290" s="193" t="n">
        <v>287</v>
      </c>
      <c r="B290" s="189" t="n">
        <f aca="false">IF(D290="x",0,IF(C290&lt;1,0,IF(C290&gt;1,1)))</f>
        <v>0</v>
      </c>
      <c r="C290" s="145"/>
      <c r="D290" s="196"/>
      <c r="E290" s="192" t="s">
        <v>53</v>
      </c>
    </row>
    <row r="291" customFormat="false" ht="15" hidden="false" customHeight="false" outlineLevel="0" collapsed="false">
      <c r="A291" s="195" t="n">
        <v>288</v>
      </c>
      <c r="B291" s="189" t="n">
        <f aca="false">IF(D291="x",0,IF(C291&lt;1,0,IF(C291&gt;1,1)))</f>
        <v>0</v>
      </c>
      <c r="C291" s="145"/>
      <c r="D291" s="196"/>
      <c r="E291" s="192" t="s">
        <v>53</v>
      </c>
    </row>
    <row r="292" customFormat="false" ht="15" hidden="false" customHeight="false" outlineLevel="0" collapsed="false">
      <c r="A292" s="195" t="n">
        <v>289</v>
      </c>
      <c r="B292" s="189" t="n">
        <f aca="false">IF(D292="x",0,IF(C292&lt;1,0,IF(C292&gt;1,1)))</f>
        <v>0</v>
      </c>
      <c r="C292" s="145"/>
      <c r="D292" s="196"/>
      <c r="E292" s="192" t="s">
        <v>53</v>
      </c>
    </row>
    <row r="293" customFormat="false" ht="15" hidden="false" customHeight="false" outlineLevel="0" collapsed="false">
      <c r="A293" s="193" t="n">
        <v>290</v>
      </c>
      <c r="B293" s="189" t="n">
        <f aca="false">IF(D293="x",0,IF(C293&lt;1,0,IF(C293&gt;1,1)))</f>
        <v>0</v>
      </c>
      <c r="C293" s="145"/>
      <c r="D293" s="196"/>
      <c r="E293" s="192" t="s">
        <v>53</v>
      </c>
    </row>
    <row r="294" customFormat="false" ht="15" hidden="false" customHeight="false" outlineLevel="0" collapsed="false">
      <c r="A294" s="195" t="n">
        <v>291</v>
      </c>
      <c r="B294" s="189" t="n">
        <f aca="false">IF(D294="x",0,IF(C294&lt;1,0,IF(C294&gt;1,1)))</f>
        <v>0</v>
      </c>
      <c r="C294" s="145"/>
      <c r="D294" s="196"/>
      <c r="E294" s="192" t="s">
        <v>53</v>
      </c>
    </row>
    <row r="295" customFormat="false" ht="15" hidden="false" customHeight="false" outlineLevel="0" collapsed="false">
      <c r="A295" s="195" t="n">
        <v>292</v>
      </c>
      <c r="B295" s="189" t="n">
        <f aca="false">IF(D295="x",0,IF(C295&lt;1,0,IF(C295&gt;1,1)))</f>
        <v>0</v>
      </c>
      <c r="C295" s="145"/>
      <c r="D295" s="196"/>
      <c r="E295" s="192" t="s">
        <v>53</v>
      </c>
    </row>
    <row r="296" customFormat="false" ht="15" hidden="false" customHeight="false" outlineLevel="0" collapsed="false">
      <c r="A296" s="193" t="n">
        <v>293</v>
      </c>
      <c r="B296" s="189" t="n">
        <f aca="false">IF(D296="x",0,IF(C296&lt;1,0,IF(C296&gt;1,1)))</f>
        <v>0</v>
      </c>
      <c r="C296" s="145"/>
      <c r="D296" s="196"/>
      <c r="E296" s="192" t="s">
        <v>53</v>
      </c>
    </row>
    <row r="297" customFormat="false" ht="15" hidden="false" customHeight="false" outlineLevel="0" collapsed="false">
      <c r="A297" s="195" t="n">
        <v>294</v>
      </c>
      <c r="B297" s="189" t="n">
        <f aca="false">IF(D297="x",0,IF(C297&lt;1,0,IF(C297&gt;1,1)))</f>
        <v>0</v>
      </c>
      <c r="C297" s="145"/>
      <c r="D297" s="196"/>
      <c r="E297" s="192" t="s">
        <v>53</v>
      </c>
    </row>
    <row r="298" customFormat="false" ht="15" hidden="false" customHeight="false" outlineLevel="0" collapsed="false">
      <c r="A298" s="195" t="n">
        <v>295</v>
      </c>
      <c r="B298" s="189" t="n">
        <f aca="false">IF(D298="x",0,IF(C298&lt;1,0,IF(C298&gt;1,1)))</f>
        <v>0</v>
      </c>
      <c r="C298" s="145"/>
      <c r="D298" s="196"/>
      <c r="E298" s="192" t="s">
        <v>53</v>
      </c>
    </row>
    <row r="299" customFormat="false" ht="15" hidden="false" customHeight="false" outlineLevel="0" collapsed="false">
      <c r="A299" s="193" t="n">
        <v>296</v>
      </c>
      <c r="B299" s="189" t="n">
        <f aca="false">IF(D299="x",0,IF(C299&lt;1,0,IF(C299&gt;1,1)))</f>
        <v>0</v>
      </c>
      <c r="C299" s="145"/>
      <c r="D299" s="196"/>
      <c r="E299" s="192" t="s">
        <v>53</v>
      </c>
    </row>
    <row r="300" customFormat="false" ht="15" hidden="false" customHeight="false" outlineLevel="0" collapsed="false">
      <c r="A300" s="195" t="n">
        <v>297</v>
      </c>
      <c r="B300" s="189" t="n">
        <f aca="false">IF(D300="x",0,IF(C300&lt;1,0,IF(C300&gt;1,1)))</f>
        <v>0</v>
      </c>
      <c r="C300" s="145"/>
      <c r="D300" s="196"/>
      <c r="E300" s="192" t="s">
        <v>53</v>
      </c>
    </row>
    <row r="301" customFormat="false" ht="15" hidden="false" customHeight="false" outlineLevel="0" collapsed="false">
      <c r="A301" s="195" t="n">
        <v>298</v>
      </c>
      <c r="B301" s="189" t="n">
        <f aca="false">IF(D301="x",0,IF(C301&lt;1,0,IF(C301&gt;1,1)))</f>
        <v>0</v>
      </c>
      <c r="C301" s="145"/>
      <c r="D301" s="196"/>
      <c r="E301" s="192" t="s">
        <v>53</v>
      </c>
    </row>
    <row r="302" customFormat="false" ht="15" hidden="false" customHeight="false" outlineLevel="0" collapsed="false">
      <c r="A302" s="193" t="n">
        <v>299</v>
      </c>
      <c r="B302" s="189" t="n">
        <f aca="false">IF(D302="x",0,IF(C302&lt;1,0,IF(C302&gt;1,1)))</f>
        <v>0</v>
      </c>
      <c r="C302" s="145"/>
      <c r="D302" s="196"/>
      <c r="E302" s="192" t="s">
        <v>53</v>
      </c>
    </row>
    <row r="303" customFormat="false" ht="15" hidden="false" customHeight="false" outlineLevel="0" collapsed="false">
      <c r="A303" s="195" t="n">
        <v>300</v>
      </c>
      <c r="B303" s="189" t="n">
        <f aca="false">IF(D303="x",0,IF(C303&lt;1,0,IF(C303&gt;1,1)))</f>
        <v>0</v>
      </c>
      <c r="C303" s="145"/>
      <c r="D303" s="196"/>
      <c r="E303" s="192" t="s">
        <v>53</v>
      </c>
    </row>
    <row r="304" customFormat="false" ht="15" hidden="false" customHeight="false" outlineLevel="0" collapsed="false">
      <c r="A304" s="195" t="n">
        <v>301</v>
      </c>
      <c r="B304" s="189" t="n">
        <f aca="false">IF(D304="x",0,IF(C304&lt;1,0,IF(C304&gt;1,1)))</f>
        <v>0</v>
      </c>
      <c r="C304" s="145"/>
      <c r="D304" s="196"/>
      <c r="E304" s="192" t="s">
        <v>53</v>
      </c>
    </row>
    <row r="305" customFormat="false" ht="15" hidden="false" customHeight="false" outlineLevel="0" collapsed="false">
      <c r="A305" s="193" t="n">
        <v>302</v>
      </c>
      <c r="B305" s="189" t="n">
        <f aca="false">IF(D305="x",0,IF(C305&lt;1,0,IF(C305&gt;1,1)))</f>
        <v>1</v>
      </c>
      <c r="C305" s="190" t="n">
        <v>121.379</v>
      </c>
      <c r="D305" s="196"/>
      <c r="E305" s="192" t="s">
        <v>53</v>
      </c>
    </row>
    <row r="306" customFormat="false" ht="15" hidden="false" customHeight="false" outlineLevel="0" collapsed="false">
      <c r="A306" s="195" t="n">
        <v>303</v>
      </c>
      <c r="B306" s="189" t="n">
        <f aca="false">IF(D306="x",0,IF(C306&lt;1,0,IF(C306&gt;1,1)))</f>
        <v>1</v>
      </c>
      <c r="C306" s="190" t="n">
        <v>122.374</v>
      </c>
      <c r="D306" s="196"/>
      <c r="E306" s="192" t="s">
        <v>53</v>
      </c>
    </row>
    <row r="307" customFormat="false" ht="15" hidden="false" customHeight="false" outlineLevel="0" collapsed="false">
      <c r="A307" s="195" t="n">
        <v>304</v>
      </c>
      <c r="B307" s="189" t="n">
        <f aca="false">IF(D307="x",0,IF(C307&lt;1,0,IF(C307&gt;1,1)))</f>
        <v>1</v>
      </c>
      <c r="C307" s="190" t="n">
        <v>118.626</v>
      </c>
      <c r="D307" s="196"/>
      <c r="E307" s="192" t="s">
        <v>53</v>
      </c>
    </row>
    <row r="308" customFormat="false" ht="15" hidden="false" customHeight="false" outlineLevel="0" collapsed="false">
      <c r="A308" s="193" t="n">
        <v>305</v>
      </c>
      <c r="B308" s="189" t="n">
        <f aca="false">IF(D308="x",0,IF(C308&lt;1,0,IF(C308&gt;1,1)))</f>
        <v>1</v>
      </c>
      <c r="C308" s="145"/>
      <c r="D308" s="196"/>
      <c r="E308" s="192" t="s">
        <v>53</v>
      </c>
    </row>
    <row r="309" customFormat="false" ht="15" hidden="false" customHeight="false" outlineLevel="0" collapsed="false">
      <c r="A309" s="195" t="n">
        <v>306</v>
      </c>
      <c r="B309" s="189" t="n">
        <f aca="false">IF(D309="x",0,IF(C309&lt;1,0,IF(C309&gt;1,1)))</f>
        <v>0</v>
      </c>
      <c r="C309" s="145"/>
      <c r="D309" s="196"/>
      <c r="E309" s="192" t="s">
        <v>53</v>
      </c>
    </row>
    <row r="310" customFormat="false" ht="15" hidden="false" customHeight="false" outlineLevel="0" collapsed="false">
      <c r="A310" s="195" t="n">
        <v>307</v>
      </c>
      <c r="B310" s="189" t="n">
        <f aca="false">IF(D310="x",0,IF(C310&lt;1,0,IF(C310&gt;1,1)))</f>
        <v>1</v>
      </c>
      <c r="C310" s="190" t="n">
        <v>119.524</v>
      </c>
      <c r="D310" s="196"/>
      <c r="E310" s="192" t="s">
        <v>53</v>
      </c>
    </row>
    <row r="311" customFormat="false" ht="15" hidden="false" customHeight="false" outlineLevel="0" collapsed="false">
      <c r="A311" s="193" t="n">
        <v>308</v>
      </c>
      <c r="B311" s="189" t="n">
        <f aca="false">IF(D311="x",0,IF(C311&lt;1,0,IF(C311&gt;1,1)))</f>
        <v>0</v>
      </c>
      <c r="C311" s="145"/>
      <c r="D311" s="196"/>
      <c r="E311" s="192" t="s">
        <v>53</v>
      </c>
    </row>
    <row r="312" customFormat="false" ht="15" hidden="false" customHeight="false" outlineLevel="0" collapsed="false">
      <c r="A312" s="195" t="n">
        <v>309</v>
      </c>
      <c r="B312" s="189" t="n">
        <f aca="false">IF(D312="x",0,IF(C312&lt;1,0,IF(C312&gt;1,1)))</f>
        <v>1</v>
      </c>
      <c r="C312" s="190" t="n">
        <v>120.773</v>
      </c>
      <c r="D312" s="196"/>
      <c r="E312" s="192" t="s">
        <v>53</v>
      </c>
    </row>
    <row r="313" customFormat="false" ht="15" hidden="false" customHeight="false" outlineLevel="0" collapsed="false">
      <c r="A313" s="195" t="n">
        <v>310</v>
      </c>
      <c r="B313" s="189" t="n">
        <f aca="false">IF(D313="x",0,IF(C313&lt;1,0,IF(C313&gt;1,1)))</f>
        <v>1</v>
      </c>
      <c r="C313" s="190" t="n">
        <v>121.442</v>
      </c>
      <c r="D313" s="196"/>
      <c r="E313" s="192" t="s">
        <v>53</v>
      </c>
    </row>
    <row r="314" customFormat="false" ht="15" hidden="false" customHeight="false" outlineLevel="0" collapsed="false">
      <c r="A314" s="193" t="n">
        <v>311</v>
      </c>
      <c r="B314" s="189" t="n">
        <f aca="false">IF(D314="x",0,IF(C314&lt;1,0,IF(C314&gt;1,1)))</f>
        <v>0</v>
      </c>
      <c r="C314" s="145"/>
      <c r="D314" s="196"/>
      <c r="E314" s="192" t="s">
        <v>53</v>
      </c>
    </row>
    <row r="315" customFormat="false" ht="15" hidden="false" customHeight="false" outlineLevel="0" collapsed="false">
      <c r="A315" s="195" t="n">
        <v>312</v>
      </c>
      <c r="B315" s="189" t="n">
        <f aca="false">IF(D315="x",0,IF(C315&lt;1,0,IF(C315&gt;1,1)))</f>
        <v>1</v>
      </c>
      <c r="C315" s="190" t="n">
        <v>119.214</v>
      </c>
      <c r="D315" s="196"/>
      <c r="E315" s="192" t="s">
        <v>53</v>
      </c>
    </row>
    <row r="316" customFormat="false" ht="15" hidden="false" customHeight="false" outlineLevel="0" collapsed="false">
      <c r="A316" s="195" t="n">
        <v>313</v>
      </c>
      <c r="B316" s="189" t="n">
        <f aca="false">IF(D316="x",0,IF(C316&lt;1,0,IF(C316&gt;1,1)))</f>
        <v>0</v>
      </c>
      <c r="C316" s="145"/>
      <c r="D316" s="196"/>
      <c r="E316" s="192" t="s">
        <v>53</v>
      </c>
    </row>
    <row r="317" customFormat="false" ht="15" hidden="false" customHeight="false" outlineLevel="0" collapsed="false">
      <c r="A317" s="193" t="n">
        <v>314</v>
      </c>
      <c r="B317" s="189" t="n">
        <f aca="false">IF(D317="x",0,IF(C317&lt;1,0,IF(C317&gt;1,1)))</f>
        <v>0</v>
      </c>
      <c r="C317" s="145"/>
      <c r="D317" s="196"/>
      <c r="E317" s="192" t="s">
        <v>53</v>
      </c>
    </row>
    <row r="318" customFormat="false" ht="15" hidden="false" customHeight="false" outlineLevel="0" collapsed="false">
      <c r="A318" s="195" t="n">
        <v>315</v>
      </c>
      <c r="B318" s="189" t="n">
        <f aca="false">IF(D318="x",0,IF(C318&lt;1,0,IF(C318&gt;1,1)))</f>
        <v>1</v>
      </c>
      <c r="C318" s="190" t="n">
        <v>119.943</v>
      </c>
      <c r="D318" s="196"/>
      <c r="E318" s="192" t="s">
        <v>53</v>
      </c>
    </row>
    <row r="319" customFormat="false" ht="15" hidden="false" customHeight="false" outlineLevel="0" collapsed="false">
      <c r="A319" s="195" t="n">
        <v>316</v>
      </c>
      <c r="B319" s="189" t="n">
        <f aca="false">IF(D319="x",0,IF(C319&lt;1,0,IF(C319&gt;1,1)))</f>
        <v>0</v>
      </c>
      <c r="C319" s="145"/>
      <c r="D319" s="196"/>
      <c r="E319" s="192" t="s">
        <v>53</v>
      </c>
    </row>
    <row r="320" customFormat="false" ht="15" hidden="false" customHeight="false" outlineLevel="0" collapsed="false">
      <c r="A320" s="193" t="n">
        <v>317</v>
      </c>
      <c r="B320" s="189" t="n">
        <f aca="false">IF(D320="x",0,IF(C320&lt;1,0,IF(C320&gt;1,1)))</f>
        <v>1</v>
      </c>
      <c r="C320" s="190" t="n">
        <v>119756</v>
      </c>
      <c r="D320" s="196"/>
      <c r="E320" s="192" t="s">
        <v>53</v>
      </c>
    </row>
    <row r="321" customFormat="false" ht="15" hidden="false" customHeight="false" outlineLevel="0" collapsed="false">
      <c r="A321" s="195" t="n">
        <v>318</v>
      </c>
      <c r="B321" s="189" t="n">
        <f aca="false">IF(D321="x",0,IF(C321&lt;1,0,IF(C321&gt;1,1)))</f>
        <v>1</v>
      </c>
      <c r="C321" s="190" t="n">
        <v>120.388</v>
      </c>
      <c r="D321" s="196"/>
      <c r="E321" s="192" t="s">
        <v>53</v>
      </c>
    </row>
    <row r="322" customFormat="false" ht="15" hidden="false" customHeight="false" outlineLevel="0" collapsed="false">
      <c r="A322" s="195" t="n">
        <v>319</v>
      </c>
      <c r="B322" s="189" t="n">
        <f aca="false">IF(D322="x",0,IF(C322&lt;1,0,IF(C322&gt;1,1)))</f>
        <v>0</v>
      </c>
      <c r="C322" s="145"/>
      <c r="D322" s="196"/>
      <c r="E322" s="192" t="s">
        <v>53</v>
      </c>
    </row>
    <row r="323" customFormat="false" ht="15" hidden="false" customHeight="false" outlineLevel="0" collapsed="false">
      <c r="A323" s="193" t="n">
        <v>320</v>
      </c>
      <c r="B323" s="189" t="n">
        <f aca="false">IF(D323="x",0,IF(C323&lt;1,0,IF(C323&gt;1,1)))</f>
        <v>0</v>
      </c>
      <c r="C323" s="145"/>
      <c r="D323" s="196"/>
      <c r="E323" s="192" t="s">
        <v>53</v>
      </c>
    </row>
    <row r="324" customFormat="false" ht="15" hidden="false" customHeight="false" outlineLevel="0" collapsed="false">
      <c r="A324" s="195" t="n">
        <v>321</v>
      </c>
      <c r="B324" s="189" t="n">
        <f aca="false">IF(D324="x",0,IF(C324&lt;1,0,IF(C324&gt;1,1)))</f>
        <v>1</v>
      </c>
      <c r="C324" s="190" t="n">
        <v>119.368</v>
      </c>
      <c r="D324" s="196"/>
      <c r="E324" s="192" t="s">
        <v>53</v>
      </c>
    </row>
    <row r="325" customFormat="false" ht="15" hidden="false" customHeight="false" outlineLevel="0" collapsed="false">
      <c r="A325" s="195" t="n">
        <v>322</v>
      </c>
      <c r="B325" s="189" t="n">
        <f aca="false">IF(D325="x",0,IF(C325&lt;1,0,IF(C325&gt;1,1)))</f>
        <v>0</v>
      </c>
      <c r="C325" s="145"/>
      <c r="D325" s="196"/>
      <c r="E325" s="192" t="s">
        <v>53</v>
      </c>
    </row>
    <row r="326" customFormat="false" ht="15" hidden="false" customHeight="false" outlineLevel="0" collapsed="false">
      <c r="A326" s="193" t="n">
        <v>323</v>
      </c>
      <c r="B326" s="189" t="n">
        <f aca="false">IF(D326="x",0,IF(C326&lt;1,0,IF(C326&gt;1,1)))</f>
        <v>0</v>
      </c>
      <c r="C326" s="145"/>
      <c r="D326" s="196"/>
      <c r="E326" s="192" t="s">
        <v>53</v>
      </c>
    </row>
    <row r="327" customFormat="false" ht="15" hidden="false" customHeight="false" outlineLevel="0" collapsed="false">
      <c r="A327" s="195" t="n">
        <v>324</v>
      </c>
      <c r="B327" s="189" t="n">
        <f aca="false">IF(D327="x",0,IF(C327&lt;1,0,IF(C327&gt;1,1)))</f>
        <v>1</v>
      </c>
      <c r="C327" s="190" t="n">
        <v>120.095</v>
      </c>
      <c r="D327" s="196"/>
      <c r="E327" s="192" t="s">
        <v>53</v>
      </c>
    </row>
    <row r="328" customFormat="false" ht="15" hidden="false" customHeight="false" outlineLevel="0" collapsed="false">
      <c r="A328" s="195" t="n">
        <v>325</v>
      </c>
      <c r="B328" s="189" t="n">
        <f aca="false">IF(D328="x",0,IF(C328&lt;1,0,IF(C328&gt;1,1)))</f>
        <v>1</v>
      </c>
      <c r="C328" s="190" t="n">
        <v>117.891</v>
      </c>
      <c r="D328" s="196"/>
      <c r="E328" s="192" t="s">
        <v>53</v>
      </c>
    </row>
    <row r="329" customFormat="false" ht="15" hidden="false" customHeight="false" outlineLevel="0" collapsed="false">
      <c r="A329" s="193" t="n">
        <v>326</v>
      </c>
      <c r="B329" s="189" t="n">
        <f aca="false">IF(D329="x",0,IF(C329&lt;1,0,IF(C329&gt;1,1)))</f>
        <v>1</v>
      </c>
      <c r="C329" s="190" t="n">
        <v>120.589</v>
      </c>
      <c r="D329" s="196"/>
      <c r="E329" s="192" t="s">
        <v>53</v>
      </c>
    </row>
    <row r="330" customFormat="false" ht="15" hidden="false" customHeight="false" outlineLevel="0" collapsed="false">
      <c r="A330" s="195" t="n">
        <v>327</v>
      </c>
      <c r="B330" s="189" t="n">
        <f aca="false">IF(D330="x",0,IF(C330&lt;1,0,IF(C330&gt;1,1)))</f>
        <v>0</v>
      </c>
      <c r="C330" s="145"/>
      <c r="D330" s="196"/>
      <c r="E330" s="192" t="s">
        <v>53</v>
      </c>
    </row>
    <row r="331" customFormat="false" ht="15" hidden="false" customHeight="false" outlineLevel="0" collapsed="false">
      <c r="A331" s="195" t="n">
        <v>328</v>
      </c>
      <c r="B331" s="189" t="n">
        <f aca="false">IF(D331="x",0,IF(C331&lt;1,0,IF(C331&gt;1,1)))</f>
        <v>0</v>
      </c>
      <c r="C331" s="145"/>
      <c r="D331" s="196"/>
      <c r="E331" s="192" t="s">
        <v>53</v>
      </c>
    </row>
    <row r="332" customFormat="false" ht="15" hidden="false" customHeight="false" outlineLevel="0" collapsed="false">
      <c r="A332" s="193" t="n">
        <v>329</v>
      </c>
      <c r="B332" s="189" t="n">
        <f aca="false">IF(D332="x",0,IF(C332&lt;1,0,IF(C332&gt;1,1)))</f>
        <v>0</v>
      </c>
      <c r="C332" s="145"/>
      <c r="D332" s="196"/>
      <c r="E332" s="192" t="s">
        <v>53</v>
      </c>
    </row>
    <row r="333" customFormat="false" ht="15" hidden="false" customHeight="false" outlineLevel="0" collapsed="false">
      <c r="A333" s="195" t="n">
        <v>330</v>
      </c>
      <c r="B333" s="189" t="n">
        <f aca="false">IF(D333="x",0,IF(C333&lt;1,0,IF(C333&gt;1,1)))</f>
        <v>0</v>
      </c>
      <c r="C333" s="145"/>
      <c r="D333" s="196"/>
      <c r="E333" s="192" t="s">
        <v>53</v>
      </c>
    </row>
    <row r="334" customFormat="false" ht="15" hidden="false" customHeight="false" outlineLevel="0" collapsed="false">
      <c r="A334" s="195" t="n">
        <v>331</v>
      </c>
      <c r="B334" s="189" t="n">
        <f aca="false">IF(D334="x",0,IF(C334&lt;1,0,IF(C334&gt;1,1)))</f>
        <v>0</v>
      </c>
      <c r="C334" s="145"/>
      <c r="D334" s="196"/>
      <c r="E334" s="192" t="s">
        <v>53</v>
      </c>
    </row>
    <row r="335" customFormat="false" ht="15" hidden="false" customHeight="false" outlineLevel="0" collapsed="false">
      <c r="A335" s="193" t="n">
        <v>332</v>
      </c>
      <c r="B335" s="189" t="n">
        <f aca="false">IF(D335="x",0,IF(C335&lt;1,0,IF(C335&gt;1,1)))</f>
        <v>0</v>
      </c>
      <c r="C335" s="145"/>
      <c r="D335" s="196"/>
      <c r="E335" s="192" t="s">
        <v>53</v>
      </c>
    </row>
    <row r="336" customFormat="false" ht="15" hidden="false" customHeight="false" outlineLevel="0" collapsed="false">
      <c r="A336" s="195" t="n">
        <v>333</v>
      </c>
      <c r="B336" s="189" t="n">
        <f aca="false">IF(D336="x",0,IF(C336&lt;1,0,IF(C336&gt;1,1)))</f>
        <v>1</v>
      </c>
      <c r="C336" s="190" t="n">
        <v>119.981</v>
      </c>
      <c r="D336" s="196"/>
      <c r="E336" s="192" t="s">
        <v>53</v>
      </c>
    </row>
    <row r="337" customFormat="false" ht="15" hidden="false" customHeight="false" outlineLevel="0" collapsed="false">
      <c r="A337" s="195" t="n">
        <v>334</v>
      </c>
      <c r="B337" s="189" t="n">
        <f aca="false">IF(D337="x",0,IF(C337&lt;1,0,IF(C337&gt;1,1)))</f>
        <v>1</v>
      </c>
      <c r="C337" s="190" t="n">
        <v>119.641</v>
      </c>
      <c r="D337" s="196"/>
      <c r="E337" s="192" t="s">
        <v>53</v>
      </c>
    </row>
    <row r="338" customFormat="false" ht="15" hidden="false" customHeight="false" outlineLevel="0" collapsed="false">
      <c r="A338" s="193" t="n">
        <v>335</v>
      </c>
      <c r="B338" s="189" t="n">
        <f aca="false">IF(D338="x",0,IF(C338&lt;1,0,IF(C338&gt;1,1)))</f>
        <v>0</v>
      </c>
      <c r="C338" s="145"/>
      <c r="D338" s="196"/>
      <c r="E338" s="192" t="s">
        <v>53</v>
      </c>
    </row>
    <row r="339" customFormat="false" ht="15" hidden="false" customHeight="false" outlineLevel="0" collapsed="false">
      <c r="A339" s="195" t="n">
        <v>336</v>
      </c>
      <c r="B339" s="189" t="n">
        <f aca="false">IF(D339="x",0,IF(C339&lt;1,0,IF(C339&gt;1,1)))</f>
        <v>1</v>
      </c>
      <c r="C339" s="190" t="n">
        <v>120.006</v>
      </c>
      <c r="D339" s="196"/>
      <c r="E339" s="192" t="s">
        <v>53</v>
      </c>
    </row>
    <row r="340" customFormat="false" ht="15" hidden="false" customHeight="false" outlineLevel="0" collapsed="false">
      <c r="A340" s="195" t="n">
        <v>337</v>
      </c>
      <c r="B340" s="189" t="n">
        <f aca="false">IF(D340="x",0,IF(C340&lt;1,0,IF(C340&gt;1,1)))</f>
        <v>1</v>
      </c>
      <c r="C340" s="190" t="n">
        <v>120.138</v>
      </c>
      <c r="D340" s="196"/>
      <c r="E340" s="192" t="s">
        <v>53</v>
      </c>
    </row>
    <row r="341" customFormat="false" ht="15" hidden="false" customHeight="false" outlineLevel="0" collapsed="false">
      <c r="A341" s="193" t="n">
        <v>338</v>
      </c>
      <c r="B341" s="189" t="n">
        <f aca="false">IF(D341="x",0,IF(C341&lt;1,0,IF(C341&gt;1,1)))</f>
        <v>0</v>
      </c>
      <c r="C341" s="145"/>
      <c r="D341" s="196"/>
      <c r="E341" s="192" t="s">
        <v>53</v>
      </c>
    </row>
    <row r="342" customFormat="false" ht="15" hidden="false" customHeight="false" outlineLevel="0" collapsed="false">
      <c r="A342" s="195" t="n">
        <v>339</v>
      </c>
      <c r="B342" s="189" t="n">
        <f aca="false">IF(D342="x",0,IF(C342&lt;1,0,IF(C342&gt;1,1)))</f>
        <v>1</v>
      </c>
      <c r="C342" s="190" t="n">
        <v>118.251</v>
      </c>
      <c r="D342" s="196"/>
      <c r="E342" s="192" t="s">
        <v>53</v>
      </c>
    </row>
    <row r="343" customFormat="false" ht="15" hidden="false" customHeight="false" outlineLevel="0" collapsed="false">
      <c r="A343" s="195" t="n">
        <v>340</v>
      </c>
      <c r="B343" s="189" t="n">
        <f aca="false">IF(D343="x",0,IF(C343&lt;1,0,IF(C343&gt;1,1)))</f>
        <v>1</v>
      </c>
      <c r="C343" s="190" t="n">
        <v>119.73</v>
      </c>
      <c r="D343" s="196"/>
      <c r="E343" s="192" t="s">
        <v>53</v>
      </c>
    </row>
    <row r="344" customFormat="false" ht="15" hidden="false" customHeight="false" outlineLevel="0" collapsed="false">
      <c r="A344" s="193" t="n">
        <v>341</v>
      </c>
      <c r="B344" s="189" t="n">
        <f aca="false">IF(D344="x",0,IF(C344&lt;1,0,IF(C344&gt;1,1)))</f>
        <v>0</v>
      </c>
      <c r="C344" s="145"/>
      <c r="D344" s="196"/>
      <c r="E344" s="192" t="s">
        <v>53</v>
      </c>
    </row>
    <row r="345" customFormat="false" ht="15" hidden="false" customHeight="false" outlineLevel="0" collapsed="false">
      <c r="A345" s="195" t="n">
        <v>342</v>
      </c>
      <c r="B345" s="189" t="n">
        <f aca="false">IF(D345="x",0,IF(C345&lt;1,0,IF(C345&gt;1,1)))</f>
        <v>0</v>
      </c>
      <c r="C345" s="145"/>
      <c r="D345" s="196"/>
      <c r="E345" s="192" t="s">
        <v>53</v>
      </c>
    </row>
    <row r="346" customFormat="false" ht="15" hidden="false" customHeight="false" outlineLevel="0" collapsed="false">
      <c r="A346" s="195" t="n">
        <v>343</v>
      </c>
      <c r="B346" s="189" t="n">
        <f aca="false">IF(D346="x",0,IF(C346&lt;1,0,IF(C346&gt;1,1)))</f>
        <v>0</v>
      </c>
      <c r="C346" s="145"/>
      <c r="D346" s="196"/>
      <c r="E346" s="192" t="s">
        <v>53</v>
      </c>
    </row>
    <row r="347" customFormat="false" ht="15" hidden="false" customHeight="false" outlineLevel="0" collapsed="false">
      <c r="A347" s="193" t="n">
        <v>344</v>
      </c>
      <c r="B347" s="189" t="n">
        <f aca="false">IF(D347="x",0,IF(C347&lt;1,0,IF(C347&gt;1,1)))</f>
        <v>0</v>
      </c>
      <c r="C347" s="145"/>
      <c r="D347" s="196"/>
      <c r="E347" s="192" t="s">
        <v>53</v>
      </c>
    </row>
    <row r="348" customFormat="false" ht="15" hidden="false" customHeight="false" outlineLevel="0" collapsed="false">
      <c r="A348" s="195" t="n">
        <v>345</v>
      </c>
      <c r="B348" s="189" t="n">
        <f aca="false">IF(D348="x",0,IF(C348&lt;1,0,IF(C348&gt;1,1)))</f>
        <v>0</v>
      </c>
      <c r="C348" s="145"/>
      <c r="D348" s="196"/>
      <c r="E348" s="192" t="s">
        <v>53</v>
      </c>
    </row>
    <row r="349" customFormat="false" ht="15" hidden="false" customHeight="false" outlineLevel="0" collapsed="false">
      <c r="A349" s="195" t="n">
        <v>346</v>
      </c>
      <c r="B349" s="189" t="n">
        <f aca="false">IF(D349="x",0,IF(C349&lt;1,0,IF(C349&gt;1,1)))</f>
        <v>1</v>
      </c>
      <c r="C349" s="190" t="n">
        <v>120.769</v>
      </c>
      <c r="D349" s="196"/>
      <c r="E349" s="192" t="s">
        <v>53</v>
      </c>
    </row>
    <row r="350" customFormat="false" ht="15" hidden="false" customHeight="false" outlineLevel="0" collapsed="false">
      <c r="A350" s="193" t="n">
        <v>347</v>
      </c>
      <c r="B350" s="189" t="n">
        <f aca="false">IF(D350="x",0,IF(C350&lt;1,0,IF(C350&gt;1,1)))</f>
        <v>0</v>
      </c>
      <c r="C350" s="145"/>
      <c r="D350" s="196"/>
      <c r="E350" s="192" t="s">
        <v>53</v>
      </c>
    </row>
    <row r="351" customFormat="false" ht="15" hidden="false" customHeight="false" outlineLevel="0" collapsed="false">
      <c r="A351" s="195" t="n">
        <v>348</v>
      </c>
      <c r="B351" s="189" t="n">
        <f aca="false">IF(D351="x",0,IF(C351&lt;1,0,IF(C351&gt;1,1)))</f>
        <v>0</v>
      </c>
      <c r="C351" s="145"/>
      <c r="D351" s="196"/>
      <c r="E351" s="192" t="s">
        <v>53</v>
      </c>
    </row>
    <row r="352" customFormat="false" ht="15" hidden="false" customHeight="false" outlineLevel="0" collapsed="false">
      <c r="A352" s="195" t="n">
        <v>349</v>
      </c>
      <c r="B352" s="189" t="n">
        <f aca="false">IF(D352="x",0,IF(C352&lt;1,0,IF(C352&gt;1,1)))</f>
        <v>1</v>
      </c>
      <c r="C352" s="190" t="n">
        <v>120.686</v>
      </c>
      <c r="D352" s="196"/>
      <c r="E352" s="192" t="s">
        <v>53</v>
      </c>
    </row>
    <row r="353" customFormat="false" ht="15" hidden="false" customHeight="false" outlineLevel="0" collapsed="false">
      <c r="A353" s="193" t="n">
        <v>350</v>
      </c>
      <c r="B353" s="189" t="n">
        <f aca="false">IF(D353="x",0,IF(C353&lt;1,0,IF(C353&gt;1,1)))</f>
        <v>0</v>
      </c>
      <c r="C353" s="145"/>
      <c r="D353" s="196"/>
      <c r="E353" s="192" t="s">
        <v>53</v>
      </c>
    </row>
    <row r="354" customFormat="false" ht="15" hidden="false" customHeight="false" outlineLevel="0" collapsed="false">
      <c r="A354" s="195" t="n">
        <v>351</v>
      </c>
      <c r="B354" s="189" t="n">
        <f aca="false">IF(D354="x",0,IF(C354&lt;1,0,IF(C354&gt;1,1)))</f>
        <v>0</v>
      </c>
      <c r="C354" s="145"/>
      <c r="D354" s="196"/>
      <c r="E354" s="192" t="s">
        <v>53</v>
      </c>
    </row>
    <row r="355" customFormat="false" ht="15" hidden="false" customHeight="false" outlineLevel="0" collapsed="false">
      <c r="A355" s="195" t="n">
        <v>352</v>
      </c>
      <c r="B355" s="189" t="n">
        <f aca="false">IF(D355="x",0,IF(C355&lt;1,0,IF(C355&gt;1,1)))</f>
        <v>0</v>
      </c>
      <c r="C355" s="145"/>
      <c r="D355" s="196"/>
      <c r="E355" s="192" t="s">
        <v>53</v>
      </c>
    </row>
    <row r="356" customFormat="false" ht="15" hidden="false" customHeight="false" outlineLevel="0" collapsed="false">
      <c r="A356" s="193" t="n">
        <v>353</v>
      </c>
      <c r="B356" s="189" t="n">
        <f aca="false">IF(D356="x",0,IF(C356&lt;1,0,IF(C356&gt;1,1)))</f>
        <v>1</v>
      </c>
      <c r="C356" s="190" t="n">
        <v>120.576</v>
      </c>
      <c r="D356" s="196"/>
      <c r="E356" s="192" t="s">
        <v>53</v>
      </c>
    </row>
    <row r="357" customFormat="false" ht="15" hidden="false" customHeight="false" outlineLevel="0" collapsed="false">
      <c r="A357" s="195" t="n">
        <v>354</v>
      </c>
      <c r="B357" s="189" t="n">
        <f aca="false">IF(D357="x",0,IF(C357&lt;1,0,IF(C357&gt;1,1)))</f>
        <v>0</v>
      </c>
      <c r="C357" s="145"/>
      <c r="D357" s="196"/>
      <c r="E357" s="192" t="s">
        <v>53</v>
      </c>
    </row>
    <row r="358" customFormat="false" ht="15" hidden="false" customHeight="false" outlineLevel="0" collapsed="false">
      <c r="A358" s="195" t="n">
        <v>355</v>
      </c>
      <c r="B358" s="189" t="n">
        <f aca="false">IF(D358="x",0,IF(C358&lt;1,0,IF(C358&gt;1,1)))</f>
        <v>1</v>
      </c>
      <c r="C358" s="190" t="n">
        <v>121.95</v>
      </c>
      <c r="D358" s="196"/>
      <c r="E358" s="192" t="s">
        <v>53</v>
      </c>
    </row>
    <row r="359" customFormat="false" ht="15" hidden="false" customHeight="false" outlineLevel="0" collapsed="false">
      <c r="A359" s="193" t="n">
        <v>356</v>
      </c>
      <c r="B359" s="189" t="n">
        <f aca="false">IF(D359="x",0,IF(C359&lt;1,0,IF(C359&gt;1,1)))</f>
        <v>1</v>
      </c>
      <c r="C359" s="190" t="n">
        <v>120.107</v>
      </c>
      <c r="D359" s="196"/>
      <c r="E359" s="192" t="s">
        <v>53</v>
      </c>
    </row>
    <row r="360" customFormat="false" ht="15" hidden="false" customHeight="false" outlineLevel="0" collapsed="false">
      <c r="A360" s="195" t="n">
        <v>357</v>
      </c>
      <c r="B360" s="189" t="n">
        <f aca="false">IF(D360="x",0,IF(C360&lt;1,0,IF(C360&gt;1,1)))</f>
        <v>1</v>
      </c>
      <c r="C360" s="190" t="n">
        <v>118.434</v>
      </c>
      <c r="D360" s="196"/>
      <c r="E360" s="192" t="s">
        <v>53</v>
      </c>
    </row>
    <row r="361" customFormat="false" ht="15" hidden="false" customHeight="false" outlineLevel="0" collapsed="false">
      <c r="A361" s="195" t="n">
        <v>358</v>
      </c>
      <c r="B361" s="189" t="n">
        <f aca="false">IF(D361="x",0,IF(C361&lt;1,0,IF(C361&gt;1,1)))</f>
        <v>1</v>
      </c>
      <c r="C361" s="190" t="n">
        <v>121.313</v>
      </c>
      <c r="D361" s="196"/>
      <c r="E361" s="192" t="s">
        <v>53</v>
      </c>
    </row>
    <row r="362" customFormat="false" ht="15" hidden="false" customHeight="false" outlineLevel="0" collapsed="false">
      <c r="A362" s="193" t="n">
        <v>359</v>
      </c>
      <c r="B362" s="189" t="n">
        <f aca="false">IF(D362="x",0,IF(C362&lt;1,0,IF(C362&gt;1,1)))</f>
        <v>1</v>
      </c>
      <c r="C362" s="190" t="n">
        <v>122.369</v>
      </c>
      <c r="D362" s="196"/>
      <c r="E362" s="192" t="s">
        <v>53</v>
      </c>
    </row>
    <row r="363" customFormat="false" ht="15" hidden="false" customHeight="false" outlineLevel="0" collapsed="false">
      <c r="A363" s="195" t="n">
        <v>360</v>
      </c>
      <c r="B363" s="189" t="n">
        <f aca="false">IF(D363="x",0,IF(C363&lt;1,0,IF(C363&gt;1,1)))</f>
        <v>0</v>
      </c>
      <c r="C363" s="145"/>
      <c r="D363" s="196"/>
      <c r="E363" s="192" t="s">
        <v>53</v>
      </c>
    </row>
    <row r="364" customFormat="false" ht="15" hidden="false" customHeight="false" outlineLevel="0" collapsed="false">
      <c r="A364" s="195" t="n">
        <v>361</v>
      </c>
      <c r="B364" s="189" t="n">
        <f aca="false">IF(D364="x",0,IF(C364&lt;1,0,IF(C364&gt;1,1)))</f>
        <v>1</v>
      </c>
      <c r="C364" s="190" t="n">
        <v>119.613</v>
      </c>
      <c r="D364" s="196"/>
      <c r="E364" s="192" t="s">
        <v>53</v>
      </c>
    </row>
    <row r="365" customFormat="false" ht="15" hidden="false" customHeight="false" outlineLevel="0" collapsed="false">
      <c r="A365" s="193" t="n">
        <v>362</v>
      </c>
      <c r="B365" s="189" t="n">
        <f aca="false">IF(D365="x",0,IF(C365&lt;1,0,IF(C365&gt;1,1)))</f>
        <v>0</v>
      </c>
      <c r="C365" s="145"/>
      <c r="D365" s="196"/>
      <c r="E365" s="192" t="s">
        <v>53</v>
      </c>
    </row>
    <row r="366" customFormat="false" ht="15" hidden="false" customHeight="false" outlineLevel="0" collapsed="false">
      <c r="A366" s="195" t="n">
        <v>363</v>
      </c>
      <c r="B366" s="189" t="n">
        <f aca="false">IF(D366="x",0,IF(C366&lt;1,0,IF(C366&gt;1,1)))</f>
        <v>0</v>
      </c>
      <c r="C366" s="145"/>
      <c r="D366" s="196"/>
      <c r="E366" s="192" t="s">
        <v>53</v>
      </c>
    </row>
    <row r="367" customFormat="false" ht="15" hidden="false" customHeight="false" outlineLevel="0" collapsed="false">
      <c r="A367" s="195" t="n">
        <v>364</v>
      </c>
      <c r="B367" s="189" t="n">
        <f aca="false">IF(D367="x",0,IF(C367&lt;1,0,IF(C367&gt;1,1)))</f>
        <v>1</v>
      </c>
      <c r="C367" s="190" t="n">
        <v>119.962</v>
      </c>
      <c r="D367" s="196"/>
      <c r="E367" s="192" t="s">
        <v>53</v>
      </c>
    </row>
    <row r="368" customFormat="false" ht="15" hidden="false" customHeight="false" outlineLevel="0" collapsed="false">
      <c r="A368" s="193" t="n">
        <v>365</v>
      </c>
      <c r="B368" s="189" t="n">
        <f aca="false">IF(D368="x",0,IF(C368&lt;1,0,IF(C368&gt;1,1)))</f>
        <v>1</v>
      </c>
      <c r="C368" s="190" t="n">
        <v>122.653</v>
      </c>
      <c r="D368" s="196"/>
      <c r="E368" s="192" t="s">
        <v>53</v>
      </c>
    </row>
    <row r="369" customFormat="false" ht="15" hidden="false" customHeight="false" outlineLevel="0" collapsed="false">
      <c r="A369" s="195" t="n">
        <v>366</v>
      </c>
      <c r="B369" s="189" t="n">
        <f aca="false">IF(D369="x",0,IF(C369&lt;1,0,IF(C369&gt;1,1)))</f>
        <v>1</v>
      </c>
      <c r="C369" s="190" t="n">
        <v>121.548</v>
      </c>
      <c r="D369" s="196"/>
      <c r="E369" s="192" t="s">
        <v>53</v>
      </c>
    </row>
    <row r="370" customFormat="false" ht="15" hidden="false" customHeight="false" outlineLevel="0" collapsed="false">
      <c r="A370" s="195" t="n">
        <v>367</v>
      </c>
      <c r="B370" s="189" t="n">
        <f aca="false">IF(D370="x",0,IF(C370&lt;1,0,IF(C370&gt;1,1)))</f>
        <v>1</v>
      </c>
      <c r="C370" s="190" t="n">
        <v>119.301</v>
      </c>
      <c r="D370" s="196"/>
      <c r="E370" s="192" t="s">
        <v>53</v>
      </c>
    </row>
    <row r="371" customFormat="false" ht="15" hidden="false" customHeight="false" outlineLevel="0" collapsed="false">
      <c r="A371" s="193" t="n">
        <v>368</v>
      </c>
      <c r="B371" s="189" t="n">
        <f aca="false">IF(D371="x",0,IF(C371&lt;1,0,IF(C371&gt;1,1)))</f>
        <v>0</v>
      </c>
      <c r="C371" s="145"/>
      <c r="D371" s="196"/>
      <c r="E371" s="192" t="s">
        <v>53</v>
      </c>
    </row>
    <row r="372" customFormat="false" ht="15" hidden="false" customHeight="false" outlineLevel="0" collapsed="false">
      <c r="A372" s="195" t="n">
        <v>369</v>
      </c>
      <c r="B372" s="189" t="n">
        <f aca="false">IF(D372="x",0,IF(C372&lt;1,0,IF(C372&gt;1,1)))</f>
        <v>0</v>
      </c>
      <c r="C372" s="145"/>
      <c r="D372" s="196"/>
      <c r="E372" s="192" t="s">
        <v>53</v>
      </c>
    </row>
    <row r="373" customFormat="false" ht="15" hidden="false" customHeight="false" outlineLevel="0" collapsed="false">
      <c r="A373" s="195" t="n">
        <v>370</v>
      </c>
      <c r="B373" s="189" t="n">
        <f aca="false">IF(D373="x",0,IF(C373&lt;1,0,IF(C373&gt;1,1)))</f>
        <v>1</v>
      </c>
      <c r="C373" s="190" t="n">
        <v>122.063</v>
      </c>
      <c r="D373" s="196"/>
      <c r="E373" s="192" t="s">
        <v>53</v>
      </c>
    </row>
    <row r="374" customFormat="false" ht="15" hidden="false" customHeight="false" outlineLevel="0" collapsed="false">
      <c r="A374" s="193" t="n">
        <v>371</v>
      </c>
      <c r="B374" s="189" t="n">
        <f aca="false">IF(D374="x",0,IF(C374&lt;1,0,IF(C374&gt;1,1)))</f>
        <v>1</v>
      </c>
      <c r="C374" s="190" t="n">
        <v>122.495</v>
      </c>
      <c r="D374" s="196"/>
      <c r="E374" s="192" t="s">
        <v>53</v>
      </c>
    </row>
    <row r="375" customFormat="false" ht="15" hidden="false" customHeight="false" outlineLevel="0" collapsed="false">
      <c r="A375" s="195" t="n">
        <v>372</v>
      </c>
      <c r="B375" s="189" t="n">
        <f aca="false">IF(D375="x",0,IF(C375&lt;1,0,IF(C375&gt;1,1)))</f>
        <v>0</v>
      </c>
      <c r="C375" s="145"/>
      <c r="D375" s="196"/>
      <c r="E375" s="192" t="s">
        <v>53</v>
      </c>
    </row>
    <row r="376" customFormat="false" ht="15" hidden="false" customHeight="false" outlineLevel="0" collapsed="false">
      <c r="A376" s="195" t="n">
        <v>373</v>
      </c>
      <c r="B376" s="189" t="n">
        <f aca="false">IF(D376="x",0,IF(C376&lt;1,0,IF(C376&gt;1,1)))</f>
        <v>0</v>
      </c>
      <c r="C376" s="145"/>
      <c r="D376" s="196"/>
      <c r="E376" s="192" t="s">
        <v>53</v>
      </c>
    </row>
    <row r="377" customFormat="false" ht="15" hidden="false" customHeight="false" outlineLevel="0" collapsed="false">
      <c r="A377" s="193" t="n">
        <v>374</v>
      </c>
      <c r="B377" s="189" t="n">
        <f aca="false">IF(D377="x",0,IF(C377&lt;1,0,IF(C377&gt;1,1)))</f>
        <v>1</v>
      </c>
      <c r="C377" s="190" t="n">
        <v>121.372</v>
      </c>
      <c r="D377" s="196"/>
      <c r="E377" s="192" t="s">
        <v>53</v>
      </c>
    </row>
    <row r="378" customFormat="false" ht="15" hidden="false" customHeight="false" outlineLevel="0" collapsed="false">
      <c r="A378" s="195" t="n">
        <v>375</v>
      </c>
      <c r="B378" s="189" t="n">
        <f aca="false">IF(D378="x",0,IF(C378&lt;1,0,IF(C378&gt;1,1)))</f>
        <v>1</v>
      </c>
      <c r="C378" s="190" t="n">
        <v>121.386</v>
      </c>
      <c r="D378" s="196"/>
      <c r="E378" s="192" t="s">
        <v>53</v>
      </c>
    </row>
    <row r="379" customFormat="false" ht="15" hidden="false" customHeight="false" outlineLevel="0" collapsed="false">
      <c r="A379" s="195" t="n">
        <v>376</v>
      </c>
      <c r="B379" s="189" t="n">
        <f aca="false">IF(D379="x",0,IF(C379&lt;1,0,IF(C379&gt;1,1)))</f>
        <v>1</v>
      </c>
      <c r="C379" s="190" t="n">
        <v>120.403</v>
      </c>
      <c r="D379" s="196"/>
      <c r="E379" s="192" t="s">
        <v>53</v>
      </c>
    </row>
    <row r="380" customFormat="false" ht="15" hidden="false" customHeight="false" outlineLevel="0" collapsed="false">
      <c r="A380" s="193" t="n">
        <v>377</v>
      </c>
      <c r="B380" s="189" t="n">
        <f aca="false">IF(D380="x",0,IF(C380&lt;1,0,IF(C380&gt;1,1)))</f>
        <v>1</v>
      </c>
      <c r="C380" s="190" t="n">
        <v>121.976</v>
      </c>
      <c r="D380" s="196"/>
      <c r="E380" s="192" t="s">
        <v>53</v>
      </c>
    </row>
    <row r="381" customFormat="false" ht="15" hidden="false" customHeight="false" outlineLevel="0" collapsed="false">
      <c r="A381" s="195" t="n">
        <v>378</v>
      </c>
      <c r="B381" s="189" t="n">
        <f aca="false">IF(D381="x",0,IF(C381&lt;1,0,IF(C381&gt;1,1)))</f>
        <v>1</v>
      </c>
      <c r="C381" s="190" t="n">
        <v>121.534</v>
      </c>
      <c r="D381" s="196"/>
      <c r="E381" s="192" t="s">
        <v>53</v>
      </c>
    </row>
    <row r="382" customFormat="false" ht="15" hidden="false" customHeight="false" outlineLevel="0" collapsed="false">
      <c r="A382" s="195" t="n">
        <v>379</v>
      </c>
      <c r="B382" s="189" t="n">
        <f aca="false">IF(D382="x",0,IF(C382&lt;1,0,IF(C382&gt;1,1)))</f>
        <v>0</v>
      </c>
      <c r="C382" s="145"/>
      <c r="D382" s="196"/>
      <c r="E382" s="192" t="s">
        <v>53</v>
      </c>
    </row>
    <row r="383" customFormat="false" ht="15" hidden="false" customHeight="false" outlineLevel="0" collapsed="false">
      <c r="A383" s="193" t="n">
        <v>380</v>
      </c>
      <c r="B383" s="189" t="n">
        <f aca="false">IF(D383="x",0,IF(C383&lt;1,0,IF(C383&gt;1,1)))</f>
        <v>1</v>
      </c>
      <c r="C383" s="190" t="n">
        <v>118.469</v>
      </c>
      <c r="D383" s="196"/>
      <c r="E383" s="192" t="s">
        <v>53</v>
      </c>
    </row>
    <row r="384" customFormat="false" ht="15" hidden="false" customHeight="false" outlineLevel="0" collapsed="false">
      <c r="A384" s="195" t="n">
        <v>381</v>
      </c>
      <c r="B384" s="189" t="n">
        <f aca="false">IF(D384="x",0,IF(C384&lt;1,0,IF(C384&gt;1,1)))</f>
        <v>1</v>
      </c>
      <c r="C384" s="190" t="n">
        <v>121.673</v>
      </c>
      <c r="D384" s="196"/>
      <c r="E384" s="192" t="s">
        <v>53</v>
      </c>
    </row>
    <row r="385" customFormat="false" ht="15" hidden="false" customHeight="false" outlineLevel="0" collapsed="false">
      <c r="A385" s="195" t="n">
        <v>382</v>
      </c>
      <c r="B385" s="189" t="n">
        <f aca="false">IF(D385="x",0,IF(C385&lt;1,0,IF(C385&gt;1,1)))</f>
        <v>1</v>
      </c>
      <c r="C385" s="190" t="n">
        <v>121.041</v>
      </c>
      <c r="D385" s="196"/>
      <c r="E385" s="192" t="s">
        <v>53</v>
      </c>
    </row>
    <row r="386" customFormat="false" ht="15" hidden="false" customHeight="false" outlineLevel="0" collapsed="false">
      <c r="A386" s="193" t="n">
        <v>383</v>
      </c>
      <c r="B386" s="189" t="n">
        <f aca="false">IF(D386="x",0,IF(C386&lt;1,0,IF(C386&gt;1,1)))</f>
        <v>0</v>
      </c>
      <c r="C386" s="145"/>
      <c r="D386" s="196"/>
      <c r="E386" s="192" t="s">
        <v>53</v>
      </c>
    </row>
    <row r="387" customFormat="false" ht="15" hidden="false" customHeight="false" outlineLevel="0" collapsed="false">
      <c r="A387" s="195" t="n">
        <v>384</v>
      </c>
      <c r="B387" s="189" t="n">
        <f aca="false">IF(D387="x",0,IF(C387&lt;1,0,IF(C387&gt;1,1)))</f>
        <v>1</v>
      </c>
      <c r="C387" s="190" t="n">
        <v>121.776</v>
      </c>
      <c r="D387" s="196"/>
      <c r="E387" s="192" t="s">
        <v>53</v>
      </c>
    </row>
    <row r="388" customFormat="false" ht="15" hidden="false" customHeight="false" outlineLevel="0" collapsed="false">
      <c r="A388" s="195" t="n">
        <v>385</v>
      </c>
      <c r="B388" s="189" t="n">
        <f aca="false">IF(D388="x",0,IF(C388&lt;1,0,IF(C388&gt;1,1)))</f>
        <v>0</v>
      </c>
      <c r="C388" s="145"/>
      <c r="D388" s="196"/>
      <c r="E388" s="192" t="s">
        <v>53</v>
      </c>
    </row>
    <row r="389" customFormat="false" ht="15" hidden="false" customHeight="false" outlineLevel="0" collapsed="false">
      <c r="A389" s="193" t="n">
        <v>386</v>
      </c>
      <c r="B389" s="189" t="n">
        <f aca="false">IF(D389="x",0,IF(C389&lt;1,0,IF(C389&gt;1,1)))</f>
        <v>1</v>
      </c>
      <c r="C389" s="190" t="n">
        <v>121.691</v>
      </c>
      <c r="D389" s="196"/>
      <c r="E389" s="192" t="s">
        <v>53</v>
      </c>
    </row>
    <row r="390" customFormat="false" ht="15" hidden="false" customHeight="false" outlineLevel="0" collapsed="false">
      <c r="A390" s="195" t="n">
        <v>387</v>
      </c>
      <c r="B390" s="189" t="n">
        <f aca="false">IF(D390="x",0,IF(C390&lt;1,0,IF(C390&gt;1,1)))</f>
        <v>0</v>
      </c>
      <c r="C390" s="145"/>
      <c r="D390" s="196"/>
      <c r="E390" s="192" t="s">
        <v>53</v>
      </c>
    </row>
    <row r="391" customFormat="false" ht="15" hidden="false" customHeight="false" outlineLevel="0" collapsed="false">
      <c r="A391" s="195" t="n">
        <v>388</v>
      </c>
      <c r="B391" s="189" t="n">
        <f aca="false">IF(D391="x",0,IF(C391&lt;1,0,IF(C391&gt;1,1)))</f>
        <v>0</v>
      </c>
      <c r="C391" s="145"/>
      <c r="D391" s="196"/>
      <c r="E391" s="192" t="s">
        <v>53</v>
      </c>
    </row>
    <row r="392" customFormat="false" ht="15" hidden="false" customHeight="false" outlineLevel="0" collapsed="false">
      <c r="A392" s="193" t="n">
        <v>389</v>
      </c>
      <c r="B392" s="189" t="n">
        <f aca="false">IF(D392="x",0,IF(C392&lt;1,0,IF(C392&gt;1,1)))</f>
        <v>1</v>
      </c>
      <c r="C392" s="190" t="n">
        <v>119.222</v>
      </c>
      <c r="D392" s="196"/>
      <c r="E392" s="192" t="s">
        <v>53</v>
      </c>
    </row>
    <row r="393" customFormat="false" ht="15" hidden="false" customHeight="false" outlineLevel="0" collapsed="false">
      <c r="A393" s="195" t="n">
        <v>390</v>
      </c>
      <c r="B393" s="189" t="n">
        <f aca="false">IF(D393="x",0,IF(C393&lt;1,0,IF(C393&gt;1,1)))</f>
        <v>0</v>
      </c>
      <c r="C393" s="145"/>
      <c r="D393" s="196"/>
      <c r="E393" s="192" t="s">
        <v>53</v>
      </c>
    </row>
    <row r="394" customFormat="false" ht="15" hidden="false" customHeight="false" outlineLevel="0" collapsed="false">
      <c r="A394" s="195" t="n">
        <v>391</v>
      </c>
      <c r="B394" s="189" t="n">
        <f aca="false">IF(D394="x",0,IF(C394&lt;1,0,IF(C394&gt;1,1)))</f>
        <v>1</v>
      </c>
      <c r="C394" s="190" t="n">
        <v>119.569</v>
      </c>
      <c r="D394" s="196"/>
      <c r="E394" s="192" t="s">
        <v>53</v>
      </c>
    </row>
    <row r="395" customFormat="false" ht="15" hidden="false" customHeight="false" outlineLevel="0" collapsed="false">
      <c r="A395" s="193" t="n">
        <v>392</v>
      </c>
      <c r="B395" s="189" t="n">
        <f aca="false">IF(D395="x",0,IF(C395&lt;1,0,IF(C395&gt;1,1)))</f>
        <v>1</v>
      </c>
      <c r="C395" s="190" t="n">
        <v>122.365</v>
      </c>
      <c r="D395" s="196"/>
      <c r="E395" s="192" t="s">
        <v>53</v>
      </c>
    </row>
    <row r="396" customFormat="false" ht="15" hidden="false" customHeight="false" outlineLevel="0" collapsed="false">
      <c r="A396" s="195" t="n">
        <v>393</v>
      </c>
      <c r="B396" s="189" t="n">
        <f aca="false">IF(D396="x",0,IF(C396&lt;1,0,IF(C396&gt;1,1)))</f>
        <v>0</v>
      </c>
      <c r="C396" s="145"/>
      <c r="D396" s="196"/>
      <c r="E396" s="192" t="s">
        <v>53</v>
      </c>
    </row>
    <row r="397" customFormat="false" ht="15" hidden="false" customHeight="false" outlineLevel="0" collapsed="false">
      <c r="A397" s="195" t="n">
        <v>394</v>
      </c>
      <c r="B397" s="189" t="n">
        <f aca="false">IF(D397="x",0,IF(C397&lt;1,0,IF(C397&gt;1,1)))</f>
        <v>0</v>
      </c>
      <c r="C397" s="145"/>
      <c r="D397" s="196"/>
      <c r="E397" s="192" t="s">
        <v>53</v>
      </c>
    </row>
    <row r="398" customFormat="false" ht="15" hidden="false" customHeight="false" outlineLevel="0" collapsed="false">
      <c r="A398" s="193" t="n">
        <v>395</v>
      </c>
      <c r="B398" s="189" t="n">
        <f aca="false">IF(D398="x",0,IF(C398&lt;1,0,IF(C398&gt;1,1)))</f>
        <v>0</v>
      </c>
      <c r="C398" s="145"/>
      <c r="D398" s="196"/>
      <c r="E398" s="192" t="s">
        <v>53</v>
      </c>
    </row>
    <row r="399" customFormat="false" ht="15" hidden="false" customHeight="false" outlineLevel="0" collapsed="false">
      <c r="A399" s="195" t="n">
        <v>396</v>
      </c>
      <c r="B399" s="189" t="n">
        <f aca="false">IF(D399="x",0,IF(C399&lt;1,0,IF(C399&gt;1,1)))</f>
        <v>0</v>
      </c>
      <c r="C399" s="145"/>
      <c r="D399" s="196"/>
      <c r="E399" s="192" t="s">
        <v>53</v>
      </c>
    </row>
    <row r="400" customFormat="false" ht="15" hidden="false" customHeight="false" outlineLevel="0" collapsed="false">
      <c r="A400" s="195" t="n">
        <v>397</v>
      </c>
      <c r="B400" s="189" t="n">
        <f aca="false">IF(D400="x",0,IF(C400&lt;1,0,IF(C400&gt;1,1)))</f>
        <v>1</v>
      </c>
      <c r="C400" s="190" t="n">
        <v>120.962</v>
      </c>
      <c r="D400" s="196"/>
      <c r="E400" s="192" t="s">
        <v>53</v>
      </c>
    </row>
    <row r="401" customFormat="false" ht="15" hidden="false" customHeight="false" outlineLevel="0" collapsed="false">
      <c r="A401" s="193" t="n">
        <v>398</v>
      </c>
      <c r="B401" s="189" t="n">
        <f aca="false">IF(D401="x",0,IF(C401&lt;1,0,IF(C401&gt;1,1)))</f>
        <v>1</v>
      </c>
      <c r="C401" s="190" t="n">
        <v>120.586</v>
      </c>
      <c r="D401" s="196"/>
      <c r="E401" s="192" t="s">
        <v>53</v>
      </c>
    </row>
    <row r="402" customFormat="false" ht="15" hidden="false" customHeight="false" outlineLevel="0" collapsed="false">
      <c r="A402" s="195" t="n">
        <v>399</v>
      </c>
      <c r="B402" s="189" t="n">
        <f aca="false">IF(D402="x",0,IF(C402&lt;1,0,IF(C402&gt;1,1)))</f>
        <v>1</v>
      </c>
      <c r="C402" s="190" t="n">
        <v>115.433</v>
      </c>
      <c r="D402" s="196"/>
      <c r="E402" s="192" t="s">
        <v>53</v>
      </c>
    </row>
    <row r="403" customFormat="false" ht="15" hidden="false" customHeight="false" outlineLevel="0" collapsed="false">
      <c r="A403" s="195" t="n">
        <v>400</v>
      </c>
      <c r="B403" s="189" t="n">
        <f aca="false">IF(D403="x",0,IF(C403&lt;1,0,IF(C403&gt;1,1)))</f>
        <v>0</v>
      </c>
      <c r="C403" s="145"/>
      <c r="D403" s="196"/>
      <c r="E403" s="192" t="s">
        <v>53</v>
      </c>
    </row>
    <row r="404" customFormat="false" ht="15" hidden="false" customHeight="false" outlineLevel="0" collapsed="false">
      <c r="A404" s="193" t="n">
        <v>401</v>
      </c>
      <c r="B404" s="189" t="n">
        <f aca="false">IF(D404="x",0,IF(C404&lt;1,0,IF(C404&gt;1,1)))</f>
        <v>1</v>
      </c>
      <c r="C404" s="190" t="n">
        <v>121.398</v>
      </c>
      <c r="D404" s="196"/>
      <c r="E404" s="192" t="s">
        <v>53</v>
      </c>
    </row>
    <row r="405" customFormat="false" ht="15" hidden="false" customHeight="false" outlineLevel="0" collapsed="false">
      <c r="A405" s="195" t="n">
        <v>402</v>
      </c>
      <c r="B405" s="189" t="n">
        <f aca="false">IF(D405="x",0,IF(C405&lt;1,0,IF(C405&gt;1,1)))</f>
        <v>1</v>
      </c>
      <c r="C405" s="190" t="n">
        <v>121.296</v>
      </c>
      <c r="D405" s="196"/>
      <c r="E405" s="192" t="s">
        <v>53</v>
      </c>
    </row>
    <row r="406" customFormat="false" ht="15" hidden="false" customHeight="false" outlineLevel="0" collapsed="false">
      <c r="A406" s="195" t="n">
        <v>403</v>
      </c>
      <c r="B406" s="189" t="n">
        <f aca="false">IF(D406="x",0,IF(C406&lt;1,0,IF(C406&gt;1,1)))</f>
        <v>1</v>
      </c>
      <c r="C406" s="190" t="n">
        <v>120.544</v>
      </c>
      <c r="D406" s="196"/>
      <c r="E406" s="192" t="s">
        <v>53</v>
      </c>
    </row>
    <row r="407" customFormat="false" ht="15" hidden="false" customHeight="false" outlineLevel="0" collapsed="false">
      <c r="A407" s="193" t="n">
        <v>404</v>
      </c>
      <c r="B407" s="189" t="n">
        <f aca="false">IF(D407="x",0,IF(C407&lt;1,0,IF(C407&gt;1,1)))</f>
        <v>1</v>
      </c>
      <c r="C407" s="190" t="n">
        <v>115.873</v>
      </c>
      <c r="D407" s="196"/>
      <c r="E407" s="192" t="s">
        <v>53</v>
      </c>
    </row>
    <row r="408" customFormat="false" ht="15" hidden="false" customHeight="false" outlineLevel="0" collapsed="false">
      <c r="A408" s="195" t="n">
        <v>405</v>
      </c>
      <c r="B408" s="189" t="n">
        <f aca="false">IF(D408="x",0,IF(C408&lt;1,0,IF(C408&gt;1,1)))</f>
        <v>0</v>
      </c>
      <c r="C408" s="145"/>
      <c r="D408" s="196"/>
      <c r="E408" s="192" t="s">
        <v>53</v>
      </c>
    </row>
    <row r="409" customFormat="false" ht="15" hidden="false" customHeight="false" outlineLevel="0" collapsed="false">
      <c r="A409" s="195" t="n">
        <v>406</v>
      </c>
      <c r="B409" s="189" t="n">
        <f aca="false">IF(D409="x",0,IF(C409&lt;1,0,IF(C409&gt;1,1)))</f>
        <v>0</v>
      </c>
      <c r="C409" s="145"/>
      <c r="D409" s="196"/>
      <c r="E409" s="192" t="s">
        <v>53</v>
      </c>
    </row>
    <row r="410" customFormat="false" ht="15" hidden="false" customHeight="false" outlineLevel="0" collapsed="false">
      <c r="A410" s="193" t="n">
        <v>407</v>
      </c>
      <c r="B410" s="189" t="n">
        <f aca="false">IF(D410="x",0,IF(C410&lt;1,0,IF(C410&gt;1,1)))</f>
        <v>1</v>
      </c>
      <c r="C410" s="190" t="n">
        <v>120.282</v>
      </c>
      <c r="D410" s="196"/>
      <c r="E410" s="192" t="s">
        <v>53</v>
      </c>
    </row>
    <row r="411" customFormat="false" ht="15" hidden="false" customHeight="false" outlineLevel="0" collapsed="false">
      <c r="A411" s="195" t="n">
        <v>408</v>
      </c>
      <c r="B411" s="189" t="n">
        <f aca="false">IF(D411="x",0,IF(C411&lt;1,0,IF(C411&gt;1,1)))</f>
        <v>0</v>
      </c>
      <c r="C411" s="145"/>
      <c r="D411" s="196"/>
      <c r="E411" s="192" t="s">
        <v>53</v>
      </c>
    </row>
    <row r="412" customFormat="false" ht="15" hidden="false" customHeight="false" outlineLevel="0" collapsed="false">
      <c r="A412" s="193" t="n">
        <v>409</v>
      </c>
      <c r="B412" s="189" t="n">
        <f aca="false">IF(D412="x",0,IF(C412&lt;1,0,IF(C412&gt;1,1)))</f>
        <v>0</v>
      </c>
      <c r="C412" s="145"/>
      <c r="D412" s="196"/>
      <c r="E412" s="192" t="s">
        <v>53</v>
      </c>
    </row>
    <row r="413" customFormat="false" ht="15" hidden="false" customHeight="false" outlineLevel="0" collapsed="false">
      <c r="A413" s="195" t="n">
        <v>410</v>
      </c>
      <c r="B413" s="189" t="n">
        <f aca="false">IF(D413="x",0,IF(C413&lt;1,0,IF(C413&gt;1,1)))</f>
        <v>1</v>
      </c>
      <c r="C413" s="190" t="n">
        <v>120.628</v>
      </c>
      <c r="D413" s="196"/>
      <c r="E413" s="192" t="s">
        <v>53</v>
      </c>
    </row>
    <row r="414" customFormat="false" ht="15" hidden="false" customHeight="false" outlineLevel="0" collapsed="false">
      <c r="A414" s="193" t="n">
        <v>411</v>
      </c>
      <c r="B414" s="189" t="n">
        <f aca="false">IF(D414="x",0,IF(C414&lt;1,0,IF(C414&gt;1,1)))</f>
        <v>1</v>
      </c>
      <c r="C414" s="190" t="n">
        <v>118.433</v>
      </c>
      <c r="D414" s="196"/>
      <c r="E414" s="192" t="s">
        <v>53</v>
      </c>
    </row>
    <row r="415" customFormat="false" ht="15" hidden="false" customHeight="false" outlineLevel="0" collapsed="false">
      <c r="A415" s="195" t="n">
        <v>412</v>
      </c>
      <c r="B415" s="189" t="n">
        <f aca="false">IF(D415="x",0,IF(C415&lt;1,0,IF(C415&gt;1,1)))</f>
        <v>0</v>
      </c>
      <c r="C415" s="145"/>
      <c r="D415" s="196"/>
      <c r="E415" s="192" t="s">
        <v>53</v>
      </c>
    </row>
    <row r="416" customFormat="false" ht="15" hidden="false" customHeight="false" outlineLevel="0" collapsed="false">
      <c r="A416" s="193" t="n">
        <v>413</v>
      </c>
      <c r="B416" s="189" t="n">
        <f aca="false">IF(D416="x",0,IF(C416&lt;1,0,IF(C416&gt;1,1)))</f>
        <v>1</v>
      </c>
      <c r="C416" s="190" t="n">
        <v>121.582</v>
      </c>
      <c r="D416" s="196"/>
      <c r="E416" s="192" t="s">
        <v>53</v>
      </c>
    </row>
    <row r="417" customFormat="false" ht="15" hidden="false" customHeight="false" outlineLevel="0" collapsed="false">
      <c r="A417" s="195" t="n">
        <v>414</v>
      </c>
      <c r="B417" s="189" t="n">
        <f aca="false">IF(D417="x",0,IF(C417&lt;1,0,IF(C417&gt;1,1)))</f>
        <v>1</v>
      </c>
      <c r="C417" s="190" t="n">
        <v>121.424</v>
      </c>
      <c r="D417" s="196"/>
      <c r="E417" s="192" t="s">
        <v>53</v>
      </c>
    </row>
    <row r="418" customFormat="false" ht="15" hidden="false" customHeight="false" outlineLevel="0" collapsed="false">
      <c r="A418" s="193" t="n">
        <v>415</v>
      </c>
      <c r="B418" s="189" t="n">
        <f aca="false">IF(D418="x",0,IF(C418&lt;1,0,IF(C418&gt;1,1)))</f>
        <v>0</v>
      </c>
      <c r="C418" s="145"/>
      <c r="D418" s="196"/>
      <c r="E418" s="192" t="s">
        <v>53</v>
      </c>
    </row>
    <row r="419" customFormat="false" ht="15" hidden="false" customHeight="false" outlineLevel="0" collapsed="false">
      <c r="A419" s="195" t="n">
        <v>416</v>
      </c>
      <c r="B419" s="189" t="n">
        <f aca="false">IF(D419="x",0,IF(C419&lt;1,0,IF(C419&gt;1,1)))</f>
        <v>1</v>
      </c>
      <c r="C419" s="190" t="n">
        <v>119.984</v>
      </c>
      <c r="D419" s="196"/>
      <c r="E419" s="192" t="s">
        <v>53</v>
      </c>
    </row>
    <row r="420" customFormat="false" ht="15" hidden="false" customHeight="false" outlineLevel="0" collapsed="false">
      <c r="A420" s="193" t="n">
        <v>417</v>
      </c>
      <c r="B420" s="189" t="n">
        <f aca="false">IF(D420="x",0,IF(C420&lt;1,0,IF(C420&gt;1,1)))</f>
        <v>1</v>
      </c>
      <c r="C420" s="190" t="n">
        <v>120.583</v>
      </c>
      <c r="D420" s="196"/>
      <c r="E420" s="192" t="s">
        <v>53</v>
      </c>
    </row>
    <row r="421" customFormat="false" ht="15" hidden="false" customHeight="false" outlineLevel="0" collapsed="false">
      <c r="A421" s="195" t="n">
        <v>418</v>
      </c>
      <c r="B421" s="189" t="n">
        <f aca="false">IF(D421="x",0,IF(C421&lt;1,0,IF(C421&gt;1,1)))</f>
        <v>1</v>
      </c>
      <c r="C421" s="190" t="n">
        <v>118.284</v>
      </c>
      <c r="D421" s="196"/>
      <c r="E421" s="192" t="s">
        <v>53</v>
      </c>
    </row>
    <row r="422" customFormat="false" ht="15" hidden="false" customHeight="false" outlineLevel="0" collapsed="false">
      <c r="A422" s="193" t="n">
        <v>419</v>
      </c>
      <c r="B422" s="189" t="n">
        <f aca="false">IF(D422="x",0,IF(C422&lt;1,0,IF(C422&gt;1,1)))</f>
        <v>1</v>
      </c>
      <c r="C422" s="190" t="n">
        <v>112.074</v>
      </c>
      <c r="D422" s="196"/>
      <c r="E422" s="192" t="s">
        <v>53</v>
      </c>
    </row>
    <row r="423" customFormat="false" ht="15" hidden="false" customHeight="false" outlineLevel="0" collapsed="false">
      <c r="A423" s="195" t="n">
        <v>420</v>
      </c>
      <c r="B423" s="189" t="n">
        <f aca="false">IF(D423="x",0,IF(C423&lt;1,0,IF(C423&gt;1,1)))</f>
        <v>0</v>
      </c>
      <c r="C423" s="145"/>
      <c r="D423" s="196"/>
      <c r="E423" s="192" t="s">
        <v>53</v>
      </c>
    </row>
    <row r="424" customFormat="false" ht="15" hidden="false" customHeight="false" outlineLevel="0" collapsed="false">
      <c r="A424" s="193" t="n">
        <v>421</v>
      </c>
      <c r="B424" s="189" t="n">
        <f aca="false">IF(D424="x",0,IF(C424&lt;1,0,IF(C424&gt;1,1)))</f>
        <v>0</v>
      </c>
      <c r="C424" s="145"/>
      <c r="D424" s="196"/>
      <c r="E424" s="192" t="s">
        <v>53</v>
      </c>
    </row>
    <row r="425" customFormat="false" ht="15" hidden="false" customHeight="false" outlineLevel="0" collapsed="false">
      <c r="A425" s="195" t="n">
        <v>422</v>
      </c>
      <c r="B425" s="189" t="n">
        <f aca="false">IF(D425="x",0,IF(C425&lt;1,0,IF(C425&gt;1,1)))</f>
        <v>1</v>
      </c>
      <c r="C425" s="190" t="n">
        <v>120.904</v>
      </c>
      <c r="D425" s="196"/>
      <c r="E425" s="192" t="s">
        <v>53</v>
      </c>
    </row>
    <row r="426" customFormat="false" ht="15" hidden="false" customHeight="false" outlineLevel="0" collapsed="false">
      <c r="A426" s="193" t="n">
        <v>423</v>
      </c>
      <c r="B426" s="189" t="n">
        <f aca="false">IF(D426="x",0,IF(C426&lt;1,0,IF(C426&gt;1,1)))</f>
        <v>0</v>
      </c>
      <c r="C426" s="145"/>
      <c r="D426" s="196"/>
      <c r="E426" s="192" t="s">
        <v>53</v>
      </c>
    </row>
    <row r="427" customFormat="false" ht="15" hidden="false" customHeight="false" outlineLevel="0" collapsed="false">
      <c r="A427" s="195" t="n">
        <v>424</v>
      </c>
      <c r="B427" s="189" t="n">
        <f aca="false">IF(D427="x",0,IF(C427&lt;1,0,IF(C427&gt;1,1)))</f>
        <v>1</v>
      </c>
      <c r="C427" s="190" t="n">
        <v>120.318</v>
      </c>
      <c r="D427" s="196"/>
      <c r="E427" s="192" t="s">
        <v>53</v>
      </c>
    </row>
    <row r="428" customFormat="false" ht="15" hidden="false" customHeight="false" outlineLevel="0" collapsed="false">
      <c r="A428" s="193" t="n">
        <v>425</v>
      </c>
      <c r="B428" s="189" t="n">
        <f aca="false">IF(D428="x",0,IF(C428&lt;1,0,IF(C428&gt;1,1)))</f>
        <v>1</v>
      </c>
      <c r="C428" s="190" t="n">
        <v>117.51</v>
      </c>
      <c r="D428" s="196"/>
      <c r="E428" s="192" t="s">
        <v>53</v>
      </c>
    </row>
    <row r="429" customFormat="false" ht="15" hidden="false" customHeight="false" outlineLevel="0" collapsed="false">
      <c r="A429" s="195" t="n">
        <v>426</v>
      </c>
      <c r="B429" s="189" t="n">
        <f aca="false">IF(D429="x",0,IF(C429&lt;1,0,IF(C429&gt;1,1)))</f>
        <v>1</v>
      </c>
      <c r="C429" s="190" t="n">
        <v>121.864</v>
      </c>
      <c r="D429" s="196"/>
      <c r="E429" s="192" t="s">
        <v>53</v>
      </c>
    </row>
    <row r="430" customFormat="false" ht="15" hidden="false" customHeight="false" outlineLevel="0" collapsed="false">
      <c r="A430" s="193" t="n">
        <v>427</v>
      </c>
      <c r="B430" s="189" t="n">
        <f aca="false">IF(D430="x",0,IF(C430&lt;1,0,IF(C430&gt;1,1)))</f>
        <v>0</v>
      </c>
      <c r="C430" s="145"/>
      <c r="D430" s="196"/>
      <c r="E430" s="192" t="s">
        <v>53</v>
      </c>
    </row>
    <row r="431" customFormat="false" ht="15" hidden="false" customHeight="false" outlineLevel="0" collapsed="false">
      <c r="A431" s="195" t="n">
        <v>428</v>
      </c>
      <c r="B431" s="189" t="n">
        <f aca="false">IF(D431="x",0,IF(C431&lt;1,0,IF(C431&gt;1,1)))</f>
        <v>0</v>
      </c>
      <c r="C431" s="145"/>
      <c r="D431" s="196"/>
      <c r="E431" s="192" t="s">
        <v>53</v>
      </c>
    </row>
    <row r="432" customFormat="false" ht="15" hidden="false" customHeight="false" outlineLevel="0" collapsed="false">
      <c r="A432" s="193" t="n">
        <v>429</v>
      </c>
      <c r="B432" s="189" t="n">
        <f aca="false">IF(D432="x",0,IF(C432&lt;1,0,IF(C432&gt;1,1)))</f>
        <v>1</v>
      </c>
      <c r="C432" s="190" t="n">
        <v>121.103</v>
      </c>
      <c r="D432" s="196"/>
      <c r="E432" s="192" t="s">
        <v>53</v>
      </c>
    </row>
    <row r="433" customFormat="false" ht="15" hidden="false" customHeight="false" outlineLevel="0" collapsed="false">
      <c r="A433" s="195" t="n">
        <v>430</v>
      </c>
      <c r="B433" s="189" t="n">
        <f aca="false">IF(D433="x",0,IF(C433&lt;1,0,IF(C433&gt;1,1)))</f>
        <v>0</v>
      </c>
      <c r="C433" s="145"/>
      <c r="D433" s="196"/>
      <c r="E433" s="192" t="s">
        <v>53</v>
      </c>
    </row>
    <row r="434" customFormat="false" ht="15" hidden="false" customHeight="false" outlineLevel="0" collapsed="false">
      <c r="A434" s="193" t="n">
        <v>431</v>
      </c>
      <c r="B434" s="189" t="n">
        <f aca="false">IF(D434="x",0,IF(C434&lt;1,0,IF(C434&gt;1,1)))</f>
        <v>1</v>
      </c>
      <c r="C434" s="190" t="n">
        <v>120.356</v>
      </c>
      <c r="D434" s="196"/>
      <c r="E434" s="192" t="s">
        <v>53</v>
      </c>
    </row>
    <row r="435" customFormat="false" ht="15" hidden="false" customHeight="false" outlineLevel="0" collapsed="false">
      <c r="A435" s="195" t="n">
        <v>432</v>
      </c>
      <c r="B435" s="189" t="n">
        <f aca="false">IF(D435="x",0,IF(C435&lt;1,0,IF(C435&gt;1,1)))</f>
        <v>1</v>
      </c>
      <c r="C435" s="190" t="n">
        <v>119.336</v>
      </c>
      <c r="D435" s="196"/>
      <c r="E435" s="192" t="s">
        <v>53</v>
      </c>
    </row>
    <row r="436" customFormat="false" ht="15" hidden="false" customHeight="false" outlineLevel="0" collapsed="false">
      <c r="A436" s="193" t="n">
        <v>433</v>
      </c>
      <c r="B436" s="189" t="n">
        <f aca="false">IF(D436="x",0,IF(C436&lt;1,0,IF(C436&gt;1,1)))</f>
        <v>0</v>
      </c>
      <c r="C436" s="145"/>
      <c r="D436" s="196"/>
      <c r="E436" s="192" t="s">
        <v>53</v>
      </c>
    </row>
    <row r="437" customFormat="false" ht="15" hidden="false" customHeight="false" outlineLevel="0" collapsed="false">
      <c r="A437" s="195" t="n">
        <v>434</v>
      </c>
      <c r="B437" s="189" t="n">
        <f aca="false">IF(D437="x",0,IF(C437&lt;1,0,IF(C437&gt;1,1)))</f>
        <v>0</v>
      </c>
      <c r="C437" s="145"/>
      <c r="D437" s="196"/>
      <c r="E437" s="192" t="s">
        <v>53</v>
      </c>
    </row>
    <row r="438" customFormat="false" ht="15" hidden="false" customHeight="false" outlineLevel="0" collapsed="false">
      <c r="A438" s="193" t="n">
        <v>435</v>
      </c>
      <c r="B438" s="189" t="n">
        <f aca="false">IF(D438="x",0,IF(C438&lt;1,0,IF(C438&gt;1,1)))</f>
        <v>1</v>
      </c>
      <c r="C438" s="190" t="n">
        <v>119.803</v>
      </c>
      <c r="D438" s="196"/>
      <c r="E438" s="192" t="s">
        <v>53</v>
      </c>
    </row>
    <row r="439" customFormat="false" ht="15" hidden="false" customHeight="false" outlineLevel="0" collapsed="false">
      <c r="A439" s="195" t="n">
        <v>436</v>
      </c>
      <c r="B439" s="189" t="n">
        <f aca="false">IF(D439="x",0,IF(C439&lt;1,0,IF(C439&gt;1,1)))</f>
        <v>1</v>
      </c>
      <c r="C439" s="190" t="n">
        <v>121.886</v>
      </c>
      <c r="D439" s="196"/>
      <c r="E439" s="192" t="s">
        <v>53</v>
      </c>
    </row>
    <row r="440" customFormat="false" ht="15" hidden="false" customHeight="false" outlineLevel="0" collapsed="false">
      <c r="A440" s="193" t="n">
        <v>437</v>
      </c>
      <c r="B440" s="189" t="n">
        <f aca="false">IF(D440="x",0,IF(C440&lt;1,0,IF(C440&gt;1,1)))</f>
        <v>0</v>
      </c>
      <c r="C440" s="145"/>
      <c r="D440" s="196"/>
      <c r="E440" s="192" t="s">
        <v>53</v>
      </c>
    </row>
    <row r="441" customFormat="false" ht="15" hidden="false" customHeight="false" outlineLevel="0" collapsed="false">
      <c r="A441" s="195" t="n">
        <v>438</v>
      </c>
      <c r="B441" s="189" t="n">
        <f aca="false">IF(D441="x",0,IF(C441&lt;1,0,IF(C441&gt;1,1)))</f>
        <v>1</v>
      </c>
      <c r="C441" s="190" t="n">
        <v>120.5</v>
      </c>
      <c r="D441" s="196"/>
      <c r="E441" s="192" t="s">
        <v>53</v>
      </c>
    </row>
    <row r="442" customFormat="false" ht="15" hidden="false" customHeight="false" outlineLevel="0" collapsed="false">
      <c r="A442" s="193" t="n">
        <v>439</v>
      </c>
      <c r="B442" s="189" t="n">
        <f aca="false">IF(D442="x",0,IF(C442&lt;1,0,IF(C442&gt;1,1)))</f>
        <v>0</v>
      </c>
      <c r="C442" s="145"/>
      <c r="D442" s="196"/>
      <c r="E442" s="192" t="s">
        <v>53</v>
      </c>
    </row>
    <row r="443" customFormat="false" ht="15" hidden="false" customHeight="false" outlineLevel="0" collapsed="false">
      <c r="A443" s="195" t="n">
        <v>440</v>
      </c>
      <c r="B443" s="189" t="n">
        <f aca="false">IF(D443="x",0,IF(C443&lt;1,0,IF(C443&gt;1,1)))</f>
        <v>1</v>
      </c>
      <c r="C443" s="190" t="n">
        <v>112.842</v>
      </c>
      <c r="D443" s="196"/>
      <c r="E443" s="192" t="s">
        <v>53</v>
      </c>
    </row>
    <row r="444" customFormat="false" ht="15" hidden="false" customHeight="false" outlineLevel="0" collapsed="false">
      <c r="A444" s="193" t="n">
        <v>441</v>
      </c>
      <c r="B444" s="189" t="n">
        <f aca="false">IF(D444="x",0,IF(C444&lt;1,0,IF(C444&gt;1,1)))</f>
        <v>0</v>
      </c>
      <c r="C444" s="145"/>
      <c r="D444" s="196"/>
      <c r="E444" s="192" t="s">
        <v>53</v>
      </c>
    </row>
    <row r="445" customFormat="false" ht="15" hidden="false" customHeight="false" outlineLevel="0" collapsed="false">
      <c r="A445" s="195" t="n">
        <v>442</v>
      </c>
      <c r="B445" s="189" t="n">
        <f aca="false">IF(D445="x",0,IF(C445&lt;1,0,IF(C445&gt;1,1)))</f>
        <v>0</v>
      </c>
      <c r="C445" s="145"/>
      <c r="D445" s="196"/>
      <c r="E445" s="192" t="s">
        <v>53</v>
      </c>
    </row>
    <row r="446" customFormat="false" ht="15" hidden="false" customHeight="false" outlineLevel="0" collapsed="false">
      <c r="A446" s="193" t="n">
        <v>443</v>
      </c>
      <c r="B446" s="189" t="n">
        <f aca="false">IF(D446="x",0,IF(C446&lt;1,0,IF(C446&gt;1,1)))</f>
        <v>0</v>
      </c>
      <c r="C446" s="145"/>
      <c r="D446" s="196"/>
      <c r="E446" s="192" t="s">
        <v>53</v>
      </c>
    </row>
    <row r="447" customFormat="false" ht="15" hidden="false" customHeight="false" outlineLevel="0" collapsed="false">
      <c r="A447" s="195" t="n">
        <v>444</v>
      </c>
      <c r="B447" s="189" t="n">
        <f aca="false">IF(D447="x",0,IF(C447&lt;1,0,IF(C447&gt;1,1)))</f>
        <v>0</v>
      </c>
      <c r="C447" s="145"/>
      <c r="D447" s="196"/>
      <c r="E447" s="192" t="s">
        <v>53</v>
      </c>
    </row>
    <row r="448" customFormat="false" ht="15" hidden="false" customHeight="false" outlineLevel="0" collapsed="false">
      <c r="A448" s="193" t="n">
        <v>445</v>
      </c>
      <c r="B448" s="189" t="n">
        <f aca="false">IF(D448="x",0,IF(C448&lt;1,0,IF(C448&gt;1,1)))</f>
        <v>1</v>
      </c>
      <c r="C448" s="190" t="n">
        <v>120.483</v>
      </c>
      <c r="D448" s="196"/>
      <c r="E448" s="192" t="s">
        <v>53</v>
      </c>
    </row>
    <row r="449" customFormat="false" ht="15" hidden="false" customHeight="false" outlineLevel="0" collapsed="false">
      <c r="A449" s="195" t="n">
        <v>446</v>
      </c>
      <c r="B449" s="189" t="n">
        <f aca="false">IF(D449="x",0,IF(C449&lt;1,0,IF(C449&gt;1,1)))</f>
        <v>1</v>
      </c>
      <c r="C449" s="190" t="n">
        <v>119.439</v>
      </c>
      <c r="D449" s="196"/>
      <c r="E449" s="192" t="s">
        <v>53</v>
      </c>
    </row>
    <row r="450" customFormat="false" ht="15" hidden="false" customHeight="false" outlineLevel="0" collapsed="false">
      <c r="A450" s="193" t="n">
        <v>447</v>
      </c>
      <c r="B450" s="189" t="n">
        <f aca="false">IF(D450="x",0,IF(C450&lt;1,0,IF(C450&gt;1,1)))</f>
        <v>1</v>
      </c>
      <c r="C450" s="190" t="n">
        <v>117.168</v>
      </c>
      <c r="D450" s="196"/>
      <c r="E450" s="192" t="s">
        <v>53</v>
      </c>
    </row>
    <row r="451" customFormat="false" ht="15" hidden="false" customHeight="false" outlineLevel="0" collapsed="false">
      <c r="A451" s="195" t="n">
        <v>448</v>
      </c>
      <c r="B451" s="189" t="n">
        <f aca="false">IF(D451="x",0,IF(C451&lt;1,0,IF(C451&gt;1,1)))</f>
        <v>1</v>
      </c>
      <c r="C451" s="190" t="n">
        <v>119.577</v>
      </c>
      <c r="D451" s="196"/>
      <c r="E451" s="192" t="s">
        <v>53</v>
      </c>
    </row>
    <row r="452" customFormat="false" ht="15" hidden="false" customHeight="false" outlineLevel="0" collapsed="false">
      <c r="A452" s="193" t="n">
        <v>449</v>
      </c>
      <c r="B452" s="189" t="n">
        <f aca="false">IF(D452="x",0,IF(C452&lt;1,0,IF(C452&gt;1,1)))</f>
        <v>1</v>
      </c>
      <c r="C452" s="190" t="n">
        <v>119.857</v>
      </c>
      <c r="D452" s="196"/>
      <c r="E452" s="192" t="s">
        <v>53</v>
      </c>
    </row>
    <row r="453" customFormat="false" ht="15" hidden="false" customHeight="false" outlineLevel="0" collapsed="false">
      <c r="A453" s="195" t="n">
        <v>450</v>
      </c>
      <c r="B453" s="189" t="n">
        <f aca="false">IF(D453="x",0,IF(C453&lt;1,0,IF(C453&gt;1,1)))</f>
        <v>0</v>
      </c>
      <c r="C453" s="145"/>
      <c r="D453" s="196"/>
      <c r="E453" s="192" t="s">
        <v>53</v>
      </c>
    </row>
    <row r="454" customFormat="false" ht="15" hidden="false" customHeight="false" outlineLevel="0" collapsed="false">
      <c r="A454" s="193" t="n">
        <v>451</v>
      </c>
      <c r="B454" s="189" t="n">
        <f aca="false">IF(D454="x",0,IF(C454&lt;1,0,IF(C454&gt;1,1)))</f>
        <v>1</v>
      </c>
      <c r="C454" s="190" t="n">
        <v>118.476</v>
      </c>
      <c r="D454" s="196"/>
      <c r="E454" s="192" t="s">
        <v>53</v>
      </c>
    </row>
    <row r="455" customFormat="false" ht="15" hidden="false" customHeight="false" outlineLevel="0" collapsed="false">
      <c r="A455" s="195" t="n">
        <v>452</v>
      </c>
      <c r="B455" s="189" t="n">
        <f aca="false">IF(D455="x",0,IF(C455&lt;1,0,IF(C455&gt;1,1)))</f>
        <v>1</v>
      </c>
      <c r="C455" s="190" t="n">
        <v>117.9</v>
      </c>
      <c r="D455" s="196"/>
      <c r="E455" s="192" t="s">
        <v>53</v>
      </c>
    </row>
    <row r="456" customFormat="false" ht="15" hidden="false" customHeight="false" outlineLevel="0" collapsed="false">
      <c r="A456" s="193" t="n">
        <v>453</v>
      </c>
      <c r="B456" s="189" t="n">
        <f aca="false">IF(D456="x",0,IF(C456&lt;1,0,IF(C456&gt;1,1)))</f>
        <v>1</v>
      </c>
      <c r="C456" s="190" t="n">
        <v>119.082</v>
      </c>
      <c r="D456" s="196"/>
      <c r="E456" s="192" t="s">
        <v>53</v>
      </c>
    </row>
    <row r="457" customFormat="false" ht="15" hidden="false" customHeight="false" outlineLevel="0" collapsed="false">
      <c r="A457" s="195" t="n">
        <v>454</v>
      </c>
      <c r="B457" s="189" t="n">
        <f aca="false">IF(D457="x",0,IF(C457&lt;1,0,IF(C457&gt;1,1)))</f>
        <v>1</v>
      </c>
      <c r="C457" s="190" t="n">
        <v>119.215</v>
      </c>
      <c r="D457" s="196"/>
      <c r="E457" s="192" t="s">
        <v>53</v>
      </c>
    </row>
    <row r="458" customFormat="false" ht="15" hidden="false" customHeight="false" outlineLevel="0" collapsed="false">
      <c r="A458" s="193" t="n">
        <v>455</v>
      </c>
      <c r="B458" s="189" t="n">
        <f aca="false">IF(D458="x",0,IF(C458&lt;1,0,IF(C458&gt;1,1)))</f>
        <v>1</v>
      </c>
      <c r="C458" s="190" t="n">
        <v>116.06</v>
      </c>
      <c r="D458" s="196"/>
      <c r="E458" s="192" t="s">
        <v>53</v>
      </c>
    </row>
    <row r="459" customFormat="false" ht="15" hidden="false" customHeight="false" outlineLevel="0" collapsed="false">
      <c r="A459" s="195" t="n">
        <v>456</v>
      </c>
      <c r="B459" s="189" t="n">
        <f aca="false">IF(D459="x",0,IF(C459&lt;1,0,IF(C459&gt;1,1)))</f>
        <v>0</v>
      </c>
      <c r="C459" s="145"/>
      <c r="D459" s="196"/>
      <c r="E459" s="192" t="s">
        <v>53</v>
      </c>
    </row>
    <row r="460" customFormat="false" ht="15" hidden="false" customHeight="false" outlineLevel="0" collapsed="false">
      <c r="A460" s="193" t="n">
        <v>457</v>
      </c>
      <c r="B460" s="189" t="n">
        <f aca="false">IF(D460="x",0,IF(C460&lt;1,0,IF(C460&gt;1,1)))</f>
        <v>1</v>
      </c>
      <c r="C460" s="190" t="n">
        <v>118.747</v>
      </c>
      <c r="D460" s="196"/>
      <c r="E460" s="192" t="s">
        <v>53</v>
      </c>
    </row>
    <row r="461" customFormat="false" ht="15" hidden="false" customHeight="false" outlineLevel="0" collapsed="false">
      <c r="A461" s="195" t="n">
        <v>458</v>
      </c>
      <c r="B461" s="189" t="n">
        <f aca="false">IF(D461="x",0,IF(C461&lt;1,0,IF(C461&gt;1,1)))</f>
        <v>1</v>
      </c>
      <c r="C461" s="190" t="n">
        <v>117.794</v>
      </c>
      <c r="D461" s="196"/>
      <c r="E461" s="192" t="s">
        <v>53</v>
      </c>
    </row>
    <row r="462" customFormat="false" ht="15" hidden="false" customHeight="false" outlineLevel="0" collapsed="false">
      <c r="A462" s="193" t="n">
        <v>459</v>
      </c>
      <c r="B462" s="189" t="n">
        <f aca="false">IF(D462="x",0,IF(C462&lt;1,0,IF(C462&gt;1,1)))</f>
        <v>1</v>
      </c>
      <c r="C462" s="190" t="n">
        <v>119.392</v>
      </c>
      <c r="D462" s="196"/>
      <c r="E462" s="192" t="s">
        <v>53</v>
      </c>
    </row>
    <row r="463" customFormat="false" ht="15" hidden="false" customHeight="false" outlineLevel="0" collapsed="false">
      <c r="A463" s="195" t="n">
        <v>460</v>
      </c>
      <c r="B463" s="189" t="n">
        <f aca="false">IF(D463="x",0,IF(C463&lt;1,0,IF(C463&gt;1,1)))</f>
        <v>1</v>
      </c>
      <c r="C463" s="190" t="n">
        <v>119.228</v>
      </c>
      <c r="D463" s="196"/>
      <c r="E463" s="192" t="s">
        <v>53</v>
      </c>
    </row>
    <row r="464" customFormat="false" ht="15" hidden="false" customHeight="false" outlineLevel="0" collapsed="false">
      <c r="A464" s="193" t="n">
        <v>461</v>
      </c>
      <c r="B464" s="189" t="n">
        <f aca="false">IF(D464="x",0,IF(C464&lt;1,0,IF(C464&gt;1,1)))</f>
        <v>0</v>
      </c>
      <c r="C464" s="145"/>
      <c r="D464" s="196"/>
      <c r="E464" s="192" t="s">
        <v>53</v>
      </c>
    </row>
    <row r="465" customFormat="false" ht="15" hidden="false" customHeight="false" outlineLevel="0" collapsed="false">
      <c r="A465" s="195" t="n">
        <v>462</v>
      </c>
      <c r="B465" s="189" t="n">
        <f aca="false">IF(D465="x",0,IF(C465&lt;1,0,IF(C465&gt;1,1)))</f>
        <v>1</v>
      </c>
      <c r="C465" s="190" t="n">
        <v>119.66</v>
      </c>
      <c r="D465" s="196"/>
      <c r="E465" s="192" t="s">
        <v>53</v>
      </c>
    </row>
    <row r="466" customFormat="false" ht="15" hidden="false" customHeight="false" outlineLevel="0" collapsed="false">
      <c r="A466" s="193" t="n">
        <v>463</v>
      </c>
      <c r="B466" s="189" t="n">
        <f aca="false">IF(D466="x",0,IF(C466&lt;1,0,IF(C466&gt;1,1)))</f>
        <v>1</v>
      </c>
      <c r="C466" s="190" t="n">
        <v>119.975</v>
      </c>
      <c r="D466" s="196"/>
      <c r="E466" s="192" t="s">
        <v>53</v>
      </c>
    </row>
    <row r="467" customFormat="false" ht="15" hidden="false" customHeight="false" outlineLevel="0" collapsed="false">
      <c r="A467" s="195" t="n">
        <v>464</v>
      </c>
      <c r="B467" s="189" t="n">
        <f aca="false">IF(D467="x",0,IF(C467&lt;1,0,IF(C467&gt;1,1)))</f>
        <v>0</v>
      </c>
      <c r="C467" s="145"/>
      <c r="D467" s="196"/>
      <c r="E467" s="192" t="s">
        <v>53</v>
      </c>
    </row>
    <row r="468" customFormat="false" ht="15" hidden="false" customHeight="false" outlineLevel="0" collapsed="false">
      <c r="A468" s="193" t="n">
        <v>465</v>
      </c>
      <c r="B468" s="189" t="n">
        <f aca="false">IF(D468="x",0,IF(C468&lt;1,0,IF(C468&gt;1,1)))</f>
        <v>1</v>
      </c>
      <c r="C468" s="190" t="n">
        <v>117.923</v>
      </c>
      <c r="D468" s="196"/>
      <c r="E468" s="192" t="s">
        <v>53</v>
      </c>
    </row>
    <row r="469" customFormat="false" ht="15" hidden="false" customHeight="false" outlineLevel="0" collapsed="false">
      <c r="A469" s="195" t="n">
        <v>466</v>
      </c>
      <c r="B469" s="189" t="n">
        <f aca="false">IF(D469="x",0,IF(C469&lt;1,0,IF(C469&gt;1,1)))</f>
        <v>0</v>
      </c>
      <c r="C469" s="145"/>
      <c r="D469" s="196"/>
      <c r="E469" s="192" t="s">
        <v>53</v>
      </c>
    </row>
    <row r="470" customFormat="false" ht="15" hidden="false" customHeight="false" outlineLevel="0" collapsed="false">
      <c r="A470" s="193" t="n">
        <v>467</v>
      </c>
      <c r="B470" s="189" t="n">
        <f aca="false">IF(D470="x",0,IF(C470&lt;1,0,IF(C470&gt;1,1)))</f>
        <v>1</v>
      </c>
      <c r="C470" s="190" t="n">
        <v>119.417</v>
      </c>
      <c r="D470" s="196"/>
      <c r="E470" s="192" t="s">
        <v>53</v>
      </c>
    </row>
    <row r="471" customFormat="false" ht="15" hidden="false" customHeight="false" outlineLevel="0" collapsed="false">
      <c r="A471" s="195" t="n">
        <v>468</v>
      </c>
      <c r="B471" s="189" t="n">
        <f aca="false">IF(D471="x",0,IF(C471&lt;1,0,IF(C471&gt;1,1)))</f>
        <v>0</v>
      </c>
      <c r="C471" s="145"/>
      <c r="D471" s="196"/>
      <c r="E471" s="192" t="s">
        <v>53</v>
      </c>
    </row>
    <row r="472" customFormat="false" ht="15" hidden="false" customHeight="false" outlineLevel="0" collapsed="false">
      <c r="A472" s="193" t="n">
        <v>469</v>
      </c>
      <c r="B472" s="189" t="n">
        <f aca="false">IF(D472="x",0,IF(C472&lt;1,0,IF(C472&gt;1,1)))</f>
        <v>1</v>
      </c>
      <c r="C472" s="190" t="n">
        <v>120.43</v>
      </c>
      <c r="D472" s="196"/>
      <c r="E472" s="192" t="s">
        <v>53</v>
      </c>
    </row>
    <row r="473" customFormat="false" ht="15" hidden="false" customHeight="false" outlineLevel="0" collapsed="false">
      <c r="A473" s="195" t="n">
        <v>470</v>
      </c>
      <c r="B473" s="189" t="n">
        <f aca="false">IF(D473="x",0,IF(C473&lt;1,0,IF(C473&gt;1,1)))</f>
        <v>1</v>
      </c>
      <c r="C473" s="190" t="n">
        <v>119.922</v>
      </c>
      <c r="D473" s="196"/>
      <c r="E473" s="192" t="s">
        <v>53</v>
      </c>
    </row>
    <row r="474" customFormat="false" ht="15" hidden="false" customHeight="false" outlineLevel="0" collapsed="false">
      <c r="A474" s="193" t="n">
        <v>471</v>
      </c>
      <c r="B474" s="189" t="n">
        <f aca="false">IF(D474="x",0,IF(C474&lt;1,0,IF(C474&gt;1,1)))</f>
        <v>0</v>
      </c>
      <c r="C474" s="145"/>
      <c r="D474" s="196"/>
      <c r="E474" s="192" t="s">
        <v>53</v>
      </c>
    </row>
    <row r="475" customFormat="false" ht="15" hidden="false" customHeight="false" outlineLevel="0" collapsed="false">
      <c r="A475" s="195" t="n">
        <v>472</v>
      </c>
      <c r="B475" s="189" t="n">
        <f aca="false">IF(D475="x",0,IF(C475&lt;1,0,IF(C475&gt;1,1)))</f>
        <v>0</v>
      </c>
      <c r="C475" s="145"/>
      <c r="D475" s="196"/>
      <c r="E475" s="192" t="s">
        <v>53</v>
      </c>
    </row>
    <row r="476" customFormat="false" ht="15" hidden="false" customHeight="false" outlineLevel="0" collapsed="false">
      <c r="A476" s="193" t="n">
        <v>473</v>
      </c>
      <c r="B476" s="189" t="n">
        <f aca="false">IF(D476="x",0,IF(C476&lt;1,0,IF(C476&gt;1,1)))</f>
        <v>1</v>
      </c>
      <c r="C476" s="190" t="n">
        <v>119.656</v>
      </c>
      <c r="D476" s="196"/>
      <c r="E476" s="192" t="s">
        <v>53</v>
      </c>
    </row>
    <row r="477" customFormat="false" ht="15" hidden="false" customHeight="false" outlineLevel="0" collapsed="false">
      <c r="A477" s="195" t="n">
        <v>474</v>
      </c>
      <c r="B477" s="189" t="n">
        <f aca="false">IF(D477="x",0,IF(C477&lt;1,0,IF(C477&gt;1,1)))</f>
        <v>1</v>
      </c>
      <c r="C477" s="190" t="n">
        <v>119.527</v>
      </c>
      <c r="D477" s="196"/>
      <c r="E477" s="192" t="s">
        <v>53</v>
      </c>
    </row>
    <row r="478" customFormat="false" ht="15" hidden="false" customHeight="false" outlineLevel="0" collapsed="false">
      <c r="A478" s="193" t="n">
        <v>475</v>
      </c>
      <c r="B478" s="189" t="n">
        <f aca="false">IF(D478="x",0,IF(C478&lt;1,0,IF(C478&gt;1,1)))</f>
        <v>0</v>
      </c>
      <c r="C478" s="145"/>
      <c r="D478" s="196"/>
      <c r="E478" s="192" t="s">
        <v>53</v>
      </c>
    </row>
    <row r="479" customFormat="false" ht="15" hidden="false" customHeight="false" outlineLevel="0" collapsed="false">
      <c r="A479" s="195" t="n">
        <v>476</v>
      </c>
      <c r="B479" s="189" t="n">
        <f aca="false">IF(D479="x",0,IF(C479&lt;1,0,IF(C479&gt;1,1)))</f>
        <v>0</v>
      </c>
      <c r="C479" s="145"/>
      <c r="D479" s="196"/>
      <c r="E479" s="192" t="s">
        <v>53</v>
      </c>
    </row>
    <row r="480" customFormat="false" ht="15" hidden="false" customHeight="false" outlineLevel="0" collapsed="false">
      <c r="A480" s="193" t="n">
        <v>477</v>
      </c>
      <c r="B480" s="189" t="n">
        <f aca="false">IF(D480="x",0,IF(C480&lt;1,0,IF(C480&gt;1,1)))</f>
        <v>0</v>
      </c>
      <c r="C480" s="145"/>
      <c r="D480" s="196"/>
      <c r="E480" s="192" t="s">
        <v>53</v>
      </c>
    </row>
    <row r="481" customFormat="false" ht="15" hidden="false" customHeight="false" outlineLevel="0" collapsed="false">
      <c r="A481" s="195" t="n">
        <v>478</v>
      </c>
      <c r="B481" s="189" t="n">
        <f aca="false">IF(D481="x",0,IF(C481&lt;1,0,IF(C481&gt;1,1)))</f>
        <v>1</v>
      </c>
      <c r="C481" s="190" t="n">
        <v>119.396</v>
      </c>
      <c r="D481" s="196"/>
      <c r="E481" s="192" t="s">
        <v>53</v>
      </c>
    </row>
    <row r="482" customFormat="false" ht="15" hidden="false" customHeight="false" outlineLevel="0" collapsed="false">
      <c r="A482" s="193" t="n">
        <v>479</v>
      </c>
      <c r="B482" s="189" t="n">
        <f aca="false">IF(D482="x",0,IF(C482&lt;1,0,IF(C482&gt;1,1)))</f>
        <v>0</v>
      </c>
      <c r="C482" s="145"/>
      <c r="D482" s="196"/>
      <c r="E482" s="192" t="s">
        <v>53</v>
      </c>
    </row>
    <row r="483" customFormat="false" ht="15" hidden="false" customHeight="false" outlineLevel="0" collapsed="false">
      <c r="A483" s="195" t="n">
        <v>480</v>
      </c>
      <c r="B483" s="189" t="n">
        <f aca="false">IF(D483="x",0,IF(C483&lt;1,0,IF(C483&gt;1,1)))</f>
        <v>1</v>
      </c>
      <c r="C483" s="190" t="n">
        <v>119.855</v>
      </c>
      <c r="D483" s="196"/>
      <c r="E483" s="192" t="s">
        <v>53</v>
      </c>
    </row>
    <row r="484" customFormat="false" ht="15" hidden="false" customHeight="false" outlineLevel="0" collapsed="false">
      <c r="A484" s="193" t="n">
        <v>481</v>
      </c>
      <c r="B484" s="189" t="n">
        <f aca="false">IF(D484="x",0,IF(C484&lt;1,0,IF(C484&gt;1,1)))</f>
        <v>0</v>
      </c>
      <c r="C484" s="145"/>
      <c r="D484" s="196"/>
      <c r="E484" s="192" t="s">
        <v>53</v>
      </c>
    </row>
    <row r="485" customFormat="false" ht="15" hidden="false" customHeight="false" outlineLevel="0" collapsed="false">
      <c r="A485" s="195" t="n">
        <v>482</v>
      </c>
      <c r="B485" s="189" t="n">
        <f aca="false">IF(D485="x",0,IF(C485&lt;1,0,IF(C485&gt;1,1)))</f>
        <v>1</v>
      </c>
      <c r="C485" s="190" t="n">
        <v>120.238</v>
      </c>
      <c r="D485" s="196"/>
      <c r="E485" s="192" t="s">
        <v>53</v>
      </c>
    </row>
    <row r="486" customFormat="false" ht="15" hidden="false" customHeight="false" outlineLevel="0" collapsed="false">
      <c r="A486" s="193" t="n">
        <v>483</v>
      </c>
      <c r="B486" s="189" t="n">
        <f aca="false">IF(D486="x",0,IF(C486&lt;1,0,IF(C486&gt;1,1)))</f>
        <v>1</v>
      </c>
      <c r="C486" s="190" t="n">
        <v>117.82</v>
      </c>
      <c r="D486" s="196"/>
      <c r="E486" s="192" t="s">
        <v>53</v>
      </c>
    </row>
    <row r="487" customFormat="false" ht="15" hidden="false" customHeight="false" outlineLevel="0" collapsed="false">
      <c r="A487" s="195" t="n">
        <v>484</v>
      </c>
      <c r="B487" s="189" t="n">
        <f aca="false">IF(D487="x",0,IF(C487&lt;1,0,IF(C487&gt;1,1)))</f>
        <v>1</v>
      </c>
      <c r="C487" s="190" t="n">
        <v>118.326</v>
      </c>
      <c r="D487" s="196"/>
      <c r="E487" s="192" t="s">
        <v>53</v>
      </c>
    </row>
    <row r="488" customFormat="false" ht="15" hidden="false" customHeight="false" outlineLevel="0" collapsed="false">
      <c r="A488" s="193" t="n">
        <v>485</v>
      </c>
      <c r="B488" s="189" t="n">
        <f aca="false">IF(D488="x",0,IF(C488&lt;1,0,IF(C488&gt;1,1)))</f>
        <v>1</v>
      </c>
      <c r="C488" s="190" t="n">
        <v>119.772</v>
      </c>
      <c r="D488" s="196"/>
      <c r="E488" s="192" t="s">
        <v>53</v>
      </c>
    </row>
    <row r="489" customFormat="false" ht="15" hidden="false" customHeight="false" outlineLevel="0" collapsed="false">
      <c r="A489" s="195" t="n">
        <v>486</v>
      </c>
      <c r="B489" s="189" t="n">
        <f aca="false">IF(D489="x",0,IF(C489&lt;1,0,IF(C489&gt;1,1)))</f>
        <v>0</v>
      </c>
      <c r="C489" s="145"/>
      <c r="D489" s="196"/>
      <c r="E489" s="192" t="s">
        <v>53</v>
      </c>
    </row>
    <row r="490" customFormat="false" ht="15" hidden="false" customHeight="false" outlineLevel="0" collapsed="false">
      <c r="A490" s="193" t="n">
        <v>487</v>
      </c>
      <c r="B490" s="189" t="n">
        <f aca="false">IF(D490="x",0,IF(C490&lt;1,0,IF(C490&gt;1,1)))</f>
        <v>0</v>
      </c>
      <c r="C490" s="145"/>
      <c r="D490" s="196"/>
      <c r="E490" s="192" t="s">
        <v>53</v>
      </c>
    </row>
    <row r="491" customFormat="false" ht="15" hidden="false" customHeight="false" outlineLevel="0" collapsed="false">
      <c r="A491" s="195" t="n">
        <v>488</v>
      </c>
      <c r="B491" s="189" t="n">
        <f aca="false">IF(D491="x",0,IF(C491&lt;1,0,IF(C491&gt;1,1)))</f>
        <v>0</v>
      </c>
      <c r="C491" s="145"/>
      <c r="D491" s="196"/>
      <c r="E491" s="192" t="s">
        <v>53</v>
      </c>
    </row>
    <row r="492" customFormat="false" ht="15" hidden="false" customHeight="false" outlineLevel="0" collapsed="false">
      <c r="A492" s="193" t="n">
        <v>489</v>
      </c>
      <c r="B492" s="189" t="n">
        <f aca="false">IF(D492="x",0,IF(C492&lt;1,0,IF(C492&gt;1,1)))</f>
        <v>0</v>
      </c>
      <c r="C492" s="145"/>
      <c r="D492" s="196"/>
      <c r="E492" s="192" t="s">
        <v>53</v>
      </c>
    </row>
    <row r="493" customFormat="false" ht="15" hidden="false" customHeight="false" outlineLevel="0" collapsed="false">
      <c r="A493" s="195" t="n">
        <v>490</v>
      </c>
      <c r="B493" s="189" t="n">
        <f aca="false">IF(D493="x",0,IF(C493&lt;1,0,IF(C493&gt;1,1)))</f>
        <v>0</v>
      </c>
      <c r="C493" s="145"/>
      <c r="D493" s="196"/>
      <c r="E493" s="192" t="s">
        <v>53</v>
      </c>
    </row>
    <row r="494" customFormat="false" ht="15" hidden="false" customHeight="false" outlineLevel="0" collapsed="false">
      <c r="A494" s="193" t="n">
        <v>491</v>
      </c>
      <c r="B494" s="189" t="n">
        <f aca="false">IF(D494="x",0,IF(C494&lt;1,0,IF(C494&gt;1,1)))</f>
        <v>0</v>
      </c>
      <c r="C494" s="145"/>
      <c r="D494" s="196"/>
      <c r="E494" s="192" t="s">
        <v>53</v>
      </c>
    </row>
    <row r="495" customFormat="false" ht="15" hidden="false" customHeight="false" outlineLevel="0" collapsed="false">
      <c r="A495" s="195" t="n">
        <v>492</v>
      </c>
      <c r="B495" s="189" t="n">
        <f aca="false">IF(D495="x",0,IF(C495&lt;1,0,IF(C495&gt;1,1)))</f>
        <v>1</v>
      </c>
      <c r="C495" s="190" t="n">
        <v>120.033</v>
      </c>
      <c r="D495" s="196"/>
      <c r="E495" s="192" t="s">
        <v>53</v>
      </c>
    </row>
    <row r="496" customFormat="false" ht="15" hidden="false" customHeight="false" outlineLevel="0" collapsed="false">
      <c r="A496" s="193" t="n">
        <v>493</v>
      </c>
      <c r="B496" s="189" t="n">
        <f aca="false">IF(D496="x",0,IF(C496&lt;1,0,IF(C496&gt;1,1)))</f>
        <v>0</v>
      </c>
      <c r="C496" s="145"/>
      <c r="D496" s="196"/>
      <c r="E496" s="192" t="s">
        <v>53</v>
      </c>
    </row>
    <row r="497" customFormat="false" ht="15" hidden="false" customHeight="false" outlineLevel="0" collapsed="false">
      <c r="A497" s="195" t="n">
        <v>494</v>
      </c>
      <c r="B497" s="189" t="n">
        <f aca="false">IF(D497="x",0,IF(C497&lt;1,0,IF(C497&gt;1,1)))</f>
        <v>1</v>
      </c>
      <c r="C497" s="190" t="n">
        <v>119.912</v>
      </c>
      <c r="D497" s="196"/>
      <c r="E497" s="192" t="s">
        <v>53</v>
      </c>
    </row>
    <row r="498" customFormat="false" ht="15" hidden="false" customHeight="false" outlineLevel="0" collapsed="false">
      <c r="A498" s="193" t="n">
        <v>495</v>
      </c>
      <c r="B498" s="189" t="n">
        <f aca="false">IF(D498="x",0,IF(C498&lt;1,0,IF(C498&gt;1,1)))</f>
        <v>0</v>
      </c>
      <c r="C498" s="145"/>
      <c r="D498" s="196"/>
      <c r="E498" s="192" t="s">
        <v>53</v>
      </c>
    </row>
    <row r="499" customFormat="false" ht="15" hidden="false" customHeight="false" outlineLevel="0" collapsed="false">
      <c r="A499" s="195" t="n">
        <v>496</v>
      </c>
      <c r="B499" s="189" t="n">
        <f aca="false">IF(D499="x",0,IF(C499&lt;1,0,IF(C499&gt;1,1)))</f>
        <v>1</v>
      </c>
      <c r="C499" s="190" t="n">
        <v>119.029</v>
      </c>
      <c r="D499" s="196"/>
      <c r="E499" s="192" t="s">
        <v>53</v>
      </c>
    </row>
    <row r="500" customFormat="false" ht="15" hidden="false" customHeight="false" outlineLevel="0" collapsed="false">
      <c r="A500" s="193" t="n">
        <v>497</v>
      </c>
      <c r="B500" s="189" t="n">
        <f aca="false">IF(D500="x",0,IF(C500&lt;1,0,IF(C500&gt;1,1)))</f>
        <v>1</v>
      </c>
      <c r="C500" s="190" t="n">
        <v>118.181</v>
      </c>
      <c r="D500" s="196"/>
      <c r="E500" s="192" t="s">
        <v>53</v>
      </c>
    </row>
    <row r="501" customFormat="false" ht="15" hidden="false" customHeight="false" outlineLevel="0" collapsed="false">
      <c r="A501" s="195" t="n">
        <v>498</v>
      </c>
      <c r="B501" s="189" t="n">
        <f aca="false">IF(D501="x",0,IF(C501&lt;1,0,IF(C501&gt;1,1)))</f>
        <v>0</v>
      </c>
      <c r="C501" s="145"/>
      <c r="D501" s="196"/>
      <c r="E501" s="192" t="s">
        <v>53</v>
      </c>
    </row>
    <row r="502" customFormat="false" ht="15" hidden="false" customHeight="false" outlineLevel="0" collapsed="false">
      <c r="A502" s="193" t="n">
        <v>499</v>
      </c>
      <c r="B502" s="189" t="n">
        <f aca="false">IF(D502="x",0,IF(C502&lt;1,0,IF(C502&gt;1,1)))</f>
        <v>1</v>
      </c>
      <c r="C502" s="190" t="n">
        <v>118.88</v>
      </c>
      <c r="D502" s="196"/>
      <c r="E502" s="192" t="s">
        <v>53</v>
      </c>
    </row>
    <row r="503" customFormat="false" ht="15" hidden="false" customHeight="false" outlineLevel="0" collapsed="false">
      <c r="A503" s="195" t="n">
        <v>1141</v>
      </c>
      <c r="B503" s="189" t="n">
        <f aca="false">IF(D503="x",0,IF(C503&lt;1,0,IF(C503&gt;1,1)))</f>
        <v>1</v>
      </c>
      <c r="C503" s="197" t="n">
        <v>113.12</v>
      </c>
      <c r="D503" s="196"/>
      <c r="E503" s="198" t="s">
        <v>181</v>
      </c>
    </row>
    <row r="504" customFormat="false" ht="15" hidden="false" customHeight="false" outlineLevel="0" collapsed="false">
      <c r="A504" s="195" t="n">
        <v>1142</v>
      </c>
      <c r="B504" s="189" t="n">
        <f aca="false">IF(D504="x",0,IF(C504&lt;1,0,IF(C504&gt;1,1)))</f>
        <v>1</v>
      </c>
      <c r="C504" s="197" t="n">
        <v>112.26</v>
      </c>
      <c r="D504" s="196"/>
      <c r="E504" s="198" t="s">
        <v>181</v>
      </c>
    </row>
    <row r="505" customFormat="false" ht="15" hidden="false" customHeight="false" outlineLevel="0" collapsed="false">
      <c r="A505" s="195" t="n">
        <v>1143</v>
      </c>
      <c r="B505" s="189" t="n">
        <f aca="false">IF(D505="x",0,IF(C505&lt;1,0,IF(C505&gt;1,1)))</f>
        <v>1</v>
      </c>
      <c r="C505" s="197" t="n">
        <v>112.44</v>
      </c>
      <c r="D505" s="196"/>
      <c r="E505" s="198" t="s">
        <v>181</v>
      </c>
    </row>
    <row r="506" customFormat="false" ht="15" hidden="false" customHeight="false" outlineLevel="0" collapsed="false">
      <c r="A506" s="195" t="n">
        <v>1144</v>
      </c>
      <c r="B506" s="189" t="n">
        <f aca="false">IF(D506="x",0,IF(C506&lt;1,0,IF(C506&gt;1,1)))</f>
        <v>1</v>
      </c>
      <c r="C506" s="197" t="n">
        <v>112.17</v>
      </c>
      <c r="D506" s="196"/>
      <c r="E506" s="198" t="s">
        <v>181</v>
      </c>
    </row>
    <row r="507" customFormat="false" ht="15" hidden="false" customHeight="false" outlineLevel="0" collapsed="false">
      <c r="A507" s="195" t="n">
        <v>1145</v>
      </c>
      <c r="B507" s="189" t="n">
        <f aca="false">IF(D507="x",0,IF(C507&lt;1,0,IF(C507&gt;1,1)))</f>
        <v>1</v>
      </c>
      <c r="C507" s="197" t="n">
        <v>113.39</v>
      </c>
      <c r="D507" s="196"/>
      <c r="E507" s="198" t="s">
        <v>181</v>
      </c>
    </row>
    <row r="508" customFormat="false" ht="15" hidden="false" customHeight="false" outlineLevel="0" collapsed="false">
      <c r="A508" s="195" t="n">
        <v>1146</v>
      </c>
      <c r="B508" s="189" t="n">
        <f aca="false">IF(D508="x",0,IF(C508&lt;1,0,IF(C508&gt;1,1)))</f>
        <v>0</v>
      </c>
      <c r="C508" s="197"/>
      <c r="D508" s="196"/>
      <c r="E508" s="198" t="s">
        <v>181</v>
      </c>
    </row>
    <row r="509" customFormat="false" ht="15" hidden="false" customHeight="false" outlineLevel="0" collapsed="false">
      <c r="A509" s="195" t="n">
        <v>1147</v>
      </c>
      <c r="B509" s="189" t="n">
        <f aca="false">IF(D509="x",0,IF(C509&lt;1,0,IF(C509&gt;1,1)))</f>
        <v>1</v>
      </c>
      <c r="C509" s="197" t="n">
        <v>112.9</v>
      </c>
      <c r="D509" s="196"/>
      <c r="E509" s="198" t="s">
        <v>181</v>
      </c>
    </row>
    <row r="510" customFormat="false" ht="15" hidden="false" customHeight="false" outlineLevel="0" collapsed="false">
      <c r="A510" s="195" t="n">
        <v>1148</v>
      </c>
      <c r="B510" s="189" t="n">
        <f aca="false">IF(D510="x",0,IF(C510&lt;1,0,IF(C510&gt;1,1)))</f>
        <v>1</v>
      </c>
      <c r="C510" s="197" t="n">
        <v>112.95</v>
      </c>
      <c r="D510" s="196"/>
      <c r="E510" s="198" t="s">
        <v>181</v>
      </c>
    </row>
    <row r="511" customFormat="false" ht="15" hidden="false" customHeight="false" outlineLevel="0" collapsed="false">
      <c r="A511" s="195" t="n">
        <v>1149</v>
      </c>
      <c r="B511" s="189" t="n">
        <f aca="false">IF(D511="x",0,IF(C511&lt;1,0,IF(C511&gt;1,1)))</f>
        <v>1</v>
      </c>
      <c r="C511" s="197" t="n">
        <v>112.57</v>
      </c>
      <c r="D511" s="196"/>
      <c r="E511" s="198" t="s">
        <v>181</v>
      </c>
    </row>
    <row r="512" customFormat="false" ht="15" hidden="false" customHeight="false" outlineLevel="0" collapsed="false">
      <c r="A512" s="195" t="n">
        <v>1150</v>
      </c>
      <c r="B512" s="189" t="n">
        <f aca="false">IF(D512="x",0,IF(C512&lt;1,0,IF(C512&gt;1,1)))</f>
        <v>1</v>
      </c>
      <c r="C512" s="197" t="n">
        <v>111.94</v>
      </c>
      <c r="D512" s="196"/>
      <c r="E512" s="198" t="s">
        <v>181</v>
      </c>
    </row>
    <row r="513" customFormat="false" ht="15" hidden="false" customHeight="false" outlineLevel="0" collapsed="false">
      <c r="A513" s="195" t="n">
        <v>1151</v>
      </c>
      <c r="B513" s="189" t="n">
        <f aca="false">IF(D513="x",0,IF(C513&lt;1,0,IF(C513&gt;1,1)))</f>
        <v>1</v>
      </c>
      <c r="C513" s="197" t="n">
        <v>112.9</v>
      </c>
      <c r="D513" s="196"/>
      <c r="E513" s="198" t="s">
        <v>181</v>
      </c>
    </row>
    <row r="514" customFormat="false" ht="15" hidden="false" customHeight="false" outlineLevel="0" collapsed="false">
      <c r="A514" s="195" t="n">
        <v>1152</v>
      </c>
      <c r="B514" s="189" t="n">
        <f aca="false">IF(D514="x",0,IF(C514&lt;1,0,IF(C514&gt;1,1)))</f>
        <v>1</v>
      </c>
      <c r="C514" s="197" t="n">
        <v>112.54</v>
      </c>
      <c r="D514" s="196"/>
      <c r="E514" s="198" t="s">
        <v>181</v>
      </c>
    </row>
    <row r="515" customFormat="false" ht="15" hidden="false" customHeight="false" outlineLevel="0" collapsed="false">
      <c r="A515" s="195" t="n">
        <v>1153</v>
      </c>
      <c r="B515" s="189" t="n">
        <f aca="false">IF(D515="x",0,IF(C515&lt;1,0,IF(C515&gt;1,1)))</f>
        <v>1</v>
      </c>
      <c r="C515" s="197" t="n">
        <v>114.01</v>
      </c>
      <c r="D515" s="196"/>
      <c r="E515" s="198" t="s">
        <v>181</v>
      </c>
    </row>
    <row r="516" customFormat="false" ht="15" hidden="false" customHeight="false" outlineLevel="0" collapsed="false">
      <c r="A516" s="195" t="n">
        <v>1154</v>
      </c>
      <c r="B516" s="189" t="n">
        <f aca="false">IF(D516="x",0,IF(C516&lt;1,0,IF(C516&gt;1,1)))</f>
        <v>1</v>
      </c>
      <c r="C516" s="197" t="n">
        <v>112.46</v>
      </c>
      <c r="D516" s="196"/>
      <c r="E516" s="198" t="s">
        <v>181</v>
      </c>
    </row>
    <row r="517" customFormat="false" ht="15" hidden="false" customHeight="false" outlineLevel="0" collapsed="false">
      <c r="A517" s="195" t="n">
        <v>1155</v>
      </c>
      <c r="B517" s="189" t="n">
        <f aca="false">IF(D517="x",0,IF(C517&lt;1,0,IF(C517&gt;1,1)))</f>
        <v>1</v>
      </c>
      <c r="C517" s="197" t="n">
        <v>113.72</v>
      </c>
      <c r="D517" s="196"/>
      <c r="E517" s="198" t="s">
        <v>181</v>
      </c>
    </row>
    <row r="518" customFormat="false" ht="15" hidden="false" customHeight="false" outlineLevel="0" collapsed="false">
      <c r="A518" s="195" t="n">
        <v>1156</v>
      </c>
      <c r="B518" s="189" t="n">
        <f aca="false">IF(D518="x",0,IF(C518&lt;1,0,IF(C518&gt;1,1)))</f>
        <v>0</v>
      </c>
      <c r="C518" s="197"/>
      <c r="D518" s="196"/>
      <c r="E518" s="198" t="s">
        <v>181</v>
      </c>
    </row>
    <row r="519" customFormat="false" ht="15" hidden="false" customHeight="false" outlineLevel="0" collapsed="false">
      <c r="A519" s="195" t="n">
        <v>1157</v>
      </c>
      <c r="B519" s="189" t="n">
        <f aca="false">IF(D519="x",0,IF(C519&lt;1,0,IF(C519&gt;1,1)))</f>
        <v>1</v>
      </c>
      <c r="C519" s="197" t="n">
        <v>112.78</v>
      </c>
      <c r="D519" s="196"/>
      <c r="E519" s="198" t="s">
        <v>181</v>
      </c>
    </row>
    <row r="520" customFormat="false" ht="15" hidden="false" customHeight="false" outlineLevel="0" collapsed="false">
      <c r="A520" s="195" t="n">
        <v>1158</v>
      </c>
      <c r="B520" s="189" t="n">
        <f aca="false">IF(D520="x",0,IF(C520&lt;1,0,IF(C520&gt;1,1)))</f>
        <v>1</v>
      </c>
      <c r="C520" s="197" t="n">
        <v>112.78</v>
      </c>
      <c r="D520" s="196"/>
      <c r="E520" s="198" t="s">
        <v>181</v>
      </c>
    </row>
    <row r="521" customFormat="false" ht="15" hidden="false" customHeight="false" outlineLevel="0" collapsed="false">
      <c r="A521" s="195" t="n">
        <v>1159</v>
      </c>
      <c r="B521" s="189" t="n">
        <f aca="false">IF(D521="x",0,IF(C521&lt;1,0,IF(C521&gt;1,1)))</f>
        <v>1</v>
      </c>
      <c r="C521" s="197" t="n">
        <v>113.96</v>
      </c>
      <c r="D521" s="196"/>
      <c r="E521" s="198" t="s">
        <v>181</v>
      </c>
    </row>
    <row r="522" customFormat="false" ht="15" hidden="false" customHeight="false" outlineLevel="0" collapsed="false">
      <c r="A522" s="195" t="n">
        <v>1160</v>
      </c>
      <c r="B522" s="189" t="n">
        <f aca="false">IF(D522="x",0,IF(C522&lt;1,0,IF(C522&gt;1,1)))</f>
        <v>1</v>
      </c>
      <c r="C522" s="197" t="n">
        <v>111.54</v>
      </c>
      <c r="D522" s="196"/>
      <c r="E522" s="198" t="s">
        <v>181</v>
      </c>
    </row>
    <row r="523" customFormat="false" ht="15" hidden="false" customHeight="false" outlineLevel="0" collapsed="false">
      <c r="A523" s="195" t="n">
        <v>1161</v>
      </c>
      <c r="B523" s="189" t="n">
        <f aca="false">IF(D523="x",0,IF(C523&lt;1,0,IF(C523&gt;1,1)))</f>
        <v>1</v>
      </c>
      <c r="C523" s="197" t="n">
        <v>112.15</v>
      </c>
      <c r="D523" s="196"/>
      <c r="E523" s="198" t="s">
        <v>181</v>
      </c>
    </row>
    <row r="524" customFormat="false" ht="15" hidden="false" customHeight="false" outlineLevel="0" collapsed="false">
      <c r="A524" s="195" t="n">
        <v>1162</v>
      </c>
      <c r="B524" s="189" t="n">
        <f aca="false">IF(D524="x",0,IF(C524&lt;1,0,IF(C524&gt;1,1)))</f>
        <v>1</v>
      </c>
      <c r="C524" s="197" t="n">
        <v>112.51</v>
      </c>
      <c r="D524" s="196"/>
      <c r="E524" s="198" t="s">
        <v>181</v>
      </c>
    </row>
    <row r="525" customFormat="false" ht="15" hidden="false" customHeight="false" outlineLevel="0" collapsed="false">
      <c r="A525" s="195" t="n">
        <v>1163</v>
      </c>
      <c r="B525" s="189" t="n">
        <f aca="false">IF(D525="x",0,IF(C525&lt;1,0,IF(C525&gt;1,1)))</f>
        <v>1</v>
      </c>
      <c r="C525" s="197" t="n">
        <v>112.25</v>
      </c>
      <c r="D525" s="196"/>
      <c r="E525" s="198" t="s">
        <v>181</v>
      </c>
    </row>
    <row r="526" customFormat="false" ht="15" hidden="false" customHeight="false" outlineLevel="0" collapsed="false">
      <c r="A526" s="195" t="n">
        <v>1164</v>
      </c>
      <c r="B526" s="189" t="n">
        <f aca="false">IF(D526="x",0,IF(C526&lt;1,0,IF(C526&gt;1,1)))</f>
        <v>1</v>
      </c>
      <c r="C526" s="197" t="n">
        <v>112.71</v>
      </c>
      <c r="D526" s="196"/>
      <c r="E526" s="198" t="s">
        <v>181</v>
      </c>
    </row>
    <row r="527" customFormat="false" ht="15" hidden="false" customHeight="false" outlineLevel="0" collapsed="false">
      <c r="A527" s="195" t="n">
        <v>1165</v>
      </c>
      <c r="B527" s="189" t="n">
        <f aca="false">IF(D527="x",0,IF(C527&lt;1,0,IF(C527&gt;1,1)))</f>
        <v>1</v>
      </c>
      <c r="C527" s="197" t="n">
        <v>113.54</v>
      </c>
      <c r="D527" s="196"/>
      <c r="E527" s="198" t="s">
        <v>181</v>
      </c>
    </row>
    <row r="528" customFormat="false" ht="15" hidden="false" customHeight="false" outlineLevel="0" collapsed="false">
      <c r="A528" s="195" t="n">
        <v>1166</v>
      </c>
      <c r="B528" s="189" t="n">
        <f aca="false">IF(D528="x",0,IF(C528&lt;1,0,IF(C528&gt;1,1)))</f>
        <v>1</v>
      </c>
      <c r="C528" s="197" t="n">
        <v>114.16</v>
      </c>
      <c r="D528" s="196"/>
      <c r="E528" s="198" t="s">
        <v>181</v>
      </c>
    </row>
    <row r="529" customFormat="false" ht="15" hidden="false" customHeight="false" outlineLevel="0" collapsed="false">
      <c r="A529" s="195" t="n">
        <v>1167</v>
      </c>
      <c r="B529" s="189" t="n">
        <f aca="false">IF(D529="x",0,IF(C529&lt;1,0,IF(C529&gt;1,1)))</f>
        <v>1</v>
      </c>
      <c r="C529" s="197" t="n">
        <v>111.84</v>
      </c>
      <c r="D529" s="196"/>
      <c r="E529" s="198" t="s">
        <v>181</v>
      </c>
    </row>
    <row r="530" customFormat="false" ht="15" hidden="false" customHeight="false" outlineLevel="0" collapsed="false">
      <c r="A530" s="195" t="n">
        <v>1168</v>
      </c>
      <c r="B530" s="189" t="n">
        <f aca="false">IF(D530="x",0,IF(C530&lt;1,0,IF(C530&gt;1,1)))</f>
        <v>1</v>
      </c>
      <c r="C530" s="197" t="n">
        <v>112.77</v>
      </c>
      <c r="D530" s="196"/>
      <c r="E530" s="198" t="s">
        <v>181</v>
      </c>
    </row>
    <row r="531" customFormat="false" ht="15" hidden="false" customHeight="false" outlineLevel="0" collapsed="false">
      <c r="A531" s="195" t="n">
        <v>1169</v>
      </c>
      <c r="B531" s="189" t="n">
        <f aca="false">IF(D531="x",0,IF(C531&lt;1,0,IF(C531&gt;1,1)))</f>
        <v>1</v>
      </c>
      <c r="C531" s="197" t="n">
        <v>112.4</v>
      </c>
      <c r="D531" s="196"/>
      <c r="E531" s="198" t="s">
        <v>181</v>
      </c>
    </row>
    <row r="532" customFormat="false" ht="15" hidden="false" customHeight="false" outlineLevel="0" collapsed="false">
      <c r="A532" s="195" t="n">
        <v>1170</v>
      </c>
      <c r="B532" s="189" t="n">
        <f aca="false">IF(D532="x",0,IF(C532&lt;1,0,IF(C532&gt;1,1)))</f>
        <v>1</v>
      </c>
      <c r="C532" s="197" t="n">
        <v>111.11</v>
      </c>
      <c r="D532" s="196"/>
      <c r="E532" s="198" t="s">
        <v>181</v>
      </c>
    </row>
    <row r="533" customFormat="false" ht="15" hidden="false" customHeight="false" outlineLevel="0" collapsed="false">
      <c r="A533" s="195" t="n">
        <v>1171</v>
      </c>
      <c r="B533" s="189" t="n">
        <f aca="false">IF(D533="x",0,IF(C533&lt;1,0,IF(C533&gt;1,1)))</f>
        <v>1</v>
      </c>
      <c r="C533" s="197" t="n">
        <v>112.42</v>
      </c>
      <c r="D533" s="196"/>
      <c r="E533" s="198" t="s">
        <v>181</v>
      </c>
    </row>
    <row r="534" customFormat="false" ht="15" hidden="false" customHeight="false" outlineLevel="0" collapsed="false">
      <c r="A534" s="195" t="n">
        <v>1172</v>
      </c>
      <c r="B534" s="189" t="n">
        <f aca="false">IF(D534="x",0,IF(C534&lt;1,0,IF(C534&gt;1,1)))</f>
        <v>1</v>
      </c>
      <c r="C534" s="197" t="n">
        <v>112.69</v>
      </c>
      <c r="D534" s="196"/>
      <c r="E534" s="198" t="s">
        <v>181</v>
      </c>
    </row>
    <row r="535" customFormat="false" ht="15" hidden="false" customHeight="false" outlineLevel="0" collapsed="false">
      <c r="A535" s="195" t="n">
        <v>1173</v>
      </c>
      <c r="B535" s="189" t="n">
        <f aca="false">IF(D535="x",0,IF(C535&lt;1,0,IF(C535&gt;1,1)))</f>
        <v>1</v>
      </c>
      <c r="C535" s="197" t="n">
        <v>111.62</v>
      </c>
      <c r="D535" s="196"/>
      <c r="E535" s="198" t="s">
        <v>181</v>
      </c>
    </row>
    <row r="536" customFormat="false" ht="15" hidden="false" customHeight="false" outlineLevel="0" collapsed="false">
      <c r="A536" s="195" t="n">
        <v>1174</v>
      </c>
      <c r="B536" s="189" t="n">
        <f aca="false">IF(D536="x",0,IF(C536&lt;1,0,IF(C536&gt;1,1)))</f>
        <v>1</v>
      </c>
      <c r="C536" s="197" t="n">
        <v>112.63</v>
      </c>
      <c r="D536" s="196"/>
      <c r="E536" s="198" t="s">
        <v>181</v>
      </c>
    </row>
    <row r="537" customFormat="false" ht="15" hidden="false" customHeight="false" outlineLevel="0" collapsed="false">
      <c r="A537" s="195" t="n">
        <v>1175</v>
      </c>
      <c r="B537" s="189" t="n">
        <f aca="false">IF(D537="x",0,IF(C537&lt;1,0,IF(C537&gt;1,1)))</f>
        <v>1</v>
      </c>
      <c r="C537" s="197" t="n">
        <v>112.68</v>
      </c>
      <c r="D537" s="196"/>
      <c r="E537" s="198" t="s">
        <v>181</v>
      </c>
    </row>
    <row r="538" customFormat="false" ht="15" hidden="false" customHeight="false" outlineLevel="0" collapsed="false">
      <c r="A538" s="195" t="n">
        <v>1176</v>
      </c>
      <c r="B538" s="189" t="n">
        <f aca="false">IF(D538="x",0,IF(C538&lt;1,0,IF(C538&gt;1,1)))</f>
        <v>1</v>
      </c>
      <c r="C538" s="197" t="n">
        <v>113.18</v>
      </c>
      <c r="D538" s="196"/>
      <c r="E538" s="198" t="s">
        <v>181</v>
      </c>
    </row>
    <row r="539" customFormat="false" ht="15" hidden="false" customHeight="false" outlineLevel="0" collapsed="false">
      <c r="A539" s="195" t="n">
        <v>1177</v>
      </c>
      <c r="B539" s="189" t="n">
        <f aca="false">IF(D539="x",0,IF(C539&lt;1,0,IF(C539&gt;1,1)))</f>
        <v>1</v>
      </c>
      <c r="C539" s="197" t="n">
        <v>113.37</v>
      </c>
      <c r="D539" s="196"/>
      <c r="E539" s="198" t="s">
        <v>181</v>
      </c>
    </row>
    <row r="540" customFormat="false" ht="15" hidden="false" customHeight="false" outlineLevel="0" collapsed="false">
      <c r="A540" s="195" t="n">
        <v>1178</v>
      </c>
      <c r="B540" s="189" t="n">
        <f aca="false">IF(D540="x",0,IF(C540&lt;1,0,IF(C540&gt;1,1)))</f>
        <v>0</v>
      </c>
      <c r="C540" s="197"/>
      <c r="D540" s="196"/>
      <c r="E540" s="198" t="s">
        <v>181</v>
      </c>
    </row>
    <row r="541" customFormat="false" ht="15" hidden="false" customHeight="false" outlineLevel="0" collapsed="false">
      <c r="A541" s="195" t="n">
        <v>1179</v>
      </c>
      <c r="B541" s="189" t="n">
        <f aca="false">IF(D541="x",0,IF(C541&lt;1,0,IF(C541&gt;1,1)))</f>
        <v>1</v>
      </c>
      <c r="C541" s="197" t="n">
        <v>112.72</v>
      </c>
      <c r="D541" s="196"/>
      <c r="E541" s="198" t="s">
        <v>181</v>
      </c>
    </row>
    <row r="542" customFormat="false" ht="15" hidden="false" customHeight="false" outlineLevel="0" collapsed="false">
      <c r="A542" s="195" t="n">
        <v>1180</v>
      </c>
      <c r="B542" s="189" t="n">
        <f aca="false">IF(D542="x",0,IF(C542&lt;1,0,IF(C542&gt;1,1)))</f>
        <v>1</v>
      </c>
      <c r="C542" s="197" t="n">
        <v>111.95</v>
      </c>
      <c r="D542" s="196"/>
      <c r="E542" s="198" t="s">
        <v>181</v>
      </c>
    </row>
    <row r="543" customFormat="false" ht="15" hidden="false" customHeight="false" outlineLevel="0" collapsed="false">
      <c r="A543" s="195" t="n">
        <v>1181</v>
      </c>
      <c r="B543" s="189" t="n">
        <f aca="false">IF(D543="x",0,IF(C543&lt;1,0,IF(C543&gt;1,1)))</f>
        <v>1</v>
      </c>
      <c r="C543" s="197" t="n">
        <v>111.96</v>
      </c>
      <c r="D543" s="196"/>
      <c r="E543" s="198" t="s">
        <v>181</v>
      </c>
    </row>
    <row r="544" customFormat="false" ht="15" hidden="false" customHeight="false" outlineLevel="0" collapsed="false">
      <c r="A544" s="195" t="n">
        <v>1182</v>
      </c>
      <c r="B544" s="189" t="n">
        <f aca="false">IF(D544="x",0,IF(C544&lt;1,0,IF(C544&gt;1,1)))</f>
        <v>1</v>
      </c>
      <c r="C544" s="197" t="n">
        <v>112.74</v>
      </c>
      <c r="D544" s="196"/>
      <c r="E544" s="198" t="s">
        <v>181</v>
      </c>
    </row>
    <row r="545" customFormat="false" ht="15" hidden="false" customHeight="false" outlineLevel="0" collapsed="false">
      <c r="A545" s="195" t="n">
        <v>1183</v>
      </c>
      <c r="B545" s="189" t="n">
        <f aca="false">IF(D545="x",0,IF(C545&lt;1,0,IF(C545&gt;1,1)))</f>
        <v>1</v>
      </c>
      <c r="C545" s="197" t="n">
        <v>112.1</v>
      </c>
      <c r="D545" s="196"/>
      <c r="E545" s="198" t="s">
        <v>181</v>
      </c>
    </row>
    <row r="546" customFormat="false" ht="15" hidden="false" customHeight="false" outlineLevel="0" collapsed="false">
      <c r="A546" s="195" t="n">
        <v>1184</v>
      </c>
      <c r="B546" s="189" t="n">
        <f aca="false">IF(D546="x",0,IF(C546&lt;1,0,IF(C546&gt;1,1)))</f>
        <v>1</v>
      </c>
      <c r="C546" s="197" t="n">
        <v>112.11</v>
      </c>
      <c r="D546" s="196"/>
      <c r="E546" s="198" t="s">
        <v>181</v>
      </c>
    </row>
    <row r="547" customFormat="false" ht="15" hidden="false" customHeight="false" outlineLevel="0" collapsed="false">
      <c r="A547" s="195" t="n">
        <v>1185</v>
      </c>
      <c r="B547" s="189" t="n">
        <f aca="false">IF(D547="x",0,IF(C547&lt;1,0,IF(C547&gt;1,1)))</f>
        <v>1</v>
      </c>
      <c r="C547" s="197" t="n">
        <v>113.04</v>
      </c>
      <c r="D547" s="196"/>
      <c r="E547" s="198" t="s">
        <v>181</v>
      </c>
    </row>
    <row r="548" customFormat="false" ht="15" hidden="false" customHeight="false" outlineLevel="0" collapsed="false">
      <c r="A548" s="195" t="n">
        <v>1186</v>
      </c>
      <c r="B548" s="189" t="n">
        <f aca="false">IF(D548="x",0,IF(C548&lt;1,0,IF(C548&gt;1,1)))</f>
        <v>1</v>
      </c>
      <c r="C548" s="197" t="n">
        <v>113.35</v>
      </c>
      <c r="D548" s="196"/>
      <c r="E548" s="198" t="s">
        <v>181</v>
      </c>
    </row>
    <row r="549" customFormat="false" ht="15" hidden="false" customHeight="false" outlineLevel="0" collapsed="false">
      <c r="A549" s="195" t="n">
        <v>1187</v>
      </c>
      <c r="B549" s="189" t="n">
        <f aca="false">IF(D549="x",0,IF(C549&lt;1,0,IF(C549&gt;1,1)))</f>
        <v>1</v>
      </c>
      <c r="C549" s="197" t="n">
        <v>112.36</v>
      </c>
      <c r="D549" s="196"/>
      <c r="E549" s="198" t="s">
        <v>181</v>
      </c>
    </row>
    <row r="550" customFormat="false" ht="15" hidden="false" customHeight="false" outlineLevel="0" collapsed="false">
      <c r="A550" s="195" t="n">
        <v>1188</v>
      </c>
      <c r="B550" s="189" t="n">
        <f aca="false">IF(D550="x",0,IF(C550&lt;1,0,IF(C550&gt;1,1)))</f>
        <v>1</v>
      </c>
      <c r="C550" s="197" t="n">
        <v>111.85</v>
      </c>
      <c r="D550" s="196"/>
      <c r="E550" s="198" t="s">
        <v>181</v>
      </c>
    </row>
    <row r="551" customFormat="false" ht="15" hidden="false" customHeight="false" outlineLevel="0" collapsed="false">
      <c r="A551" s="195" t="n">
        <v>1189</v>
      </c>
      <c r="B551" s="189" t="n">
        <f aca="false">IF(D551="x",0,IF(C551&lt;1,0,IF(C551&gt;1,1)))</f>
        <v>1</v>
      </c>
      <c r="C551" s="197" t="n">
        <v>112.39</v>
      </c>
      <c r="D551" s="196"/>
      <c r="E551" s="198" t="s">
        <v>181</v>
      </c>
    </row>
    <row r="552" customFormat="false" ht="15" hidden="false" customHeight="false" outlineLevel="0" collapsed="false">
      <c r="A552" s="195" t="n">
        <v>1190</v>
      </c>
      <c r="B552" s="189" t="n">
        <f aca="false">IF(D552="x",0,IF(C552&lt;1,0,IF(C552&gt;1,1)))</f>
        <v>1</v>
      </c>
      <c r="C552" s="197" t="n">
        <v>113.03</v>
      </c>
      <c r="D552" s="196"/>
      <c r="E552" s="198" t="s">
        <v>181</v>
      </c>
    </row>
    <row r="553" customFormat="false" ht="15" hidden="false" customHeight="false" outlineLevel="0" collapsed="false">
      <c r="A553" s="195" t="n">
        <v>1191</v>
      </c>
      <c r="B553" s="189" t="n">
        <f aca="false">IF(D553="x",0,IF(C553&lt;1,0,IF(C553&gt;1,1)))</f>
        <v>1</v>
      </c>
      <c r="C553" s="197" t="n">
        <v>114.05</v>
      </c>
      <c r="D553" s="196"/>
      <c r="E553" s="198" t="s">
        <v>181</v>
      </c>
    </row>
    <row r="554" customFormat="false" ht="15" hidden="false" customHeight="false" outlineLevel="0" collapsed="false">
      <c r="A554" s="195" t="n">
        <v>1192</v>
      </c>
      <c r="B554" s="189" t="n">
        <f aca="false">IF(D554="x",0,IF(C554&lt;1,0,IF(C554&gt;1,1)))</f>
        <v>1</v>
      </c>
      <c r="C554" s="197" t="n">
        <v>112.91</v>
      </c>
      <c r="D554" s="196"/>
      <c r="E554" s="198" t="s">
        <v>181</v>
      </c>
    </row>
    <row r="555" customFormat="false" ht="15" hidden="false" customHeight="false" outlineLevel="0" collapsed="false">
      <c r="A555" s="195" t="n">
        <v>1193</v>
      </c>
      <c r="B555" s="189" t="n">
        <f aca="false">IF(D555="x",0,IF(C555&lt;1,0,IF(C555&gt;1,1)))</f>
        <v>1</v>
      </c>
      <c r="C555" s="197" t="n">
        <v>113.04</v>
      </c>
      <c r="D555" s="196"/>
      <c r="E555" s="198" t="s">
        <v>181</v>
      </c>
      <c r="H555" s="5"/>
      <c r="I555" s="5"/>
      <c r="J555" s="5"/>
      <c r="K555" s="5"/>
      <c r="L555" s="5"/>
      <c r="M555" s="5"/>
      <c r="N555" s="5"/>
      <c r="O555" s="5"/>
    </row>
    <row r="556" customFormat="false" ht="15" hidden="false" customHeight="false" outlineLevel="0" collapsed="false">
      <c r="A556" s="195" t="n">
        <v>1194</v>
      </c>
      <c r="B556" s="189" t="n">
        <f aca="false">IF(D556="x",0,IF(C556&lt;1,0,IF(C556&gt;1,1)))</f>
        <v>1</v>
      </c>
      <c r="C556" s="197" t="n">
        <v>112.35</v>
      </c>
      <c r="D556" s="196"/>
      <c r="E556" s="198" t="s">
        <v>181</v>
      </c>
      <c r="F556" s="199"/>
      <c r="G556" s="199"/>
      <c r="H556" s="199"/>
      <c r="I556" s="199"/>
      <c r="J556" s="199"/>
      <c r="K556" s="199"/>
      <c r="L556" s="199"/>
      <c r="M556" s="5"/>
      <c r="N556" s="5"/>
      <c r="O556" s="5"/>
    </row>
    <row r="557" customFormat="false" ht="15" hidden="false" customHeight="false" outlineLevel="0" collapsed="false">
      <c r="A557" s="195" t="n">
        <v>1195</v>
      </c>
      <c r="B557" s="189" t="n">
        <f aca="false">IF(D557="x",0,IF(C557&lt;1,0,IF(C557&gt;1,1)))</f>
        <v>1</v>
      </c>
      <c r="C557" s="197" t="n">
        <v>113.34</v>
      </c>
      <c r="D557" s="196"/>
      <c r="E557" s="198" t="s">
        <v>181</v>
      </c>
    </row>
    <row r="558" customFormat="false" ht="15" hidden="false" customHeight="false" outlineLevel="0" collapsed="false">
      <c r="A558" s="195" t="n">
        <v>1196</v>
      </c>
      <c r="B558" s="189" t="n">
        <f aca="false">IF(D558="x",0,IF(C558&lt;1,0,IF(C558&gt;1,1)))</f>
        <v>1</v>
      </c>
      <c r="C558" s="197" t="n">
        <v>112.86</v>
      </c>
      <c r="D558" s="196"/>
      <c r="E558" s="198" t="s">
        <v>181</v>
      </c>
    </row>
    <row r="559" customFormat="false" ht="15" hidden="false" customHeight="false" outlineLevel="0" collapsed="false">
      <c r="A559" s="195" t="n">
        <v>1197</v>
      </c>
      <c r="B559" s="189" t="n">
        <f aca="false">IF(D559="x",0,IF(C559&lt;1,0,IF(C559&gt;1,1)))</f>
        <v>1</v>
      </c>
      <c r="C559" s="197" t="n">
        <v>112.95</v>
      </c>
      <c r="D559" s="196"/>
      <c r="E559" s="198" t="s">
        <v>181</v>
      </c>
    </row>
    <row r="560" customFormat="false" ht="15" hidden="false" customHeight="false" outlineLevel="0" collapsed="false">
      <c r="A560" s="195" t="n">
        <v>1198</v>
      </c>
      <c r="B560" s="189" t="n">
        <f aca="false">IF(D560="x",0,IF(C560&lt;1,0,IF(C560&gt;1,1)))</f>
        <v>1</v>
      </c>
      <c r="C560" s="197" t="n">
        <v>111.78</v>
      </c>
      <c r="D560" s="196"/>
      <c r="E560" s="198" t="s">
        <v>181</v>
      </c>
    </row>
    <row r="561" customFormat="false" ht="15" hidden="false" customHeight="false" outlineLevel="0" collapsed="false">
      <c r="A561" s="195" t="n">
        <v>1199</v>
      </c>
      <c r="B561" s="189" t="n">
        <f aca="false">IF(D561="x",0,IF(C561&lt;1,0,IF(C561&gt;1,1)))</f>
        <v>1</v>
      </c>
      <c r="C561" s="197" t="n">
        <v>112.79</v>
      </c>
      <c r="D561" s="196"/>
      <c r="E561" s="198" t="s">
        <v>181</v>
      </c>
    </row>
    <row r="562" customFormat="false" ht="15" hidden="false" customHeight="false" outlineLevel="0" collapsed="false">
      <c r="A562" s="195" t="n">
        <v>1200</v>
      </c>
      <c r="B562" s="189" t="n">
        <f aca="false">IF(D562="x",0,IF(C562&lt;1,0,IF(C562&gt;1,1)))</f>
        <v>1</v>
      </c>
      <c r="C562" s="197" t="n">
        <v>113.36</v>
      </c>
      <c r="D562" s="196"/>
      <c r="E562" s="198" t="s">
        <v>181</v>
      </c>
    </row>
    <row r="563" customFormat="false" ht="15" hidden="false" customHeight="false" outlineLevel="0" collapsed="false">
      <c r="A563" s="195" t="n">
        <v>1201</v>
      </c>
      <c r="B563" s="189" t="n">
        <f aca="false">IF(D563="x",0,IF(C563&lt;1,0,IF(C563&gt;1,1)))</f>
        <v>1</v>
      </c>
      <c r="C563" s="197" t="n">
        <v>112.35</v>
      </c>
      <c r="D563" s="196"/>
      <c r="E563" s="198" t="s">
        <v>181</v>
      </c>
    </row>
    <row r="564" customFormat="false" ht="15" hidden="false" customHeight="false" outlineLevel="0" collapsed="false">
      <c r="A564" s="195" t="n">
        <v>1202</v>
      </c>
      <c r="B564" s="189" t="n">
        <f aca="false">IF(D564="x",0,IF(C564&lt;1,0,IF(C564&gt;1,1)))</f>
        <v>1</v>
      </c>
      <c r="C564" s="197" t="n">
        <v>113.87</v>
      </c>
      <c r="D564" s="196"/>
      <c r="E564" s="198" t="s">
        <v>181</v>
      </c>
    </row>
    <row r="565" customFormat="false" ht="15" hidden="false" customHeight="false" outlineLevel="0" collapsed="false">
      <c r="A565" s="27" t="n">
        <v>2001</v>
      </c>
      <c r="B565" s="189" t="n">
        <f aca="false">IF(D565="x",0,IF(C565&lt;1,0,IF(C565&gt;1,1)))</f>
        <v>1</v>
      </c>
      <c r="C565" s="32" t="n">
        <v>110.84</v>
      </c>
      <c r="D565" s="200"/>
      <c r="E565" s="198" t="s">
        <v>181</v>
      </c>
    </row>
    <row r="566" customFormat="false" ht="15" hidden="false" customHeight="false" outlineLevel="0" collapsed="false">
      <c r="A566" s="27" t="n">
        <v>2002</v>
      </c>
      <c r="B566" s="189" t="n">
        <f aca="false">IF(D566="x",0,IF(C566&lt;1,0,IF(C566&gt;1,1)))</f>
        <v>1</v>
      </c>
      <c r="C566" s="32" t="n">
        <v>108.59</v>
      </c>
      <c r="D566" s="200"/>
      <c r="E566" s="198" t="s">
        <v>181</v>
      </c>
    </row>
    <row r="567" customFormat="false" ht="15" hidden="false" customHeight="false" outlineLevel="0" collapsed="false">
      <c r="A567" s="27" t="n">
        <v>2003</v>
      </c>
      <c r="B567" s="189" t="n">
        <f aca="false">IF(D567="x",0,IF(C567&lt;1,0,IF(C567&gt;1,1)))</f>
        <v>1</v>
      </c>
      <c r="C567" s="32" t="n">
        <v>111.4</v>
      </c>
      <c r="D567" s="200"/>
      <c r="E567" s="198" t="s">
        <v>181</v>
      </c>
    </row>
    <row r="568" customFormat="false" ht="15" hidden="false" customHeight="false" outlineLevel="0" collapsed="false">
      <c r="A568" s="27" t="n">
        <v>2004</v>
      </c>
      <c r="B568" s="189" t="n">
        <f aca="false">IF(D568="x",0,IF(C568&lt;1,0,IF(C568&gt;1,1)))</f>
        <v>1</v>
      </c>
      <c r="C568" s="32" t="n">
        <v>110.33</v>
      </c>
      <c r="D568" s="200"/>
      <c r="E568" s="198" t="s">
        <v>181</v>
      </c>
    </row>
    <row r="569" customFormat="false" ht="15" hidden="false" customHeight="false" outlineLevel="0" collapsed="false">
      <c r="A569" s="27" t="n">
        <v>2005</v>
      </c>
      <c r="B569" s="189" t="n">
        <f aca="false">IF(D569="x",0,IF(C569&lt;1,0,IF(C569&gt;1,1)))</f>
        <v>1</v>
      </c>
      <c r="C569" s="32" t="n">
        <v>110.8</v>
      </c>
      <c r="D569" s="200"/>
      <c r="E569" s="198" t="s">
        <v>181</v>
      </c>
    </row>
    <row r="570" customFormat="false" ht="15" hidden="false" customHeight="false" outlineLevel="0" collapsed="false">
      <c r="A570" s="27" t="n">
        <v>2006</v>
      </c>
      <c r="B570" s="189" t="n">
        <f aca="false">IF(D570="x",0,IF(C570&lt;1,0,IF(C570&gt;1,1)))</f>
        <v>1</v>
      </c>
      <c r="C570" s="32" t="n">
        <v>108.87</v>
      </c>
      <c r="D570" s="200"/>
      <c r="E570" s="198" t="s">
        <v>181</v>
      </c>
    </row>
    <row r="571" customFormat="false" ht="15" hidden="false" customHeight="false" outlineLevel="0" collapsed="false">
      <c r="A571" s="27" t="n">
        <v>2007</v>
      </c>
      <c r="B571" s="189" t="n">
        <f aca="false">IF(D571="x",0,IF(C571&lt;1,0,IF(C571&gt;1,1)))</f>
        <v>1</v>
      </c>
      <c r="C571" s="32" t="n">
        <v>109.77</v>
      </c>
      <c r="D571" s="200"/>
      <c r="E571" s="198" t="s">
        <v>181</v>
      </c>
    </row>
    <row r="572" customFormat="false" ht="15" hidden="false" customHeight="false" outlineLevel="0" collapsed="false">
      <c r="A572" s="27" t="n">
        <v>2008</v>
      </c>
      <c r="B572" s="189" t="n">
        <f aca="false">IF(D572="x",0,IF(C572&lt;1,0,IF(C572&gt;1,1)))</f>
        <v>1</v>
      </c>
      <c r="C572" s="32" t="n">
        <v>108.85</v>
      </c>
      <c r="D572" s="200"/>
      <c r="E572" s="198" t="s">
        <v>181</v>
      </c>
    </row>
    <row r="573" customFormat="false" ht="15" hidden="false" customHeight="false" outlineLevel="0" collapsed="false">
      <c r="A573" s="27" t="n">
        <v>2009</v>
      </c>
      <c r="B573" s="189" t="n">
        <f aca="false">IF(D573="x",0,IF(C573&lt;1,0,IF(C573&gt;1,1)))</f>
        <v>1</v>
      </c>
      <c r="C573" s="32" t="n">
        <v>109.15</v>
      </c>
      <c r="D573" s="200"/>
      <c r="E573" s="198" t="s">
        <v>181</v>
      </c>
    </row>
    <row r="574" customFormat="false" ht="15" hidden="false" customHeight="false" outlineLevel="0" collapsed="false">
      <c r="A574" s="27" t="n">
        <v>2010</v>
      </c>
      <c r="B574" s="189" t="n">
        <f aca="false">IF(D574="x",0,IF(C574&lt;1,0,IF(C574&gt;1,1)))</f>
        <v>1</v>
      </c>
      <c r="C574" s="32" t="n">
        <v>109.42</v>
      </c>
      <c r="D574" s="200"/>
      <c r="E574" s="198" t="s">
        <v>181</v>
      </c>
    </row>
    <row r="575" customFormat="false" ht="15" hidden="false" customHeight="false" outlineLevel="0" collapsed="false">
      <c r="A575" s="27" t="n">
        <v>2011</v>
      </c>
      <c r="B575" s="189" t="n">
        <f aca="false">IF(D575="x",0,IF(C575&lt;1,0,IF(C575&gt;1,1)))</f>
        <v>1</v>
      </c>
      <c r="C575" s="32" t="n">
        <v>110.81</v>
      </c>
      <c r="D575" s="200"/>
      <c r="E575" s="198" t="s">
        <v>181</v>
      </c>
    </row>
    <row r="576" customFormat="false" ht="15" hidden="false" customHeight="false" outlineLevel="0" collapsed="false">
      <c r="A576" s="27" t="n">
        <v>2012</v>
      </c>
      <c r="B576" s="189" t="n">
        <f aca="false">IF(D576="x",0,IF(C576&lt;1,0,IF(C576&gt;1,1)))</f>
        <v>1</v>
      </c>
      <c r="C576" s="32" t="n">
        <v>110.46</v>
      </c>
      <c r="D576" s="200"/>
      <c r="E576" s="198" t="s">
        <v>181</v>
      </c>
    </row>
    <row r="577" customFormat="false" ht="15" hidden="false" customHeight="false" outlineLevel="0" collapsed="false">
      <c r="A577" s="27" t="n">
        <v>2013</v>
      </c>
      <c r="B577" s="189" t="n">
        <f aca="false">IF(D577="x",0,IF(C577&lt;1,0,IF(C577&gt;1,1)))</f>
        <v>1</v>
      </c>
      <c r="C577" s="32" t="n">
        <v>109.83</v>
      </c>
      <c r="D577" s="200"/>
      <c r="E577" s="198" t="s">
        <v>181</v>
      </c>
    </row>
    <row r="578" customFormat="false" ht="15" hidden="false" customHeight="false" outlineLevel="0" collapsed="false">
      <c r="A578" s="27" t="n">
        <v>2014</v>
      </c>
      <c r="B578" s="189" t="n">
        <f aca="false">IF(D578="x",0,IF(C578&lt;1,0,IF(C578&gt;1,1)))</f>
        <v>1</v>
      </c>
      <c r="C578" s="32" t="n">
        <v>112.03</v>
      </c>
      <c r="D578" s="200"/>
      <c r="E578" s="198" t="s">
        <v>181</v>
      </c>
    </row>
    <row r="579" customFormat="false" ht="15" hidden="false" customHeight="false" outlineLevel="0" collapsed="false">
      <c r="A579" s="27" t="n">
        <v>2015</v>
      </c>
      <c r="B579" s="189" t="n">
        <f aca="false">IF(D579="x",0,IF(C579&lt;1,0,IF(C579&gt;1,1)))</f>
        <v>1</v>
      </c>
      <c r="C579" s="32" t="n">
        <v>110.12</v>
      </c>
      <c r="D579" s="200"/>
      <c r="E579" s="198" t="s">
        <v>181</v>
      </c>
    </row>
    <row r="580" customFormat="false" ht="15" hidden="false" customHeight="false" outlineLevel="0" collapsed="false">
      <c r="A580" s="27" t="n">
        <v>2016</v>
      </c>
      <c r="B580" s="189" t="n">
        <f aca="false">IF(D580="x",0,IF(C580&lt;1,0,IF(C580&gt;1,1)))</f>
        <v>1</v>
      </c>
      <c r="C580" s="32" t="n">
        <v>107.63</v>
      </c>
      <c r="D580" s="200"/>
      <c r="E580" s="198" t="s">
        <v>181</v>
      </c>
    </row>
    <row r="581" customFormat="false" ht="15" hidden="false" customHeight="false" outlineLevel="0" collapsed="false">
      <c r="A581" s="27" t="n">
        <v>2017</v>
      </c>
      <c r="B581" s="189" t="n">
        <f aca="false">IF(D581="x",0,IF(C581&lt;1,0,IF(C581&gt;1,1)))</f>
        <v>1</v>
      </c>
      <c r="C581" s="32" t="n">
        <v>109.96</v>
      </c>
      <c r="D581" s="200"/>
      <c r="E581" s="198" t="s">
        <v>181</v>
      </c>
    </row>
    <row r="582" customFormat="false" ht="15" hidden="false" customHeight="false" outlineLevel="0" collapsed="false">
      <c r="A582" s="27" t="n">
        <v>2018</v>
      </c>
      <c r="B582" s="189" t="n">
        <f aca="false">IF(D582="x",0,IF(C582&lt;1,0,IF(C582&gt;1,1)))</f>
        <v>1</v>
      </c>
      <c r="C582" s="32" t="n">
        <v>109.32</v>
      </c>
      <c r="D582" s="200"/>
      <c r="E582" s="198" t="s">
        <v>181</v>
      </c>
    </row>
    <row r="583" customFormat="false" ht="15" hidden="false" customHeight="false" outlineLevel="0" collapsed="false">
      <c r="A583" s="27" t="n">
        <v>2019</v>
      </c>
      <c r="B583" s="189" t="n">
        <f aca="false">IF(D583="x",0,IF(C583&lt;1,0,IF(C583&gt;1,1)))</f>
        <v>1</v>
      </c>
      <c r="C583" s="34" t="n">
        <v>108.2</v>
      </c>
      <c r="D583" s="200"/>
      <c r="E583" s="198" t="s">
        <v>181</v>
      </c>
    </row>
    <row r="584" customFormat="false" ht="15" hidden="false" customHeight="false" outlineLevel="0" collapsed="false">
      <c r="A584" s="27" t="n">
        <v>2020</v>
      </c>
      <c r="B584" s="189" t="n">
        <f aca="false">IF(D584="x",0,IF(C584&lt;1,0,IF(C584&gt;1,1)))</f>
        <v>1</v>
      </c>
      <c r="C584" s="34" t="n">
        <v>110.81</v>
      </c>
      <c r="D584" s="200"/>
      <c r="E584" s="198" t="s">
        <v>181</v>
      </c>
    </row>
    <row r="585" customFormat="false" ht="15" hidden="false" customHeight="false" outlineLevel="0" collapsed="false">
      <c r="A585" s="27" t="n">
        <v>2021</v>
      </c>
      <c r="B585" s="189" t="n">
        <f aca="false">IF(D585="x",0,IF(C585&lt;1,0,IF(C585&gt;1,1)))</f>
        <v>1</v>
      </c>
      <c r="C585" s="34" t="n">
        <v>110.95</v>
      </c>
      <c r="D585" s="200"/>
      <c r="E585" s="198" t="s">
        <v>181</v>
      </c>
    </row>
    <row r="586" customFormat="false" ht="15" hidden="false" customHeight="false" outlineLevel="0" collapsed="false">
      <c r="A586" s="27" t="n">
        <v>2022</v>
      </c>
      <c r="B586" s="189" t="n">
        <f aca="false">IF(D586="x",0,IF(C586&lt;1,0,IF(C586&gt;1,1)))</f>
        <v>1</v>
      </c>
      <c r="C586" s="34" t="n">
        <v>109.76</v>
      </c>
      <c r="D586" s="200"/>
      <c r="E586" s="198" t="s">
        <v>181</v>
      </c>
    </row>
    <row r="587" customFormat="false" ht="15" hidden="false" customHeight="false" outlineLevel="0" collapsed="false">
      <c r="A587" s="27" t="n">
        <v>2023</v>
      </c>
      <c r="B587" s="189" t="n">
        <f aca="false">IF(D587="x",0,IF(C587&lt;1,0,IF(C587&gt;1,1)))</f>
        <v>1</v>
      </c>
      <c r="C587" s="34" t="n">
        <v>109.63</v>
      </c>
      <c r="D587" s="200"/>
      <c r="E587" s="198" t="s">
        <v>181</v>
      </c>
    </row>
    <row r="588" customFormat="false" ht="15" hidden="false" customHeight="false" outlineLevel="0" collapsed="false">
      <c r="A588" s="27" t="n">
        <v>2024</v>
      </c>
      <c r="B588" s="189" t="n">
        <f aca="false">IF(D588="x",0,IF(C588&lt;1,0,IF(C588&gt;1,1)))</f>
        <v>1</v>
      </c>
      <c r="C588" s="32" t="n">
        <v>110.41</v>
      </c>
      <c r="D588" s="200"/>
      <c r="E588" s="198" t="s">
        <v>181</v>
      </c>
    </row>
    <row r="589" customFormat="false" ht="15" hidden="false" customHeight="false" outlineLevel="0" collapsed="false">
      <c r="A589" s="27" t="n">
        <v>2025</v>
      </c>
      <c r="B589" s="189" t="n">
        <f aca="false">IF(D589="x",0,IF(C589&lt;1,0,IF(C589&gt;1,1)))</f>
        <v>0</v>
      </c>
      <c r="C589" s="201"/>
      <c r="D589" s="200"/>
      <c r="E589" s="198" t="s">
        <v>181</v>
      </c>
    </row>
    <row r="590" customFormat="false" ht="15" hidden="false" customHeight="false" outlineLevel="0" collapsed="false">
      <c r="A590" s="27" t="n">
        <v>2026</v>
      </c>
      <c r="B590" s="189" t="n">
        <f aca="false">IF(D590="x",0,IF(C590&lt;1,0,IF(C590&gt;1,1)))</f>
        <v>1</v>
      </c>
      <c r="C590" s="34" t="n">
        <v>111.83</v>
      </c>
      <c r="D590" s="200"/>
      <c r="E590" s="198" t="s">
        <v>181</v>
      </c>
    </row>
    <row r="591" customFormat="false" ht="15" hidden="false" customHeight="false" outlineLevel="0" collapsed="false">
      <c r="A591" s="27" t="n">
        <v>2027</v>
      </c>
      <c r="B591" s="189" t="n">
        <f aca="false">IF(D591="x",0,IF(C591&lt;1,0,IF(C591&gt;1,1)))</f>
        <v>1</v>
      </c>
      <c r="C591" s="34" t="n">
        <v>110.13</v>
      </c>
      <c r="D591" s="200"/>
      <c r="E591" s="198" t="s">
        <v>181</v>
      </c>
    </row>
    <row r="592" customFormat="false" ht="15" hidden="false" customHeight="false" outlineLevel="0" collapsed="false">
      <c r="A592" s="27" t="n">
        <v>2028</v>
      </c>
      <c r="B592" s="189" t="n">
        <f aca="false">IF(D592="x",0,IF(C592&lt;1,0,IF(C592&gt;1,1)))</f>
        <v>1</v>
      </c>
      <c r="C592" s="34" t="n">
        <v>109.92</v>
      </c>
      <c r="D592" s="200"/>
      <c r="E592" s="198" t="s">
        <v>181</v>
      </c>
    </row>
    <row r="593" customFormat="false" ht="15" hidden="false" customHeight="false" outlineLevel="0" collapsed="false">
      <c r="A593" s="27" t="n">
        <v>2029</v>
      </c>
      <c r="B593" s="189" t="n">
        <f aca="false">IF(D593="x",0,IF(C593&lt;1,0,IF(C593&gt;1,1)))</f>
        <v>1</v>
      </c>
      <c r="C593" s="34" t="n">
        <v>108.87</v>
      </c>
      <c r="D593" s="200"/>
      <c r="E593" s="198" t="s">
        <v>181</v>
      </c>
    </row>
    <row r="594" customFormat="false" ht="15" hidden="false" customHeight="false" outlineLevel="0" collapsed="false">
      <c r="A594" s="27" t="n">
        <v>2030</v>
      </c>
      <c r="B594" s="189" t="n">
        <f aca="false">IF(D594="x",0,IF(C594&lt;1,0,IF(C594&gt;1,1)))</f>
        <v>1</v>
      </c>
      <c r="C594" s="34" t="n">
        <v>110.13</v>
      </c>
      <c r="D594" s="200"/>
      <c r="E594" s="198" t="s">
        <v>181</v>
      </c>
    </row>
    <row r="595" customFormat="false" ht="15" hidden="false" customHeight="false" outlineLevel="0" collapsed="false">
      <c r="A595" s="27" t="n">
        <v>2031</v>
      </c>
      <c r="B595" s="189" t="n">
        <f aca="false">IF(D595="x",0,IF(C595&lt;1,0,IF(C595&gt;1,1)))</f>
        <v>1</v>
      </c>
      <c r="C595" s="32" t="n">
        <v>107.83</v>
      </c>
      <c r="D595" s="200"/>
      <c r="E595" s="198" t="s">
        <v>181</v>
      </c>
    </row>
    <row r="596" customFormat="false" ht="15" hidden="false" customHeight="false" outlineLevel="0" collapsed="false">
      <c r="A596" s="27" t="n">
        <v>2032</v>
      </c>
      <c r="B596" s="189" t="n">
        <f aca="false">IF(D596="x",0,IF(C596&lt;1,0,IF(C596&gt;1,1)))</f>
        <v>1</v>
      </c>
      <c r="C596" s="34" t="n">
        <v>111.3</v>
      </c>
      <c r="D596" s="200"/>
      <c r="E596" s="198" t="s">
        <v>181</v>
      </c>
    </row>
    <row r="597" customFormat="false" ht="15" hidden="false" customHeight="false" outlineLevel="0" collapsed="false">
      <c r="A597" s="27" t="n">
        <v>2033</v>
      </c>
      <c r="B597" s="189" t="n">
        <f aca="false">IF(D597="x",0,IF(C597&lt;1,0,IF(C597&gt;1,1)))</f>
        <v>1</v>
      </c>
      <c r="C597" s="34" t="n">
        <v>110.79</v>
      </c>
      <c r="D597" s="200"/>
      <c r="E597" s="198" t="s">
        <v>181</v>
      </c>
    </row>
    <row r="598" customFormat="false" ht="15" hidden="false" customHeight="false" outlineLevel="0" collapsed="false">
      <c r="A598" s="27" t="n">
        <v>2034</v>
      </c>
      <c r="B598" s="189" t="n">
        <f aca="false">IF(D598="x",0,IF(C598&lt;1,0,IF(C598&gt;1,1)))</f>
        <v>1</v>
      </c>
      <c r="C598" s="34" t="n">
        <v>109.25</v>
      </c>
      <c r="D598" s="200"/>
      <c r="E598" s="198" t="s">
        <v>181</v>
      </c>
    </row>
    <row r="599" customFormat="false" ht="15" hidden="false" customHeight="false" outlineLevel="0" collapsed="false">
      <c r="A599" s="27" t="n">
        <v>2035</v>
      </c>
      <c r="B599" s="189" t="n">
        <f aca="false">IF(D599="x",0,IF(C599&lt;1,0,IF(C599&gt;1,1)))</f>
        <v>1</v>
      </c>
      <c r="C599" s="34" t="n">
        <v>110.1</v>
      </c>
      <c r="D599" s="200"/>
      <c r="E599" s="198" t="s">
        <v>181</v>
      </c>
    </row>
    <row r="600" customFormat="false" ht="15" hidden="false" customHeight="false" outlineLevel="0" collapsed="false">
      <c r="A600" s="27" t="n">
        <v>2036</v>
      </c>
      <c r="B600" s="189" t="n">
        <f aca="false">IF(D600="x",0,IF(C600&lt;1,0,IF(C600&gt;1,1)))</f>
        <v>1</v>
      </c>
      <c r="C600" s="32" t="n">
        <v>109.39</v>
      </c>
      <c r="D600" s="200"/>
      <c r="E600" s="198" t="s">
        <v>181</v>
      </c>
    </row>
    <row r="601" customFormat="false" ht="15" hidden="false" customHeight="false" outlineLevel="0" collapsed="false">
      <c r="A601" s="27" t="n">
        <v>2037</v>
      </c>
      <c r="B601" s="189" t="n">
        <f aca="false">IF(D601="x",0,IF(C601&lt;1,0,IF(C601&gt;1,1)))</f>
        <v>1</v>
      </c>
      <c r="C601" s="124" t="n">
        <v>110.47</v>
      </c>
      <c r="D601" s="200"/>
      <c r="E601" s="198" t="s">
        <v>181</v>
      </c>
    </row>
    <row r="602" customFormat="false" ht="15" hidden="false" customHeight="false" outlineLevel="0" collapsed="false">
      <c r="A602" s="27" t="n">
        <v>2038</v>
      </c>
      <c r="B602" s="189" t="n">
        <f aca="false">IF(D602="x",0,IF(C602&lt;1,0,IF(C602&gt;1,1)))</f>
        <v>1</v>
      </c>
      <c r="C602" s="32" t="n">
        <v>111.51</v>
      </c>
      <c r="D602" s="200"/>
      <c r="E602" s="198" t="s">
        <v>181</v>
      </c>
    </row>
    <row r="603" customFormat="false" ht="15" hidden="false" customHeight="false" outlineLevel="0" collapsed="false">
      <c r="A603" s="27" t="n">
        <v>2039</v>
      </c>
      <c r="B603" s="189" t="n">
        <f aca="false">IF(D603="x",0,IF(C603&lt;1,0,IF(C603&gt;1,1)))</f>
        <v>1</v>
      </c>
      <c r="C603" s="34" t="n">
        <v>111.47</v>
      </c>
      <c r="D603" s="200"/>
      <c r="E603" s="198" t="s">
        <v>181</v>
      </c>
    </row>
    <row r="604" customFormat="false" ht="15" hidden="false" customHeight="false" outlineLevel="0" collapsed="false">
      <c r="A604" s="27" t="n">
        <v>2040</v>
      </c>
      <c r="B604" s="189" t="n">
        <f aca="false">IF(D604="x",0,IF(C604&lt;1,0,IF(C604&gt;1,1)))</f>
        <v>1</v>
      </c>
      <c r="C604" s="32" t="n">
        <v>110.01</v>
      </c>
      <c r="D604" s="200"/>
      <c r="E604" s="198" t="s">
        <v>181</v>
      </c>
    </row>
    <row r="605" customFormat="false" ht="15" hidden="false" customHeight="false" outlineLevel="0" collapsed="false">
      <c r="A605" s="27" t="n">
        <v>2041</v>
      </c>
      <c r="B605" s="189" t="n">
        <f aca="false">IF(D605="x",0,IF(C605&lt;1,0,IF(C605&gt;1,1)))</f>
        <v>1</v>
      </c>
      <c r="C605" s="32" t="n">
        <v>111.07</v>
      </c>
      <c r="D605" s="200"/>
      <c r="E605" s="198" t="s">
        <v>181</v>
      </c>
    </row>
    <row r="606" customFormat="false" ht="15" hidden="false" customHeight="false" outlineLevel="0" collapsed="false">
      <c r="A606" s="27" t="n">
        <v>2042</v>
      </c>
      <c r="B606" s="189" t="n">
        <f aca="false">IF(D606="x",0,IF(C606&lt;1,0,IF(C606&gt;1,1)))</f>
        <v>1</v>
      </c>
      <c r="C606" s="34" t="n">
        <v>110.84</v>
      </c>
      <c r="D606" s="200"/>
      <c r="E606" s="198" t="s">
        <v>181</v>
      </c>
    </row>
    <row r="607" customFormat="false" ht="15" hidden="false" customHeight="false" outlineLevel="0" collapsed="false">
      <c r="A607" s="27" t="n">
        <v>2043</v>
      </c>
      <c r="B607" s="189" t="n">
        <f aca="false">IF(D607="x",0,IF(C607&lt;1,0,IF(C607&gt;1,1)))</f>
        <v>1</v>
      </c>
      <c r="C607" s="34" t="n">
        <v>109.68</v>
      </c>
      <c r="D607" s="200"/>
      <c r="E607" s="198" t="s">
        <v>181</v>
      </c>
    </row>
    <row r="608" customFormat="false" ht="15" hidden="false" customHeight="false" outlineLevel="0" collapsed="false">
      <c r="A608" s="27" t="n">
        <v>2044</v>
      </c>
      <c r="B608" s="189" t="n">
        <f aca="false">IF(D608="x",0,IF(C608&lt;1,0,IF(C608&gt;1,1)))</f>
        <v>1</v>
      </c>
      <c r="C608" s="34" t="n">
        <v>109.47</v>
      </c>
      <c r="D608" s="200"/>
      <c r="E608" s="198" t="s">
        <v>181</v>
      </c>
    </row>
    <row r="609" customFormat="false" ht="15" hidden="false" customHeight="false" outlineLevel="0" collapsed="false">
      <c r="A609" s="27" t="n">
        <v>2045</v>
      </c>
      <c r="B609" s="189" t="n">
        <f aca="false">IF(D609="x",0,IF(C609&lt;1,0,IF(C609&gt;1,1)))</f>
        <v>1</v>
      </c>
      <c r="C609" s="34" t="n">
        <v>110.08</v>
      </c>
      <c r="D609" s="200"/>
      <c r="E609" s="198" t="s">
        <v>181</v>
      </c>
    </row>
    <row r="610" customFormat="false" ht="15" hidden="false" customHeight="false" outlineLevel="0" collapsed="false">
      <c r="A610" s="27" t="n">
        <v>2046</v>
      </c>
      <c r="B610" s="189" t="n">
        <f aca="false">IF(D610="x",0,IF(C610&lt;1,0,IF(C610&gt;1,1)))</f>
        <v>1</v>
      </c>
      <c r="C610" s="34" t="n">
        <v>108.28</v>
      </c>
      <c r="D610" s="200"/>
      <c r="E610" s="198" t="s">
        <v>181</v>
      </c>
    </row>
    <row r="611" customFormat="false" ht="15" hidden="false" customHeight="false" outlineLevel="0" collapsed="false">
      <c r="A611" s="27" t="n">
        <v>2047</v>
      </c>
      <c r="B611" s="189" t="n">
        <f aca="false">IF(D611="x",0,IF(C611&lt;1,0,IF(C611&gt;1,1)))</f>
        <v>1</v>
      </c>
      <c r="C611" s="34" t="n">
        <v>107.76</v>
      </c>
      <c r="D611" s="200"/>
      <c r="E611" s="198" t="s">
        <v>181</v>
      </c>
    </row>
    <row r="612" customFormat="false" ht="15" hidden="false" customHeight="false" outlineLevel="0" collapsed="false">
      <c r="A612" s="27" t="n">
        <v>2048</v>
      </c>
      <c r="B612" s="189" t="n">
        <f aca="false">IF(D612="x",0,IF(C612&lt;1,0,IF(C612&gt;1,1)))</f>
        <v>1</v>
      </c>
      <c r="C612" s="34" t="n">
        <v>107.72</v>
      </c>
      <c r="D612" s="200"/>
      <c r="E612" s="198" t="s">
        <v>181</v>
      </c>
    </row>
    <row r="613" customFormat="false" ht="15" hidden="false" customHeight="false" outlineLevel="0" collapsed="false">
      <c r="A613" s="27" t="n">
        <v>2049</v>
      </c>
      <c r="B613" s="189" t="n">
        <f aca="false">IF(D613="x",0,IF(C613&lt;1,0,IF(C613&gt;1,1)))</f>
        <v>1</v>
      </c>
      <c r="C613" s="34" t="n">
        <v>106.87</v>
      </c>
      <c r="D613" s="200"/>
      <c r="E613" s="198" t="s">
        <v>181</v>
      </c>
    </row>
    <row r="614" customFormat="false" ht="15" hidden="false" customHeight="false" outlineLevel="0" collapsed="false">
      <c r="A614" s="27" t="n">
        <v>2050</v>
      </c>
      <c r="B614" s="189" t="n">
        <f aca="false">IF(D614="x",0,IF(C614&lt;1,0,IF(C614&gt;1,1)))</f>
        <v>1</v>
      </c>
      <c r="C614" s="32" t="n">
        <v>111.03</v>
      </c>
      <c r="D614" s="200"/>
      <c r="E614" s="198" t="s">
        <v>181</v>
      </c>
    </row>
    <row r="615" customFormat="false" ht="15" hidden="false" customHeight="false" outlineLevel="0" collapsed="false">
      <c r="A615" s="27" t="n">
        <v>2051</v>
      </c>
      <c r="B615" s="189" t="n">
        <f aca="false">IF(D615="x",0,IF(C615&lt;1,0,IF(C615&gt;1,1)))</f>
        <v>1</v>
      </c>
      <c r="C615" s="202" t="n">
        <v>111.8382733</v>
      </c>
      <c r="D615" s="200"/>
      <c r="E615" s="198" t="s">
        <v>181</v>
      </c>
    </row>
    <row r="616" customFormat="false" ht="15" hidden="false" customHeight="false" outlineLevel="0" collapsed="false">
      <c r="A616" s="27" t="n">
        <v>2052</v>
      </c>
      <c r="B616" s="189" t="n">
        <f aca="false">IF(D616="x",0,IF(C616&lt;1,0,IF(C616&gt;1,1)))</f>
        <v>1</v>
      </c>
      <c r="C616" s="202" t="n">
        <v>117.8815891</v>
      </c>
      <c r="D616" s="200"/>
      <c r="E616" s="198" t="s">
        <v>181</v>
      </c>
    </row>
    <row r="617" customFormat="false" ht="15" hidden="false" customHeight="false" outlineLevel="0" collapsed="false">
      <c r="A617" s="27" t="n">
        <v>2053</v>
      </c>
      <c r="B617" s="189" t="n">
        <f aca="false">IF(D617="x",0,IF(C617&lt;1,0,IF(C617&gt;1,1)))</f>
        <v>1</v>
      </c>
      <c r="C617" s="202" t="n">
        <v>118.0258199</v>
      </c>
      <c r="D617" s="200"/>
      <c r="E617" s="198" t="s">
        <v>181</v>
      </c>
    </row>
    <row r="618" customFormat="false" ht="15" hidden="false" customHeight="false" outlineLevel="0" collapsed="false">
      <c r="A618" s="27" t="n">
        <v>2054</v>
      </c>
      <c r="B618" s="189" t="n">
        <f aca="false">IF(D618="x",0,IF(C618&lt;1,0,IF(C618&gt;1,1)))</f>
        <v>1</v>
      </c>
      <c r="C618" s="202" t="n">
        <v>116.885647</v>
      </c>
      <c r="D618" s="200"/>
      <c r="E618" s="198" t="s">
        <v>181</v>
      </c>
    </row>
    <row r="619" customFormat="false" ht="15" hidden="false" customHeight="false" outlineLevel="0" collapsed="false">
      <c r="A619" s="27" t="n">
        <v>2055</v>
      </c>
      <c r="B619" s="189" t="n">
        <f aca="false">IF(D619="x",0,IF(C619&lt;1,0,IF(C619&gt;1,1)))</f>
        <v>1</v>
      </c>
      <c r="C619" s="202" t="n">
        <v>116.4768823</v>
      </c>
      <c r="D619" s="200"/>
      <c r="E619" s="198" t="s">
        <v>181</v>
      </c>
    </row>
    <row r="620" customFormat="false" ht="15" hidden="false" customHeight="false" outlineLevel="0" collapsed="false">
      <c r="A620" s="27" t="n">
        <v>2056</v>
      </c>
      <c r="B620" s="189" t="n">
        <f aca="false">IF(D620="x",0,IF(C620&lt;1,0,IF(C620&gt;1,1)))</f>
        <v>1</v>
      </c>
      <c r="C620" s="202" t="n">
        <v>117.3289249</v>
      </c>
      <c r="D620" s="200"/>
      <c r="E620" s="198" t="s">
        <v>181</v>
      </c>
    </row>
    <row r="621" customFormat="false" ht="15" hidden="false" customHeight="false" outlineLevel="0" collapsed="false">
      <c r="A621" s="27" t="n">
        <v>2057</v>
      </c>
      <c r="B621" s="189" t="n">
        <f aca="false">IF(D621="x",0,IF(C621&lt;1,0,IF(C621&gt;1,1)))</f>
        <v>1</v>
      </c>
      <c r="C621" s="202" t="n">
        <v>117.6740042</v>
      </c>
      <c r="D621" s="200"/>
      <c r="E621" s="198" t="s">
        <v>181</v>
      </c>
    </row>
    <row r="622" customFormat="false" ht="15" hidden="false" customHeight="false" outlineLevel="0" collapsed="false">
      <c r="A622" s="27" t="n">
        <v>2058</v>
      </c>
      <c r="B622" s="189" t="n">
        <f aca="false">IF(D622="x",0,IF(C622&lt;1,0,IF(C622&gt;1,1)))</f>
        <v>1</v>
      </c>
      <c r="C622" s="202" t="n">
        <v>116.6733138</v>
      </c>
      <c r="D622" s="200"/>
      <c r="E622" s="198" t="s">
        <v>181</v>
      </c>
    </row>
    <row r="623" customFormat="false" ht="15" hidden="false" customHeight="false" outlineLevel="0" collapsed="false">
      <c r="A623" s="27" t="n">
        <v>2059</v>
      </c>
      <c r="B623" s="189" t="n">
        <f aca="false">IF(D623="x",0,IF(C623&lt;1,0,IF(C623&gt;1,1)))</f>
        <v>1</v>
      </c>
      <c r="C623" s="202" t="n">
        <v>115.8443622</v>
      </c>
      <c r="D623" s="200"/>
      <c r="E623" s="198" t="s">
        <v>181</v>
      </c>
    </row>
    <row r="624" customFormat="false" ht="15" hidden="false" customHeight="false" outlineLevel="0" collapsed="false">
      <c r="A624" s="27" t="n">
        <v>2060</v>
      </c>
      <c r="B624" s="189" t="n">
        <f aca="false">IF(D624="x",0,IF(C624&lt;1,0,IF(C624&gt;1,1)))</f>
        <v>1</v>
      </c>
      <c r="C624" s="202" t="n">
        <v>116.7604122</v>
      </c>
      <c r="D624" s="200"/>
      <c r="E624" s="198" t="s">
        <v>181</v>
      </c>
    </row>
    <row r="625" customFormat="false" ht="15" hidden="false" customHeight="false" outlineLevel="0" collapsed="false">
      <c r="A625" s="27" t="n">
        <v>2061</v>
      </c>
      <c r="B625" s="189" t="n">
        <f aca="false">IF(D625="x",0,IF(C625&lt;1,0,IF(C625&gt;1,1)))</f>
        <v>1</v>
      </c>
      <c r="C625" s="202" t="n">
        <v>108.3619539</v>
      </c>
      <c r="D625" s="200"/>
      <c r="E625" s="198" t="s">
        <v>181</v>
      </c>
    </row>
    <row r="626" customFormat="false" ht="15" hidden="false" customHeight="false" outlineLevel="0" collapsed="false">
      <c r="A626" s="27" t="n">
        <v>2062</v>
      </c>
      <c r="B626" s="189" t="n">
        <f aca="false">IF(D626="x",0,IF(C626&lt;1,0,IF(C626&gt;1,1)))</f>
        <v>1</v>
      </c>
      <c r="C626" s="202" t="n">
        <v>115.2638565</v>
      </c>
      <c r="D626" s="200"/>
      <c r="E626" s="198" t="s">
        <v>181</v>
      </c>
    </row>
    <row r="627" customFormat="false" ht="15" hidden="false" customHeight="false" outlineLevel="0" collapsed="false">
      <c r="A627" s="27" t="n">
        <v>2063</v>
      </c>
      <c r="B627" s="189" t="n">
        <f aca="false">IF(D627="x",0,IF(C627&lt;1,0,IF(C627&gt;1,1)))</f>
        <v>1</v>
      </c>
      <c r="C627" s="202" t="n">
        <v>108.3525601</v>
      </c>
      <c r="D627" s="200"/>
      <c r="E627" s="198" t="s">
        <v>181</v>
      </c>
    </row>
    <row r="628" customFormat="false" ht="15" hidden="false" customHeight="false" outlineLevel="0" collapsed="false">
      <c r="A628" s="27" t="n">
        <v>2064</v>
      </c>
      <c r="B628" s="189" t="n">
        <f aca="false">IF(D628="x",0,IF(C628&lt;1,0,IF(C628&gt;1,1)))</f>
        <v>1</v>
      </c>
      <c r="C628" s="202" t="n">
        <v>118.0602643</v>
      </c>
      <c r="D628" s="200"/>
      <c r="E628" s="198" t="s">
        <v>181</v>
      </c>
    </row>
    <row r="629" customFormat="false" ht="15" hidden="false" customHeight="false" outlineLevel="0" collapsed="false">
      <c r="A629" s="27" t="n">
        <v>2065</v>
      </c>
      <c r="B629" s="189" t="n">
        <f aca="false">IF(D629="x",0,IF(C629&lt;1,0,IF(C629&gt;1,1)))</f>
        <v>1</v>
      </c>
      <c r="C629" s="202" t="n">
        <v>117.8871034</v>
      </c>
      <c r="D629" s="200"/>
      <c r="E629" s="198" t="s">
        <v>181</v>
      </c>
    </row>
    <row r="630" customFormat="false" ht="15" hidden="false" customHeight="false" outlineLevel="0" collapsed="false">
      <c r="A630" s="27" t="n">
        <v>2066</v>
      </c>
      <c r="B630" s="189" t="n">
        <f aca="false">IF(D630="x",0,IF(C630&lt;1,0,IF(C630&gt;1,1)))</f>
        <v>1</v>
      </c>
      <c r="C630" s="202" t="n">
        <v>109.6324375</v>
      </c>
      <c r="D630" s="200"/>
      <c r="E630" s="198" t="s">
        <v>181</v>
      </c>
    </row>
    <row r="631" customFormat="false" ht="15" hidden="false" customHeight="false" outlineLevel="0" collapsed="false">
      <c r="A631" s="27" t="n">
        <v>2067</v>
      </c>
      <c r="B631" s="189" t="n">
        <f aca="false">IF(D631="x",0,IF(C631&lt;1,0,IF(C631&gt;1,1)))</f>
        <v>1</v>
      </c>
      <c r="C631" s="202" t="n">
        <v>106.4551049</v>
      </c>
      <c r="D631" s="200"/>
      <c r="E631" s="198" t="s">
        <v>181</v>
      </c>
    </row>
    <row r="632" customFormat="false" ht="15" hidden="false" customHeight="false" outlineLevel="0" collapsed="false">
      <c r="A632" s="27" t="n">
        <v>2068</v>
      </c>
      <c r="B632" s="189" t="n">
        <f aca="false">IF(D632="x",0,IF(C632&lt;1,0,IF(C632&gt;1,1)))</f>
        <v>1</v>
      </c>
      <c r="C632" s="202" t="n">
        <v>111.39105</v>
      </c>
      <c r="D632" s="200"/>
      <c r="E632" s="198" t="s">
        <v>181</v>
      </c>
    </row>
    <row r="633" customFormat="false" ht="15" hidden="false" customHeight="false" outlineLevel="0" collapsed="false">
      <c r="A633" s="27" t="n">
        <v>2069</v>
      </c>
      <c r="B633" s="189" t="n">
        <f aca="false">IF(D633="x",0,IF(C633&lt;1,0,IF(C633&gt;1,1)))</f>
        <v>1</v>
      </c>
      <c r="C633" s="202" t="n">
        <v>108.8191709</v>
      </c>
      <c r="D633" s="200"/>
      <c r="E633" s="198" t="s">
        <v>181</v>
      </c>
    </row>
    <row r="634" customFormat="false" ht="15" hidden="false" customHeight="false" outlineLevel="0" collapsed="false">
      <c r="A634" s="27" t="n">
        <v>2070</v>
      </c>
      <c r="B634" s="189" t="n">
        <f aca="false">IF(D634="x",0,IF(C634&lt;1,0,IF(C634&gt;1,1)))</f>
        <v>1</v>
      </c>
      <c r="C634" s="202" t="n">
        <v>108.2729721</v>
      </c>
      <c r="D634" s="200"/>
      <c r="E634" s="198" t="s">
        <v>181</v>
      </c>
    </row>
    <row r="635" customFormat="false" ht="15" hidden="false" customHeight="false" outlineLevel="0" collapsed="false">
      <c r="A635" s="27" t="n">
        <v>2071</v>
      </c>
      <c r="B635" s="189" t="n">
        <f aca="false">IF(D635="x",0,IF(C635&lt;1,0,IF(C635&gt;1,1)))</f>
        <v>1</v>
      </c>
      <c r="C635" s="202" t="n">
        <v>116.8526278</v>
      </c>
      <c r="D635" s="200"/>
      <c r="E635" s="198" t="s">
        <v>181</v>
      </c>
    </row>
    <row r="636" customFormat="false" ht="15" hidden="false" customHeight="false" outlineLevel="0" collapsed="false">
      <c r="A636" s="27" t="n">
        <v>2072</v>
      </c>
      <c r="B636" s="189" t="n">
        <f aca="false">IF(D636="x",0,IF(C636&lt;1,0,IF(C636&gt;1,1)))</f>
        <v>1</v>
      </c>
      <c r="C636" s="202" t="n">
        <v>116.2550494</v>
      </c>
      <c r="D636" s="200"/>
      <c r="E636" s="198" t="s">
        <v>181</v>
      </c>
    </row>
    <row r="637" customFormat="false" ht="15" hidden="false" customHeight="false" outlineLevel="0" collapsed="false">
      <c r="A637" s="27" t="n">
        <v>2073</v>
      </c>
      <c r="B637" s="189" t="n">
        <f aca="false">IF(D637="x",0,IF(C637&lt;1,0,IF(C637&gt;1,1)))</f>
        <v>1</v>
      </c>
      <c r="C637" s="202" t="n">
        <v>107.345932</v>
      </c>
      <c r="D637" s="200"/>
      <c r="E637" s="198" t="s">
        <v>181</v>
      </c>
    </row>
    <row r="638" customFormat="false" ht="15" hidden="false" customHeight="false" outlineLevel="0" collapsed="false">
      <c r="A638" s="27" t="n">
        <v>2074</v>
      </c>
      <c r="B638" s="189" t="n">
        <f aca="false">IF(D638="x",0,IF(C638&lt;1,0,IF(C638&gt;1,1)))</f>
        <v>1</v>
      </c>
      <c r="C638" s="202" t="n">
        <v>110.7909</v>
      </c>
      <c r="D638" s="200"/>
      <c r="E638" s="198" t="s">
        <v>181</v>
      </c>
    </row>
    <row r="639" customFormat="false" ht="15" hidden="false" customHeight="false" outlineLevel="0" collapsed="false">
      <c r="A639" s="27" t="n">
        <v>2075</v>
      </c>
      <c r="B639" s="189" t="n">
        <f aca="false">IF(D639="x",0,IF(C639&lt;1,0,IF(C639&gt;1,1)))</f>
        <v>1</v>
      </c>
      <c r="C639" s="202" t="n">
        <v>110.9977077</v>
      </c>
      <c r="D639" s="200"/>
      <c r="E639" s="198" t="s">
        <v>181</v>
      </c>
    </row>
    <row r="640" customFormat="false" ht="15" hidden="false" customHeight="false" outlineLevel="0" collapsed="false">
      <c r="A640" s="27" t="n">
        <v>2076</v>
      </c>
      <c r="B640" s="189" t="n">
        <f aca="false">IF(D640="x",0,IF(C640&lt;1,0,IF(C640&gt;1,1)))</f>
        <v>1</v>
      </c>
      <c r="C640" s="202" t="n">
        <v>106.3986272</v>
      </c>
      <c r="D640" s="200"/>
      <c r="E640" s="198" t="s">
        <v>181</v>
      </c>
    </row>
    <row r="641" customFormat="false" ht="15" hidden="false" customHeight="false" outlineLevel="0" collapsed="false">
      <c r="A641" s="27" t="n">
        <v>2077</v>
      </c>
      <c r="B641" s="189" t="n">
        <f aca="false">IF(D641="x",0,IF(C641&lt;1,0,IF(C641&gt;1,1)))</f>
        <v>1</v>
      </c>
      <c r="C641" s="202" t="n">
        <v>117.6550602</v>
      </c>
      <c r="D641" s="200"/>
      <c r="E641" s="198" t="s">
        <v>181</v>
      </c>
    </row>
    <row r="642" customFormat="false" ht="15" hidden="false" customHeight="false" outlineLevel="0" collapsed="false">
      <c r="A642" s="27" t="n">
        <v>2078</v>
      </c>
      <c r="B642" s="189" t="n">
        <f aca="false">IF(D642="x",0,IF(C642&lt;1,0,IF(C642&gt;1,1)))</f>
        <v>1</v>
      </c>
      <c r="C642" s="202" t="n">
        <v>110.0904939</v>
      </c>
      <c r="D642" s="200"/>
      <c r="E642" s="198" t="s">
        <v>181</v>
      </c>
    </row>
    <row r="643" customFormat="false" ht="15" hidden="false" customHeight="false" outlineLevel="0" collapsed="false">
      <c r="A643" s="27" t="n">
        <v>2079</v>
      </c>
      <c r="B643" s="189" t="n">
        <f aca="false">IF(D643="x",0,IF(C643&lt;1,0,IF(C643&gt;1,1)))</f>
        <v>1</v>
      </c>
      <c r="C643" s="202" t="n">
        <v>107.7165856</v>
      </c>
      <c r="D643" s="200"/>
      <c r="E643" s="198" t="s">
        <v>181</v>
      </c>
    </row>
    <row r="644" customFormat="false" ht="15" hidden="false" customHeight="false" outlineLevel="0" collapsed="false">
      <c r="A644" s="27" t="n">
        <v>2080</v>
      </c>
      <c r="B644" s="189" t="n">
        <f aca="false">IF(D644="x",0,IF(C644&lt;1,0,IF(C644&gt;1,1)))</f>
        <v>1</v>
      </c>
      <c r="C644" s="202" t="n">
        <v>108.7289559</v>
      </c>
      <c r="D644" s="200"/>
      <c r="E644" s="198" t="s">
        <v>181</v>
      </c>
    </row>
    <row r="645" customFormat="false" ht="15" hidden="false" customHeight="false" outlineLevel="0" collapsed="false">
      <c r="A645" s="27" t="n">
        <v>2081</v>
      </c>
      <c r="B645" s="189" t="n">
        <f aca="false">IF(D645="x",0,IF(C645&lt;1,0,IF(C645&gt;1,1)))</f>
        <v>1</v>
      </c>
      <c r="C645" s="202" t="n">
        <v>119.400871</v>
      </c>
      <c r="D645" s="200"/>
      <c r="E645" s="198" t="s">
        <v>181</v>
      </c>
    </row>
    <row r="646" customFormat="false" ht="15" hidden="false" customHeight="false" outlineLevel="0" collapsed="false">
      <c r="A646" s="27" t="n">
        <v>2082</v>
      </c>
      <c r="B646" s="189" t="n">
        <f aca="false">IF(D646="x",0,IF(C646&lt;1,0,IF(C646&gt;1,1)))</f>
        <v>1</v>
      </c>
      <c r="C646" s="202" t="n">
        <v>111.1790697</v>
      </c>
      <c r="D646" s="200"/>
      <c r="E646" s="198" t="s">
        <v>181</v>
      </c>
    </row>
    <row r="647" customFormat="false" ht="15" hidden="false" customHeight="false" outlineLevel="0" collapsed="false">
      <c r="A647" s="27" t="n">
        <v>2083</v>
      </c>
      <c r="B647" s="189" t="n">
        <f aca="false">IF(D647="x",0,IF(C647&lt;1,0,IF(C647&gt;1,1)))</f>
        <v>1</v>
      </c>
      <c r="C647" s="202" t="n">
        <v>109.4301922</v>
      </c>
      <c r="D647" s="200"/>
      <c r="E647" s="198" t="s">
        <v>181</v>
      </c>
    </row>
    <row r="648" customFormat="false" ht="15" hidden="false" customHeight="false" outlineLevel="0" collapsed="false">
      <c r="A648" s="27" t="n">
        <v>2084</v>
      </c>
      <c r="B648" s="189" t="n">
        <f aca="false">IF(D648="x",0,IF(C648&lt;1,0,IF(C648&gt;1,1)))</f>
        <v>1</v>
      </c>
      <c r="C648" s="202" t="n">
        <v>109.2831198</v>
      </c>
      <c r="D648" s="200"/>
      <c r="E648" s="198" t="s">
        <v>181</v>
      </c>
    </row>
    <row r="649" customFormat="false" ht="15" hidden="false" customHeight="false" outlineLevel="0" collapsed="false">
      <c r="A649" s="27" t="n">
        <v>2085</v>
      </c>
      <c r="B649" s="189" t="n">
        <f aca="false">IF(D649="x",0,IF(C649&lt;1,0,IF(C649&gt;1,1)))</f>
        <v>1</v>
      </c>
      <c r="C649" s="202" t="n">
        <v>116.1582596</v>
      </c>
      <c r="D649" s="200"/>
      <c r="E649" s="198" t="s">
        <v>181</v>
      </c>
    </row>
    <row r="650" customFormat="false" ht="15" hidden="false" customHeight="false" outlineLevel="0" collapsed="false">
      <c r="A650" s="27" t="n">
        <v>2086</v>
      </c>
      <c r="B650" s="189" t="n">
        <f aca="false">IF(D650="x",0,IF(C650&lt;1,0,IF(C650&gt;1,1)))</f>
        <v>1</v>
      </c>
      <c r="C650" s="202" t="n">
        <v>108.4047599</v>
      </c>
      <c r="D650" s="200"/>
      <c r="E650" s="198" t="s">
        <v>181</v>
      </c>
    </row>
    <row r="651" customFormat="false" ht="15" hidden="false" customHeight="false" outlineLevel="0" collapsed="false">
      <c r="A651" s="27" t="n">
        <v>2087</v>
      </c>
      <c r="B651" s="189" t="n">
        <f aca="false">IF(D651="x",0,IF(C651&lt;1,0,IF(C651&gt;1,1)))</f>
        <v>1</v>
      </c>
      <c r="C651" s="202" t="n">
        <v>111.3855099</v>
      </c>
      <c r="D651" s="200"/>
      <c r="E651" s="198" t="s">
        <v>181</v>
      </c>
    </row>
    <row r="652" customFormat="false" ht="15" hidden="false" customHeight="false" outlineLevel="0" collapsed="false">
      <c r="A652" s="27" t="n">
        <v>2088</v>
      </c>
      <c r="B652" s="189" t="n">
        <f aca="false">IF(D652="x",0,IF(C652&lt;1,0,IF(C652&gt;1,1)))</f>
        <v>1</v>
      </c>
      <c r="C652" s="202" t="n">
        <v>109.2446787</v>
      </c>
      <c r="D652" s="200"/>
      <c r="E652" s="198" t="s">
        <v>181</v>
      </c>
    </row>
    <row r="653" customFormat="false" ht="15" hidden="false" customHeight="false" outlineLevel="0" collapsed="false">
      <c r="A653" s="27" t="n">
        <v>2089</v>
      </c>
      <c r="B653" s="189" t="n">
        <f aca="false">IF(D653="x",0,IF(C653&lt;1,0,IF(C653&gt;1,1)))</f>
        <v>1</v>
      </c>
      <c r="C653" s="202" t="n">
        <v>110.1532969</v>
      </c>
      <c r="D653" s="200"/>
      <c r="E653" s="198" t="s">
        <v>181</v>
      </c>
    </row>
    <row r="654" customFormat="false" ht="15" hidden="false" customHeight="false" outlineLevel="0" collapsed="false">
      <c r="A654" s="27" t="n">
        <v>2090</v>
      </c>
      <c r="B654" s="189" t="n">
        <f aca="false">IF(D654="x",0,IF(C654&lt;1,0,IF(C654&gt;1,1)))</f>
        <v>1</v>
      </c>
      <c r="C654" s="202" t="n">
        <v>112.0080027</v>
      </c>
      <c r="D654" s="200"/>
      <c r="E654" s="198" t="s">
        <v>181</v>
      </c>
    </row>
    <row r="655" customFormat="false" ht="15" hidden="false" customHeight="false" outlineLevel="0" collapsed="false">
      <c r="A655" s="27" t="n">
        <v>2091</v>
      </c>
      <c r="B655" s="189" t="n">
        <f aca="false">IF(D655="x",0,IF(C655&lt;1,0,IF(C655&gt;1,1)))</f>
        <v>1</v>
      </c>
      <c r="C655" s="202" t="n">
        <v>108.7705801</v>
      </c>
      <c r="D655" s="200"/>
      <c r="E655" s="198" t="s">
        <v>181</v>
      </c>
    </row>
    <row r="656" customFormat="false" ht="15" hidden="false" customHeight="false" outlineLevel="0" collapsed="false">
      <c r="A656" s="27" t="n">
        <v>2092</v>
      </c>
      <c r="B656" s="189" t="n">
        <f aca="false">IF(D656="x",0,IF(C656&lt;1,0,IF(C656&gt;1,1)))</f>
        <v>1</v>
      </c>
      <c r="C656" s="202" t="n">
        <v>107.2141383</v>
      </c>
      <c r="D656" s="200"/>
      <c r="E656" s="198" t="s">
        <v>181</v>
      </c>
    </row>
    <row r="657" customFormat="false" ht="15" hidden="false" customHeight="false" outlineLevel="0" collapsed="false">
      <c r="A657" s="27" t="n">
        <v>2093</v>
      </c>
      <c r="B657" s="189" t="n">
        <f aca="false">IF(D657="x",0,IF(C657&lt;1,0,IF(C657&gt;1,1)))</f>
        <v>1</v>
      </c>
      <c r="C657" s="203" t="n">
        <v>109.1211631</v>
      </c>
      <c r="D657" s="204"/>
      <c r="E657" s="198" t="s">
        <v>181</v>
      </c>
    </row>
    <row r="658" customFormat="false" ht="15" hidden="false" customHeight="false" outlineLevel="0" collapsed="false">
      <c r="A658" s="27" t="n">
        <v>2094</v>
      </c>
      <c r="B658" s="189" t="n">
        <f aca="false">IF(D658="x",0,IF(C658&lt;1,0,IF(C658&gt;1,1)))</f>
        <v>1</v>
      </c>
      <c r="C658" s="203" t="n">
        <v>110.2340509</v>
      </c>
      <c r="D658" s="204"/>
      <c r="E658" s="198" t="s">
        <v>181</v>
      </c>
    </row>
    <row r="659" customFormat="false" ht="15" hidden="false" customHeight="false" outlineLevel="0" collapsed="false">
      <c r="A659" s="27" t="n">
        <v>2095</v>
      </c>
      <c r="B659" s="189" t="n">
        <f aca="false">IF(D659="x",0,IF(C659&lt;1,0,IF(C659&gt;1,1)))</f>
        <v>1</v>
      </c>
      <c r="C659" s="203" t="n">
        <v>112.3644329</v>
      </c>
      <c r="D659" s="204"/>
      <c r="E659" s="198" t="s">
        <v>181</v>
      </c>
    </row>
    <row r="660" customFormat="false" ht="15" hidden="false" customHeight="false" outlineLevel="0" collapsed="false">
      <c r="A660" s="27" t="n">
        <v>2096</v>
      </c>
      <c r="B660" s="189" t="n">
        <f aca="false">IF(D660="x",0,IF(C660&lt;1,0,IF(C660&gt;1,1)))</f>
        <v>1</v>
      </c>
      <c r="C660" s="203" t="n">
        <v>107.289889</v>
      </c>
      <c r="D660" s="204"/>
      <c r="E660" s="198" t="s">
        <v>181</v>
      </c>
    </row>
    <row r="661" customFormat="false" ht="15" hidden="false" customHeight="false" outlineLevel="0" collapsed="false">
      <c r="A661" s="27" t="n">
        <v>2097</v>
      </c>
      <c r="B661" s="189" t="n">
        <f aca="false">IF(D661="x",0,IF(C661&lt;1,0,IF(C661&gt;1,1)))</f>
        <v>1</v>
      </c>
      <c r="C661" s="203" t="n">
        <v>110.3629808</v>
      </c>
      <c r="D661" s="204"/>
      <c r="E661" s="198" t="s">
        <v>181</v>
      </c>
    </row>
    <row r="662" customFormat="false" ht="15" hidden="false" customHeight="false" outlineLevel="0" collapsed="false">
      <c r="A662" s="27" t="n">
        <v>2098</v>
      </c>
      <c r="B662" s="189" t="n">
        <f aca="false">IF(D662="x",0,IF(C662&lt;1,0,IF(C662&gt;1,1)))</f>
        <v>1</v>
      </c>
      <c r="C662" s="203" t="n">
        <v>106.8723257</v>
      </c>
      <c r="D662" s="204"/>
      <c r="E662" s="198" t="s">
        <v>181</v>
      </c>
    </row>
    <row r="663" customFormat="false" ht="15" hidden="false" customHeight="false" outlineLevel="0" collapsed="false">
      <c r="A663" s="27" t="n">
        <v>2099</v>
      </c>
      <c r="B663" s="189" t="n">
        <f aca="false">IF(D663="x",0,IF(C663&lt;1,0,IF(C663&gt;1,1)))</f>
        <v>1</v>
      </c>
      <c r="C663" s="203" t="n">
        <v>110.9381009</v>
      </c>
      <c r="D663" s="204"/>
      <c r="E663" s="198" t="s">
        <v>181</v>
      </c>
    </row>
    <row r="664" customFormat="false" ht="15" hidden="false" customHeight="false" outlineLevel="0" collapsed="false">
      <c r="A664" s="27" t="n">
        <v>2100</v>
      </c>
      <c r="B664" s="189" t="n">
        <f aca="false">IF(D664="x",0,IF(C664&lt;1,0,IF(C664&gt;1,1)))</f>
        <v>1</v>
      </c>
      <c r="C664" s="203" t="n">
        <v>110.5306617</v>
      </c>
      <c r="D664" s="204"/>
      <c r="E664" s="198" t="s">
        <v>181</v>
      </c>
    </row>
    <row r="665" customFormat="false" ht="15" hidden="false" customHeight="false" outlineLevel="0" collapsed="false">
      <c r="A665" s="27" t="n">
        <v>2101</v>
      </c>
      <c r="B665" s="189" t="n">
        <f aca="false">IF(D665="x",0,IF(C665&lt;1,0,IF(C665&gt;1,1)))</f>
        <v>1</v>
      </c>
      <c r="C665" s="203" t="n">
        <v>106.6333536</v>
      </c>
      <c r="D665" s="204"/>
      <c r="E665" s="198" t="s">
        <v>181</v>
      </c>
    </row>
    <row r="666" customFormat="false" ht="15" hidden="false" customHeight="false" outlineLevel="0" collapsed="false">
      <c r="A666" s="27" t="n">
        <v>2102</v>
      </c>
      <c r="B666" s="189" t="n">
        <f aca="false">IF(D666="x",0,IF(C666&lt;1,0,IF(C666&gt;1,1)))</f>
        <v>1</v>
      </c>
      <c r="C666" s="203" t="n">
        <v>111.3365442</v>
      </c>
      <c r="D666" s="204"/>
      <c r="E666" s="198" t="s">
        <v>181</v>
      </c>
    </row>
    <row r="667" customFormat="false" ht="15" hidden="false" customHeight="false" outlineLevel="0" collapsed="false">
      <c r="A667" s="27" t="n">
        <v>2103</v>
      </c>
      <c r="B667" s="189" t="n">
        <f aca="false">IF(D667="x",0,IF(C667&lt;1,0,IF(C667&gt;1,1)))</f>
        <v>1</v>
      </c>
      <c r="C667" s="203" t="n">
        <v>107.1289264</v>
      </c>
      <c r="D667" s="204"/>
      <c r="E667" s="198" t="s">
        <v>181</v>
      </c>
    </row>
    <row r="668" customFormat="false" ht="15" hidden="false" customHeight="false" outlineLevel="0" collapsed="false">
      <c r="A668" s="27" t="n">
        <v>2104</v>
      </c>
      <c r="B668" s="189" t="n">
        <f aca="false">IF(D668="x",0,IF(C668&lt;1,0,IF(C668&gt;1,1)))</f>
        <v>1</v>
      </c>
      <c r="C668" s="203" t="n">
        <v>108.8676793</v>
      </c>
      <c r="D668" s="204"/>
      <c r="E668" s="198" t="s">
        <v>181</v>
      </c>
    </row>
    <row r="669" customFormat="false" ht="15" hidden="false" customHeight="false" outlineLevel="0" collapsed="false">
      <c r="A669" s="27" t="n">
        <v>2105</v>
      </c>
      <c r="B669" s="189" t="n">
        <f aca="false">IF(D669="x",0,IF(C669&lt;1,0,IF(C669&gt;1,1)))</f>
        <v>1</v>
      </c>
      <c r="C669" s="203" t="n">
        <v>110.2915479</v>
      </c>
      <c r="D669" s="204"/>
      <c r="E669" s="198" t="s">
        <v>181</v>
      </c>
    </row>
    <row r="670" customFormat="false" ht="15" hidden="false" customHeight="false" outlineLevel="0" collapsed="false">
      <c r="A670" s="27" t="n">
        <v>2106</v>
      </c>
      <c r="B670" s="189" t="n">
        <f aca="false">IF(D670="x",0,IF(C670&lt;1,0,IF(C670&gt;1,1)))</f>
        <v>1</v>
      </c>
      <c r="C670" s="203" t="n">
        <v>108.810747</v>
      </c>
      <c r="D670" s="34"/>
      <c r="E670" s="198" t="s">
        <v>181</v>
      </c>
    </row>
    <row r="671" customFormat="false" ht="15" hidden="false" customHeight="false" outlineLevel="0" collapsed="false">
      <c r="A671" s="27" t="n">
        <v>2107</v>
      </c>
      <c r="B671" s="189" t="n">
        <f aca="false">IF(D671="x",0,IF(C671&lt;1,0,IF(C671&gt;1,1)))</f>
        <v>1</v>
      </c>
      <c r="C671" s="203" t="n">
        <v>109.7002612</v>
      </c>
      <c r="D671" s="34"/>
      <c r="E671" s="198" t="s">
        <v>181</v>
      </c>
    </row>
    <row r="672" customFormat="false" ht="15" hidden="false" customHeight="false" outlineLevel="0" collapsed="false">
      <c r="A672" s="27" t="n">
        <v>2108</v>
      </c>
      <c r="B672" s="189" t="n">
        <f aca="false">IF(D672="x",0,IF(C672&lt;1,0,IF(C672&gt;1,1)))</f>
        <v>1</v>
      </c>
      <c r="C672" s="203" t="n">
        <v>109.7008606</v>
      </c>
      <c r="D672" s="34"/>
      <c r="E672" s="198" t="s">
        <v>181</v>
      </c>
    </row>
    <row r="673" customFormat="false" ht="15" hidden="false" customHeight="false" outlineLevel="0" collapsed="false">
      <c r="A673" s="27" t="n">
        <v>2109</v>
      </c>
      <c r="B673" s="189" t="n">
        <f aca="false">IF(D673="x",0,IF(C673&lt;1,0,IF(C673&gt;1,1)))</f>
        <v>1</v>
      </c>
      <c r="C673" s="203" t="n">
        <v>106.403997</v>
      </c>
      <c r="D673" s="34"/>
      <c r="E673" s="198" t="s">
        <v>181</v>
      </c>
    </row>
    <row r="674" customFormat="false" ht="15" hidden="false" customHeight="false" outlineLevel="0" collapsed="false">
      <c r="A674" s="27" t="n">
        <v>2110</v>
      </c>
      <c r="B674" s="189" t="n">
        <f aca="false">IF(D674="x",0,IF(C674&lt;1,0,IF(C674&gt;1,1)))</f>
        <v>1</v>
      </c>
      <c r="C674" s="203" t="n">
        <v>110.3806485</v>
      </c>
      <c r="D674" s="34"/>
      <c r="E674" s="198" t="s">
        <v>181</v>
      </c>
    </row>
    <row r="675" customFormat="false" ht="15" hidden="false" customHeight="false" outlineLevel="0" collapsed="false">
      <c r="A675" s="27" t="n">
        <v>2111</v>
      </c>
      <c r="B675" s="189" t="n">
        <f aca="false">IF(D675="x",0,IF(C675&lt;1,0,IF(C675&gt;1,1)))</f>
        <v>1</v>
      </c>
      <c r="C675" s="203" t="n">
        <v>109.6052972</v>
      </c>
      <c r="D675" s="34"/>
      <c r="E675" s="198" t="s">
        <v>181</v>
      </c>
    </row>
    <row r="676" customFormat="false" ht="15" hidden="false" customHeight="false" outlineLevel="0" collapsed="false">
      <c r="A676" s="27" t="n">
        <v>2112</v>
      </c>
      <c r="B676" s="189" t="n">
        <f aca="false">IF(D676="x",0,IF(C676&lt;1,0,IF(C676&gt;1,1)))</f>
        <v>1</v>
      </c>
      <c r="C676" s="203" t="n">
        <v>110.5884501</v>
      </c>
      <c r="D676" s="34"/>
      <c r="E676" s="198" t="s">
        <v>181</v>
      </c>
    </row>
    <row r="677" customFormat="false" ht="15" hidden="false" customHeight="false" outlineLevel="0" collapsed="false">
      <c r="A677" s="27" t="n">
        <v>2113</v>
      </c>
      <c r="B677" s="189" t="n">
        <f aca="false">IF(D677="x",0,IF(C677&lt;1,0,IF(C677&gt;1,1)))</f>
        <v>1</v>
      </c>
      <c r="C677" s="203" t="n">
        <v>109.2622412</v>
      </c>
      <c r="D677" s="34"/>
      <c r="E677" s="198" t="s">
        <v>181</v>
      </c>
    </row>
    <row r="678" customFormat="false" ht="15" hidden="false" customHeight="false" outlineLevel="0" collapsed="false">
      <c r="A678" s="27" t="n">
        <v>2114</v>
      </c>
      <c r="B678" s="189" t="n">
        <f aca="false">IF(D678="x",0,IF(C678&lt;1,0,IF(C678&gt;1,1)))</f>
        <v>1</v>
      </c>
      <c r="C678" s="203" t="n">
        <v>108.7065016</v>
      </c>
      <c r="D678" s="34"/>
      <c r="E678" s="198" t="s">
        <v>181</v>
      </c>
    </row>
    <row r="679" customFormat="false" ht="15" hidden="false" customHeight="false" outlineLevel="0" collapsed="false">
      <c r="A679" s="27" t="n">
        <v>2115</v>
      </c>
      <c r="B679" s="189" t="n">
        <f aca="false">IF(D679="x",0,IF(C679&lt;1,0,IF(C679&gt;1,1)))</f>
        <v>1</v>
      </c>
      <c r="C679" s="203" t="n">
        <v>111.5281471</v>
      </c>
      <c r="D679" s="34"/>
      <c r="E679" s="198" t="s">
        <v>181</v>
      </c>
    </row>
    <row r="680" customFormat="false" ht="15" hidden="false" customHeight="false" outlineLevel="0" collapsed="false">
      <c r="A680" s="27" t="n">
        <v>2116</v>
      </c>
      <c r="B680" s="189" t="n">
        <f aca="false">IF(D680="x",0,IF(C680&lt;1,0,IF(C680&gt;1,1)))</f>
        <v>1</v>
      </c>
      <c r="C680" s="203" t="n">
        <v>110.8956349</v>
      </c>
      <c r="D680" s="34"/>
      <c r="E680" s="198" t="s">
        <v>181</v>
      </c>
    </row>
    <row r="681" customFormat="false" ht="15" hidden="false" customHeight="false" outlineLevel="0" collapsed="false">
      <c r="A681" s="27" t="n">
        <v>2117</v>
      </c>
      <c r="B681" s="189" t="n">
        <f aca="false">IF(D681="x",0,IF(C681&lt;1,0,IF(C681&gt;1,1)))</f>
        <v>1</v>
      </c>
      <c r="C681" s="203" t="n">
        <v>109.5834265</v>
      </c>
      <c r="D681" s="34"/>
      <c r="E681" s="198" t="s">
        <v>181</v>
      </c>
    </row>
    <row r="682" customFormat="false" ht="15" hidden="false" customHeight="false" outlineLevel="0" collapsed="false">
      <c r="A682" s="27" t="n">
        <v>2118</v>
      </c>
      <c r="B682" s="189" t="n">
        <f aca="false">IF(D682="x",0,IF(C682&lt;1,0,IF(C682&gt;1,1)))</f>
        <v>1</v>
      </c>
      <c r="C682" s="203" t="n">
        <v>109.8212434</v>
      </c>
      <c r="D682" s="34"/>
      <c r="E682" s="198" t="s">
        <v>181</v>
      </c>
    </row>
    <row r="683" customFormat="false" ht="15" hidden="false" customHeight="false" outlineLevel="0" collapsed="false">
      <c r="A683" s="27" t="n">
        <v>2119</v>
      </c>
      <c r="B683" s="189" t="n">
        <f aca="false">IF(D683="x",0,IF(C683&lt;1,0,IF(C683&gt;1,1)))</f>
        <v>1</v>
      </c>
      <c r="C683" s="203" t="n">
        <v>110.7255852</v>
      </c>
      <c r="D683" s="34"/>
      <c r="E683" s="198" t="s">
        <v>181</v>
      </c>
    </row>
    <row r="684" customFormat="false" ht="15" hidden="false" customHeight="false" outlineLevel="0" collapsed="false">
      <c r="A684" s="27" t="n">
        <v>2120</v>
      </c>
      <c r="B684" s="189" t="n">
        <f aca="false">IF(D684="x",0,IF(C684&lt;1,0,IF(C684&gt;1,1)))</f>
        <v>1</v>
      </c>
      <c r="C684" s="203" t="n">
        <v>110.2770918</v>
      </c>
      <c r="D684" s="34"/>
      <c r="E684" s="198" t="s">
        <v>181</v>
      </c>
    </row>
    <row r="685" customFormat="false" ht="15" hidden="false" customHeight="false" outlineLevel="0" collapsed="false">
      <c r="A685" s="27" t="n">
        <v>2121</v>
      </c>
      <c r="B685" s="189" t="n">
        <f aca="false">IF(D685="x",0,IF(C685&lt;1,0,IF(C685&gt;1,1)))</f>
        <v>1</v>
      </c>
      <c r="C685" s="203" t="n">
        <v>107.3102259</v>
      </c>
      <c r="D685" s="34"/>
      <c r="E685" s="198" t="s">
        <v>181</v>
      </c>
    </row>
    <row r="686" customFormat="false" ht="15" hidden="false" customHeight="false" outlineLevel="0" collapsed="false">
      <c r="A686" s="27" t="n">
        <v>2122</v>
      </c>
      <c r="B686" s="189" t="n">
        <f aca="false">IF(D686="x",0,IF(C686&lt;1,0,IF(C686&gt;1,1)))</f>
        <v>1</v>
      </c>
      <c r="C686" s="203" t="n">
        <v>108.8129224</v>
      </c>
      <c r="D686" s="34"/>
      <c r="E686" s="198" t="s">
        <v>181</v>
      </c>
    </row>
    <row r="687" customFormat="false" ht="15" hidden="false" customHeight="false" outlineLevel="0" collapsed="false">
      <c r="A687" s="27" t="n">
        <v>2123</v>
      </c>
      <c r="B687" s="189" t="n">
        <f aca="false">IF(D687="x",0,IF(C687&lt;1,0,IF(C687&gt;1,1)))</f>
        <v>0</v>
      </c>
      <c r="C687" s="30"/>
      <c r="D687" s="126"/>
      <c r="E687" s="198" t="s">
        <v>181</v>
      </c>
    </row>
    <row r="688" customFormat="false" ht="15" hidden="false" customHeight="false" outlineLevel="0" collapsed="false">
      <c r="A688" s="27" t="n">
        <v>2124</v>
      </c>
      <c r="B688" s="189" t="n">
        <f aca="false">IF(D688="x",0,IF(C688&lt;1,0,IF(C688&gt;1,1)))</f>
        <v>0</v>
      </c>
      <c r="C688" s="205"/>
      <c r="D688" s="126"/>
      <c r="E688" s="198" t="s">
        <v>181</v>
      </c>
    </row>
    <row r="689" customFormat="false" ht="15" hidden="false" customHeight="false" outlineLevel="0" collapsed="false">
      <c r="A689" s="27" t="n">
        <v>2125</v>
      </c>
      <c r="B689" s="189" t="n">
        <f aca="false">IF(D689="x",0,IF(C689&lt;1,0,IF(C689&gt;1,1)))</f>
        <v>0</v>
      </c>
      <c r="C689" s="205"/>
      <c r="D689" s="126"/>
      <c r="E689" s="198" t="s">
        <v>181</v>
      </c>
    </row>
    <row r="690" customFormat="false" ht="15" hidden="false" customHeight="false" outlineLevel="0" collapsed="false">
      <c r="A690" s="27" t="n">
        <v>2126</v>
      </c>
      <c r="B690" s="189" t="n">
        <f aca="false">IF(D690="x",0,IF(C690&lt;1,0,IF(C690&gt;1,1)))</f>
        <v>0</v>
      </c>
      <c r="C690" s="205"/>
      <c r="D690" s="126"/>
      <c r="E690" s="198" t="s">
        <v>181</v>
      </c>
    </row>
    <row r="691" customFormat="false" ht="15" hidden="false" customHeight="false" outlineLevel="0" collapsed="false">
      <c r="A691" s="27" t="n">
        <v>2127</v>
      </c>
      <c r="B691" s="189" t="n">
        <f aca="false">IF(D691="x",0,IF(C691&lt;1,0,IF(C691&gt;1,1)))</f>
        <v>0</v>
      </c>
      <c r="C691" s="205"/>
      <c r="D691" s="126"/>
      <c r="E691" s="198" t="s">
        <v>181</v>
      </c>
    </row>
    <row r="692" customFormat="false" ht="15" hidden="false" customHeight="false" outlineLevel="0" collapsed="false">
      <c r="A692" s="27" t="n">
        <v>2128</v>
      </c>
      <c r="B692" s="189" t="n">
        <f aca="false">IF(D692="x",0,IF(C692&lt;1,0,IF(C692&gt;1,1)))</f>
        <v>0</v>
      </c>
      <c r="C692" s="205"/>
      <c r="D692" s="126"/>
      <c r="E692" s="198" t="s">
        <v>181</v>
      </c>
    </row>
    <row r="693" customFormat="false" ht="15" hidden="false" customHeight="false" outlineLevel="0" collapsed="false">
      <c r="A693" s="27" t="n">
        <v>2129</v>
      </c>
      <c r="B693" s="189" t="n">
        <f aca="false">IF(D693="x",0,IF(C693&lt;1,0,IF(C693&gt;1,1)))</f>
        <v>0</v>
      </c>
      <c r="C693" s="205"/>
      <c r="D693" s="126"/>
      <c r="E693" s="198" t="s">
        <v>181</v>
      </c>
    </row>
    <row r="694" customFormat="false" ht="15" hidden="false" customHeight="false" outlineLevel="0" collapsed="false">
      <c r="A694" s="27" t="n">
        <v>2130</v>
      </c>
      <c r="B694" s="189" t="n">
        <f aca="false">IF(D694="x",0,IF(C694&lt;1,0,IF(C694&gt;1,1)))</f>
        <v>0</v>
      </c>
      <c r="C694" s="205"/>
      <c r="D694" s="126"/>
      <c r="E694" s="198" t="s">
        <v>181</v>
      </c>
    </row>
    <row r="695" customFormat="false" ht="15" hidden="false" customHeight="false" outlineLevel="0" collapsed="false">
      <c r="A695" s="27" t="n">
        <v>2131</v>
      </c>
      <c r="B695" s="189" t="n">
        <f aca="false">IF(D695="x",0,IF(C695&lt;1,0,IF(C695&gt;1,1)))</f>
        <v>0</v>
      </c>
      <c r="C695" s="205"/>
      <c r="D695" s="126"/>
      <c r="E695" s="198" t="s">
        <v>181</v>
      </c>
    </row>
    <row r="696" customFormat="false" ht="15" hidden="false" customHeight="false" outlineLevel="0" collapsed="false">
      <c r="A696" s="27" t="n">
        <v>2132</v>
      </c>
      <c r="B696" s="189" t="n">
        <f aca="false">IF(D696="x",0,IF(C696&lt;1,0,IF(C696&gt;1,1)))</f>
        <v>0</v>
      </c>
      <c r="C696" s="205"/>
      <c r="D696" s="126"/>
      <c r="E696" s="198" t="s">
        <v>181</v>
      </c>
    </row>
    <row r="697" customFormat="false" ht="15" hidden="false" customHeight="false" outlineLevel="0" collapsed="false">
      <c r="A697" s="27" t="n">
        <v>2133</v>
      </c>
      <c r="B697" s="189" t="n">
        <f aca="false">IF(D697="x",0,IF(C697&lt;1,0,IF(C697&gt;1,1)))</f>
        <v>0</v>
      </c>
      <c r="C697" s="205"/>
      <c r="D697" s="126"/>
      <c r="E697" s="198" t="s">
        <v>181</v>
      </c>
    </row>
    <row r="698" customFormat="false" ht="15" hidden="false" customHeight="false" outlineLevel="0" collapsed="false">
      <c r="A698" s="27" t="n">
        <v>2134</v>
      </c>
      <c r="B698" s="189" t="n">
        <f aca="false">IF(D698="x",0,IF(C698&lt;1,0,IF(C698&gt;1,1)))</f>
        <v>0</v>
      </c>
      <c r="C698" s="205"/>
      <c r="D698" s="126"/>
      <c r="E698" s="198" t="s">
        <v>181</v>
      </c>
    </row>
    <row r="699" customFormat="false" ht="15" hidden="false" customHeight="false" outlineLevel="0" collapsed="false">
      <c r="A699" s="27" t="n">
        <v>2135</v>
      </c>
      <c r="B699" s="189" t="n">
        <f aca="false">IF(D699="x",0,IF(C699&lt;1,0,IF(C699&gt;1,1)))</f>
        <v>0</v>
      </c>
      <c r="C699" s="205"/>
      <c r="D699" s="126"/>
      <c r="E699" s="198" t="s">
        <v>181</v>
      </c>
    </row>
    <row r="700" customFormat="false" ht="15" hidden="false" customHeight="false" outlineLevel="0" collapsed="false">
      <c r="A700" s="27" t="n">
        <v>2136</v>
      </c>
      <c r="B700" s="189" t="n">
        <f aca="false">IF(D700="x",0,IF(C700&lt;1,0,IF(C700&gt;1,1)))</f>
        <v>0</v>
      </c>
      <c r="C700" s="205"/>
      <c r="D700" s="126"/>
      <c r="E700" s="198" t="s">
        <v>181</v>
      </c>
    </row>
    <row r="701" customFormat="false" ht="15" hidden="false" customHeight="false" outlineLevel="0" collapsed="false">
      <c r="A701" s="27" t="n">
        <v>2137</v>
      </c>
      <c r="B701" s="189" t="n">
        <f aca="false">IF(D701="x",0,IF(C701&lt;1,0,IF(C701&gt;1,1)))</f>
        <v>0</v>
      </c>
      <c r="C701" s="205"/>
      <c r="D701" s="126"/>
      <c r="E701" s="198" t="s">
        <v>181</v>
      </c>
    </row>
    <row r="702" customFormat="false" ht="15" hidden="false" customHeight="false" outlineLevel="0" collapsed="false">
      <c r="A702" s="27" t="n">
        <v>2138</v>
      </c>
      <c r="B702" s="189" t="n">
        <f aca="false">IF(D702="x",0,IF(C702&lt;1,0,IF(C702&gt;1,1)))</f>
        <v>0</v>
      </c>
      <c r="C702" s="205"/>
      <c r="D702" s="126"/>
      <c r="E702" s="198" t="s">
        <v>181</v>
      </c>
    </row>
    <row r="703" customFormat="false" ht="15" hidden="false" customHeight="false" outlineLevel="0" collapsed="false">
      <c r="A703" s="27" t="n">
        <v>2139</v>
      </c>
      <c r="B703" s="189" t="n">
        <f aca="false">IF(D703="x",0,IF(C703&lt;1,0,IF(C703&gt;1,1)))</f>
        <v>0</v>
      </c>
      <c r="C703" s="205"/>
      <c r="D703" s="126"/>
      <c r="E703" s="198" t="s">
        <v>181</v>
      </c>
    </row>
    <row r="704" customFormat="false" ht="15" hidden="false" customHeight="false" outlineLevel="0" collapsed="false">
      <c r="A704" s="27" t="n">
        <v>2140</v>
      </c>
      <c r="B704" s="189" t="n">
        <f aca="false">IF(D704="x",0,IF(C704&lt;1,0,IF(C704&gt;1,1)))</f>
        <v>0</v>
      </c>
      <c r="C704" s="205"/>
      <c r="D704" s="126"/>
      <c r="E704" s="198" t="s">
        <v>181</v>
      </c>
    </row>
    <row r="705" customFormat="false" ht="15" hidden="false" customHeight="false" outlineLevel="0" collapsed="false">
      <c r="A705" s="27" t="n">
        <v>2141</v>
      </c>
      <c r="B705" s="189" t="n">
        <f aca="false">IF(D705="x",0,IF(C705&lt;1,0,IF(C705&gt;1,1)))</f>
        <v>0</v>
      </c>
      <c r="C705" s="205"/>
      <c r="D705" s="126"/>
      <c r="E705" s="198" t="s">
        <v>181</v>
      </c>
    </row>
    <row r="706" customFormat="false" ht="15" hidden="false" customHeight="false" outlineLevel="0" collapsed="false">
      <c r="A706" s="27" t="n">
        <v>2142</v>
      </c>
      <c r="B706" s="189" t="n">
        <f aca="false">IF(D706="x",0,IF(C706&lt;1,0,IF(C706&gt;1,1)))</f>
        <v>0</v>
      </c>
      <c r="C706" s="205"/>
      <c r="D706" s="126"/>
      <c r="E706" s="198" t="s">
        <v>181</v>
      </c>
    </row>
    <row r="707" customFormat="false" ht="15" hidden="false" customHeight="false" outlineLevel="0" collapsed="false">
      <c r="A707" s="27" t="n">
        <v>2143</v>
      </c>
      <c r="B707" s="189" t="n">
        <f aca="false">IF(D707="x",0,IF(C707&lt;1,0,IF(C707&gt;1,1)))</f>
        <v>0</v>
      </c>
      <c r="C707" s="205"/>
      <c r="D707" s="126"/>
      <c r="E707" s="198" t="s">
        <v>181</v>
      </c>
    </row>
    <row r="708" customFormat="false" ht="15" hidden="false" customHeight="false" outlineLevel="0" collapsed="false">
      <c r="A708" s="27" t="n">
        <v>2144</v>
      </c>
      <c r="B708" s="189" t="n">
        <f aca="false">IF(D708="x",0,IF(C708&lt;1,0,IF(C708&gt;1,1)))</f>
        <v>0</v>
      </c>
      <c r="C708" s="205"/>
      <c r="D708" s="126"/>
      <c r="E708" s="198" t="s">
        <v>181</v>
      </c>
    </row>
    <row r="709" customFormat="false" ht="15" hidden="false" customHeight="false" outlineLevel="0" collapsed="false">
      <c r="A709" s="27" t="n">
        <v>2145</v>
      </c>
      <c r="B709" s="189" t="n">
        <f aca="false">IF(D709="x",0,IF(C709&lt;1,0,IF(C709&gt;1,1)))</f>
        <v>0</v>
      </c>
      <c r="C709" s="205"/>
      <c r="D709" s="126"/>
      <c r="E709" s="198" t="s">
        <v>181</v>
      </c>
    </row>
    <row r="710" customFormat="false" ht="15" hidden="false" customHeight="false" outlineLevel="0" collapsed="false">
      <c r="A710" s="27" t="n">
        <v>2146</v>
      </c>
      <c r="B710" s="189" t="n">
        <f aca="false">IF(D710="x",0,IF(C710&lt;1,0,IF(C710&gt;1,1)))</f>
        <v>0</v>
      </c>
      <c r="C710" s="205"/>
      <c r="D710" s="126"/>
      <c r="E710" s="198" t="s">
        <v>181</v>
      </c>
    </row>
    <row r="711" customFormat="false" ht="15" hidden="false" customHeight="false" outlineLevel="0" collapsed="false">
      <c r="A711" s="27" t="n">
        <v>2147</v>
      </c>
      <c r="B711" s="189" t="n">
        <f aca="false">IF(D711="x",0,IF(C711&lt;1,0,IF(C711&gt;1,1)))</f>
        <v>0</v>
      </c>
      <c r="C711" s="205"/>
      <c r="D711" s="126"/>
      <c r="E711" s="198" t="s">
        <v>181</v>
      </c>
    </row>
    <row r="712" customFormat="false" ht="15" hidden="false" customHeight="false" outlineLevel="0" collapsed="false">
      <c r="A712" s="27" t="n">
        <v>2148</v>
      </c>
      <c r="B712" s="189" t="n">
        <f aca="false">IF(D712="x",0,IF(C712&lt;1,0,IF(C712&gt;1,1)))</f>
        <v>0</v>
      </c>
      <c r="C712" s="205"/>
      <c r="D712" s="126"/>
      <c r="E712" s="198" t="s">
        <v>181</v>
      </c>
    </row>
    <row r="713" customFormat="false" ht="15" hidden="false" customHeight="false" outlineLevel="0" collapsed="false">
      <c r="A713" s="27" t="n">
        <v>2149</v>
      </c>
      <c r="B713" s="189" t="n">
        <f aca="false">IF(D713="x",0,IF(C713&lt;1,0,IF(C713&gt;1,1)))</f>
        <v>0</v>
      </c>
      <c r="C713" s="205"/>
      <c r="D713" s="126"/>
      <c r="E713" s="198" t="s">
        <v>181</v>
      </c>
    </row>
    <row r="714" customFormat="false" ht="15" hidden="false" customHeight="false" outlineLevel="0" collapsed="false">
      <c r="A714" s="27" t="n">
        <v>2150</v>
      </c>
      <c r="B714" s="189" t="n">
        <f aca="false">IF(D714="x",0,IF(C714&lt;1,0,IF(C714&gt;1,1)))</f>
        <v>0</v>
      </c>
      <c r="C714" s="205"/>
      <c r="D714" s="126"/>
      <c r="E714" s="198" t="s">
        <v>181</v>
      </c>
    </row>
    <row r="715" customFormat="false" ht="15" hidden="false" customHeight="false" outlineLevel="0" collapsed="false">
      <c r="A715" s="27" t="n">
        <v>2162</v>
      </c>
      <c r="B715" s="189" t="n">
        <f aca="false">IF(D715="x",0,IF(C715&lt;1,0,IF(C715&gt;1,1)))</f>
        <v>1</v>
      </c>
      <c r="C715" s="205" t="n">
        <v>111.84</v>
      </c>
      <c r="D715" s="126"/>
      <c r="E715" s="198" t="s">
        <v>181</v>
      </c>
    </row>
    <row r="716" customFormat="false" ht="15" hidden="false" customHeight="false" outlineLevel="0" collapsed="false">
      <c r="A716" s="27" t="n">
        <v>2163</v>
      </c>
      <c r="B716" s="189" t="n">
        <f aca="false">IF(D716="x",0,IF(C716&lt;1,0,IF(C716&gt;1,1)))</f>
        <v>1</v>
      </c>
      <c r="C716" s="205" t="n">
        <v>112.59</v>
      </c>
      <c r="D716" s="126"/>
      <c r="E716" s="198" t="s">
        <v>181</v>
      </c>
    </row>
    <row r="717" customFormat="false" ht="15" hidden="false" customHeight="false" outlineLevel="0" collapsed="false">
      <c r="A717" s="27" t="n">
        <v>2164</v>
      </c>
      <c r="B717" s="189" t="n">
        <f aca="false">IF(D717="x",0,IF(C717&lt;1,0,IF(C717&gt;1,1)))</f>
        <v>1</v>
      </c>
      <c r="C717" s="205" t="n">
        <v>111.33</v>
      </c>
      <c r="D717" s="126"/>
      <c r="E717" s="198" t="s">
        <v>181</v>
      </c>
    </row>
    <row r="718" customFormat="false" ht="15" hidden="false" customHeight="false" outlineLevel="0" collapsed="false">
      <c r="A718" s="27" t="n">
        <v>2165</v>
      </c>
      <c r="B718" s="189" t="n">
        <f aca="false">IF(D718="x",0,IF(C718&lt;1,0,IF(C718&gt;1,1)))</f>
        <v>1</v>
      </c>
      <c r="C718" s="205" t="n">
        <v>108.78</v>
      </c>
      <c r="D718" s="126"/>
      <c r="E718" s="198" t="s">
        <v>181</v>
      </c>
    </row>
    <row r="719" customFormat="false" ht="15" hidden="false" customHeight="false" outlineLevel="0" collapsed="false">
      <c r="A719" s="27" t="n">
        <v>2166</v>
      </c>
      <c r="B719" s="189" t="n">
        <f aca="false">IF(D719="x",0,IF(C719&lt;1,0,IF(C719&gt;1,1)))</f>
        <v>1</v>
      </c>
      <c r="C719" s="205" t="n">
        <v>111.89</v>
      </c>
      <c r="D719" s="126"/>
      <c r="E719" s="198" t="s">
        <v>181</v>
      </c>
    </row>
    <row r="720" customFormat="false" ht="15" hidden="false" customHeight="false" outlineLevel="0" collapsed="false">
      <c r="A720" s="27" t="n">
        <v>2167</v>
      </c>
      <c r="B720" s="189" t="n">
        <f aca="false">IF(D720="x",0,IF(C720&lt;1,0,IF(C720&gt;1,1)))</f>
        <v>1</v>
      </c>
      <c r="C720" s="205" t="n">
        <v>114.66</v>
      </c>
      <c r="D720" s="126"/>
      <c r="E720" s="198" t="s">
        <v>181</v>
      </c>
    </row>
    <row r="721" customFormat="false" ht="15" hidden="false" customHeight="false" outlineLevel="0" collapsed="false">
      <c r="A721" s="27" t="n">
        <v>2168</v>
      </c>
      <c r="B721" s="189" t="n">
        <f aca="false">IF(D721="x",0,IF(C721&lt;1,0,IF(C721&gt;1,1)))</f>
        <v>1</v>
      </c>
      <c r="C721" s="205" t="n">
        <v>114.08</v>
      </c>
      <c r="D721" s="126"/>
      <c r="E721" s="198" t="s">
        <v>181</v>
      </c>
    </row>
    <row r="722" customFormat="false" ht="15" hidden="false" customHeight="false" outlineLevel="0" collapsed="false">
      <c r="A722" s="27" t="n">
        <v>2169</v>
      </c>
      <c r="B722" s="189" t="n">
        <f aca="false">IF(D722="x",0,IF(C722&lt;1,0,IF(C722&gt;1,1)))</f>
        <v>1</v>
      </c>
      <c r="C722" s="205" t="n">
        <v>113.7</v>
      </c>
      <c r="D722" s="126"/>
      <c r="E722" s="198" t="s">
        <v>181</v>
      </c>
    </row>
    <row r="723" customFormat="false" ht="15" hidden="false" customHeight="false" outlineLevel="0" collapsed="false">
      <c r="A723" s="27" t="n">
        <v>2172</v>
      </c>
      <c r="B723" s="189" t="n">
        <f aca="false">IF(D723="x",0,IF(C723&lt;1,0,IF(C723&gt;1,1)))</f>
        <v>1</v>
      </c>
      <c r="C723" s="205" t="n">
        <v>113.95</v>
      </c>
      <c r="D723" s="126"/>
      <c r="E723" s="198" t="s">
        <v>181</v>
      </c>
    </row>
    <row r="724" customFormat="false" ht="15" hidden="false" customHeight="false" outlineLevel="0" collapsed="false">
      <c r="A724" s="27" t="n">
        <v>2173</v>
      </c>
      <c r="B724" s="189" t="n">
        <f aca="false">IF(D724="x",0,IF(C724&lt;1,0,IF(C724&gt;1,1)))</f>
        <v>1</v>
      </c>
      <c r="C724" s="205" t="n">
        <v>112.16</v>
      </c>
      <c r="D724" s="126"/>
      <c r="E724" s="198" t="s">
        <v>181</v>
      </c>
    </row>
    <row r="725" customFormat="false" ht="15" hidden="false" customHeight="false" outlineLevel="0" collapsed="false">
      <c r="A725" s="27" t="n">
        <v>2174</v>
      </c>
      <c r="B725" s="189" t="n">
        <f aca="false">IF(D725="x",0,IF(C725&lt;1,0,IF(C725&gt;1,1)))</f>
        <v>1</v>
      </c>
      <c r="C725" s="205" t="n">
        <v>112.46</v>
      </c>
      <c r="D725" s="126"/>
      <c r="E725" s="198" t="s">
        <v>181</v>
      </c>
    </row>
    <row r="726" customFormat="false" ht="15" hidden="false" customHeight="false" outlineLevel="0" collapsed="false">
      <c r="A726" s="27" t="n">
        <v>2175</v>
      </c>
      <c r="B726" s="189" t="n">
        <f aca="false">IF(D726="x",0,IF(C726&lt;1,0,IF(C726&gt;1,1)))</f>
        <v>1</v>
      </c>
      <c r="C726" s="205" t="n">
        <v>110.04</v>
      </c>
      <c r="D726" s="126"/>
      <c r="E726" s="198" t="s">
        <v>181</v>
      </c>
    </row>
    <row r="727" customFormat="false" ht="15" hidden="false" customHeight="false" outlineLevel="0" collapsed="false">
      <c r="A727" s="27" t="n">
        <v>2176</v>
      </c>
      <c r="B727" s="189" t="n">
        <f aca="false">IF(D727="x",0,IF(C727&lt;1,0,IF(C727&gt;1,1)))</f>
        <v>1</v>
      </c>
      <c r="C727" s="205" t="n">
        <v>112.53</v>
      </c>
      <c r="D727" s="126"/>
      <c r="E727" s="198" t="s">
        <v>181</v>
      </c>
    </row>
    <row r="728" customFormat="false" ht="15" hidden="false" customHeight="false" outlineLevel="0" collapsed="false">
      <c r="A728" s="27" t="n">
        <v>2177</v>
      </c>
      <c r="B728" s="189" t="n">
        <f aca="false">IF(D728="x",0,IF(C728&lt;1,0,IF(C728&gt;1,1)))</f>
        <v>1</v>
      </c>
      <c r="C728" s="205" t="n">
        <v>113.53</v>
      </c>
      <c r="D728" s="126"/>
      <c r="E728" s="198" t="s">
        <v>181</v>
      </c>
    </row>
    <row r="729" customFormat="false" ht="15" hidden="false" customHeight="false" outlineLevel="0" collapsed="false">
      <c r="A729" s="27" t="n">
        <v>2178</v>
      </c>
      <c r="B729" s="189" t="n">
        <f aca="false">IF(D729="x",0,IF(C729&lt;1,0,IF(C729&gt;1,1)))</f>
        <v>1</v>
      </c>
      <c r="C729" s="205" t="n">
        <v>113.54</v>
      </c>
      <c r="D729" s="126"/>
      <c r="E729" s="198" t="s">
        <v>181</v>
      </c>
    </row>
    <row r="730" customFormat="false" ht="15" hidden="false" customHeight="false" outlineLevel="0" collapsed="false">
      <c r="A730" s="27" t="n">
        <v>2179</v>
      </c>
      <c r="B730" s="189" t="n">
        <f aca="false">IF(D730="x",0,IF(C730&lt;1,0,IF(C730&gt;1,1)))</f>
        <v>1</v>
      </c>
      <c r="C730" s="205" t="n">
        <v>112.86</v>
      </c>
      <c r="D730" s="126"/>
      <c r="E730" s="198" t="s">
        <v>181</v>
      </c>
    </row>
    <row r="731" customFormat="false" ht="15" hidden="false" customHeight="false" outlineLevel="0" collapsed="false">
      <c r="A731" s="27" t="n">
        <v>2180</v>
      </c>
      <c r="B731" s="189" t="n">
        <f aca="false">IF(D731="x",0,IF(C731&lt;1,0,IF(C731&gt;1,1)))</f>
        <v>1</v>
      </c>
      <c r="C731" s="205" t="n">
        <v>113.11</v>
      </c>
      <c r="D731" s="126"/>
      <c r="E731" s="198" t="s">
        <v>181</v>
      </c>
    </row>
    <row r="732" customFormat="false" ht="15" hidden="false" customHeight="false" outlineLevel="0" collapsed="false">
      <c r="A732" s="27" t="n">
        <v>2181</v>
      </c>
      <c r="B732" s="189" t="n">
        <f aca="false">IF(D732="x",0,IF(C732&lt;1,0,IF(C732&gt;1,1)))</f>
        <v>1</v>
      </c>
      <c r="C732" s="205" t="n">
        <v>113.46</v>
      </c>
      <c r="D732" s="126"/>
      <c r="E732" s="198" t="s">
        <v>181</v>
      </c>
    </row>
    <row r="733" customFormat="false" ht="15" hidden="false" customHeight="false" outlineLevel="0" collapsed="false">
      <c r="A733" s="27" t="n">
        <v>2182</v>
      </c>
      <c r="B733" s="189" t="n">
        <f aca="false">IF(D733="x",0,IF(C733&lt;1,0,IF(C733&gt;1,1)))</f>
        <v>1</v>
      </c>
      <c r="C733" s="205" t="n">
        <v>113.34</v>
      </c>
      <c r="D733" s="126"/>
      <c r="E733" s="198" t="s">
        <v>181</v>
      </c>
    </row>
    <row r="734" customFormat="false" ht="15" hidden="false" customHeight="false" outlineLevel="0" collapsed="false">
      <c r="A734" s="27" t="n">
        <v>2183</v>
      </c>
      <c r="B734" s="189" t="n">
        <f aca="false">IF(D734="x",0,IF(C734&lt;1,0,IF(C734&gt;1,1)))</f>
        <v>1</v>
      </c>
      <c r="C734" s="205" t="n">
        <v>115.35</v>
      </c>
      <c r="D734" s="126"/>
      <c r="E734" s="198" t="s">
        <v>181</v>
      </c>
    </row>
    <row r="735" customFormat="false" ht="15" hidden="false" customHeight="false" outlineLevel="0" collapsed="false">
      <c r="A735" s="27" t="n">
        <v>2184</v>
      </c>
      <c r="B735" s="189" t="n">
        <f aca="false">IF(D735="x",0,IF(C735&lt;1,0,IF(C735&gt;1,1)))</f>
        <v>1</v>
      </c>
      <c r="C735" s="205" t="n">
        <v>112.89</v>
      </c>
      <c r="D735" s="126"/>
      <c r="E735" s="198" t="s">
        <v>181</v>
      </c>
    </row>
    <row r="736" customFormat="false" ht="15" hidden="false" customHeight="false" outlineLevel="0" collapsed="false">
      <c r="A736" s="27" t="n">
        <v>2185</v>
      </c>
      <c r="B736" s="189" t="n">
        <f aca="false">IF(D736="x",0,IF(C736&lt;1,0,IF(C736&gt;1,1)))</f>
        <v>1</v>
      </c>
      <c r="C736" s="205" t="n">
        <v>111.44</v>
      </c>
      <c r="D736" s="126"/>
      <c r="E736" s="198" t="s">
        <v>181</v>
      </c>
    </row>
    <row r="737" customFormat="false" ht="15" hidden="false" customHeight="false" outlineLevel="0" collapsed="false">
      <c r="A737" s="27" t="n">
        <v>2186</v>
      </c>
      <c r="B737" s="189" t="n">
        <f aca="false">IF(D737="x",0,IF(C737&lt;1,0,IF(C737&gt;1,1)))</f>
        <v>1</v>
      </c>
      <c r="C737" s="205" t="n">
        <v>112.01</v>
      </c>
      <c r="D737" s="126"/>
      <c r="E737" s="198" t="s">
        <v>181</v>
      </c>
    </row>
    <row r="738" customFormat="false" ht="15" hidden="false" customHeight="false" outlineLevel="0" collapsed="false">
      <c r="A738" s="27" t="n">
        <v>2187</v>
      </c>
      <c r="B738" s="189" t="n">
        <f aca="false">IF(D738="x",0,IF(C738&lt;1,0,IF(C738&gt;1,1)))</f>
        <v>1</v>
      </c>
      <c r="C738" s="205" t="n">
        <v>111.83</v>
      </c>
      <c r="D738" s="126"/>
      <c r="E738" s="198" t="s">
        <v>181</v>
      </c>
    </row>
    <row r="739" customFormat="false" ht="15" hidden="false" customHeight="false" outlineLevel="0" collapsed="false">
      <c r="A739" s="27" t="n">
        <v>2188</v>
      </c>
      <c r="B739" s="189" t="n">
        <f aca="false">IF(D739="x",0,IF(C739&lt;1,0,IF(C739&gt;1,1)))</f>
        <v>1</v>
      </c>
      <c r="C739" s="205" t="n">
        <v>113.9</v>
      </c>
      <c r="D739" s="126"/>
      <c r="E739" s="198" t="s">
        <v>181</v>
      </c>
    </row>
    <row r="740" customFormat="false" ht="15" hidden="false" customHeight="false" outlineLevel="0" collapsed="false">
      <c r="A740" s="27" t="n">
        <v>2190</v>
      </c>
      <c r="B740" s="189" t="n">
        <f aca="false">IF(D740="x",0,IF(C740&lt;1,0,IF(C740&gt;1,1)))</f>
        <v>1</v>
      </c>
      <c r="C740" s="205" t="n">
        <v>111.38</v>
      </c>
      <c r="D740" s="126"/>
      <c r="E740" s="198" t="s">
        <v>181</v>
      </c>
    </row>
    <row r="741" customFormat="false" ht="15" hidden="false" customHeight="false" outlineLevel="0" collapsed="false">
      <c r="A741" s="27" t="n">
        <v>2191</v>
      </c>
      <c r="B741" s="189" t="n">
        <f aca="false">IF(D741="x",0,IF(C741&lt;1,0,IF(C741&gt;1,1)))</f>
        <v>1</v>
      </c>
      <c r="C741" s="205" t="n">
        <v>114.18</v>
      </c>
      <c r="D741" s="126"/>
      <c r="E741" s="198" t="s">
        <v>181</v>
      </c>
    </row>
    <row r="742" customFormat="false" ht="15" hidden="false" customHeight="false" outlineLevel="0" collapsed="false">
      <c r="A742" s="27" t="n">
        <v>2192</v>
      </c>
      <c r="B742" s="189" t="n">
        <f aca="false">IF(D742="x",0,IF(C742&lt;1,0,IF(C742&gt;1,1)))</f>
        <v>1</v>
      </c>
      <c r="C742" s="205" t="n">
        <v>113.56</v>
      </c>
      <c r="D742" s="126"/>
      <c r="E742" s="198" t="s">
        <v>181</v>
      </c>
    </row>
    <row r="743" customFormat="false" ht="15" hidden="false" customHeight="false" outlineLevel="0" collapsed="false">
      <c r="A743" s="27" t="n">
        <v>2193</v>
      </c>
      <c r="B743" s="189" t="n">
        <f aca="false">IF(D743="x",0,IF(C743&lt;1,0,IF(C743&gt;1,1)))</f>
        <v>1</v>
      </c>
      <c r="C743" s="205" t="n">
        <v>111.44</v>
      </c>
      <c r="D743" s="126"/>
      <c r="E743" s="198" t="s">
        <v>181</v>
      </c>
    </row>
    <row r="744" customFormat="false" ht="15" hidden="false" customHeight="false" outlineLevel="0" collapsed="false">
      <c r="A744" s="27" t="n">
        <v>2194</v>
      </c>
      <c r="B744" s="189" t="n">
        <f aca="false">IF(D744="x",0,IF(C744&lt;1,0,IF(C744&gt;1,1)))</f>
        <v>1</v>
      </c>
      <c r="C744" s="205" t="n">
        <v>111.97</v>
      </c>
      <c r="D744" s="126"/>
      <c r="E744" s="198" t="s">
        <v>181</v>
      </c>
    </row>
    <row r="745" customFormat="false" ht="15" hidden="false" customHeight="false" outlineLevel="0" collapsed="false">
      <c r="A745" s="27" t="n">
        <v>2197</v>
      </c>
      <c r="B745" s="189" t="n">
        <f aca="false">IF(D745="x",0,IF(C745&lt;1,0,IF(C745&gt;1,1)))</f>
        <v>1</v>
      </c>
      <c r="C745" s="205" t="n">
        <v>113.81</v>
      </c>
      <c r="D745" s="126"/>
      <c r="E745" s="198" t="s">
        <v>181</v>
      </c>
    </row>
    <row r="746" customFormat="false" ht="15" hidden="false" customHeight="false" outlineLevel="0" collapsed="false">
      <c r="A746" s="27" t="n">
        <v>2198</v>
      </c>
      <c r="B746" s="189" t="n">
        <f aca="false">IF(D746="x",0,IF(C746&lt;1,0,IF(C746&gt;1,1)))</f>
        <v>1</v>
      </c>
      <c r="C746" s="205" t="n">
        <v>113.13</v>
      </c>
      <c r="D746" s="126"/>
      <c r="E746" s="198" t="s">
        <v>181</v>
      </c>
    </row>
    <row r="747" customFormat="false" ht="15" hidden="false" customHeight="false" outlineLevel="0" collapsed="false">
      <c r="A747" s="27" t="n">
        <v>2199</v>
      </c>
      <c r="B747" s="189" t="n">
        <f aca="false">IF(D747="x",0,IF(C747&lt;1,0,IF(C747&gt;1,1)))</f>
        <v>1</v>
      </c>
      <c r="C747" s="205" t="n">
        <v>112.41</v>
      </c>
      <c r="D747" s="126"/>
      <c r="E747" s="198" t="s">
        <v>181</v>
      </c>
    </row>
    <row r="748" customFormat="false" ht="15" hidden="false" customHeight="false" outlineLevel="0" collapsed="false">
      <c r="A748" s="27" t="n">
        <v>2200</v>
      </c>
      <c r="B748" s="189" t="n">
        <f aca="false">IF(D748="x",0,IF(C748&lt;1,0,IF(C748&gt;1,1)))</f>
        <v>1</v>
      </c>
      <c r="C748" s="205" t="n">
        <v>112.01</v>
      </c>
      <c r="D748" s="126"/>
      <c r="E748" s="198" t="s">
        <v>181</v>
      </c>
    </row>
    <row r="749" customFormat="false" ht="15" hidden="false" customHeight="false" outlineLevel="0" collapsed="false">
      <c r="A749" s="27" t="n">
        <v>2201</v>
      </c>
      <c r="B749" s="189" t="n">
        <f aca="false">IF(D749="x",0,IF(C749&lt;1,0,IF(C749&gt;1,1)))</f>
        <v>1</v>
      </c>
      <c r="C749" s="205" t="n">
        <v>113.22</v>
      </c>
      <c r="D749" s="126"/>
      <c r="E749" s="198" t="s">
        <v>181</v>
      </c>
    </row>
    <row r="750" customFormat="false" ht="15" hidden="false" customHeight="false" outlineLevel="0" collapsed="false">
      <c r="A750" s="27" t="n">
        <v>2202</v>
      </c>
      <c r="B750" s="189" t="n">
        <f aca="false">IF(D750="x",0,IF(C750&lt;1,0,IF(C750&gt;1,1)))</f>
        <v>1</v>
      </c>
      <c r="C750" s="205" t="n">
        <v>120.19</v>
      </c>
      <c r="D750" s="126"/>
      <c r="E750" s="198" t="s">
        <v>181</v>
      </c>
    </row>
    <row r="751" customFormat="false" ht="15" hidden="false" customHeight="false" outlineLevel="0" collapsed="false">
      <c r="A751" s="27" t="n">
        <v>2203</v>
      </c>
      <c r="B751" s="189" t="n">
        <f aca="false">IF(D751="x",0,IF(C751&lt;1,0,IF(C751&gt;1,1)))</f>
        <v>1</v>
      </c>
      <c r="C751" s="205" t="n">
        <v>114.72</v>
      </c>
      <c r="D751" s="126"/>
      <c r="E751" s="198" t="s">
        <v>181</v>
      </c>
    </row>
    <row r="752" customFormat="false" ht="15" hidden="false" customHeight="false" outlineLevel="0" collapsed="false">
      <c r="A752" s="27" t="n">
        <v>2204</v>
      </c>
      <c r="B752" s="189" t="n">
        <f aca="false">IF(D752="x",0,IF(C752&lt;1,0,IF(C752&gt;1,1)))</f>
        <v>1</v>
      </c>
      <c r="C752" s="205" t="n">
        <v>109.42</v>
      </c>
      <c r="D752" s="126"/>
      <c r="E752" s="198" t="s">
        <v>181</v>
      </c>
    </row>
    <row r="753" customFormat="false" ht="15" hidden="false" customHeight="false" outlineLevel="0" collapsed="false">
      <c r="A753" s="27" t="n">
        <v>2205</v>
      </c>
      <c r="B753" s="189" t="n">
        <f aca="false">IF(D753="x",0,IF(C753&lt;1,0,IF(C753&gt;1,1)))</f>
        <v>1</v>
      </c>
      <c r="C753" s="205" t="n">
        <v>111.82</v>
      </c>
      <c r="D753" s="126"/>
      <c r="E753" s="198" t="s">
        <v>181</v>
      </c>
    </row>
    <row r="754" customFormat="false" ht="15" hidden="false" customHeight="false" outlineLevel="0" collapsed="false">
      <c r="A754" s="27" t="n">
        <v>2206</v>
      </c>
      <c r="B754" s="189" t="n">
        <f aca="false">IF(D754="x",0,IF(C754&lt;1,0,IF(C754&gt;1,1)))</f>
        <v>1</v>
      </c>
      <c r="C754" s="205" t="n">
        <v>114.21</v>
      </c>
      <c r="D754" s="126"/>
      <c r="E754" s="198" t="s">
        <v>181</v>
      </c>
    </row>
    <row r="755" customFormat="false" ht="15" hidden="false" customHeight="false" outlineLevel="0" collapsed="false">
      <c r="A755" s="27" t="n">
        <v>2207</v>
      </c>
      <c r="B755" s="189" t="n">
        <f aca="false">IF(D755="x",0,IF(C755&lt;1,0,IF(C755&gt;1,1)))</f>
        <v>1</v>
      </c>
      <c r="C755" s="205" t="n">
        <v>112.82</v>
      </c>
      <c r="D755" s="126"/>
      <c r="E755" s="198" t="s">
        <v>181</v>
      </c>
    </row>
    <row r="756" customFormat="false" ht="15" hidden="false" customHeight="false" outlineLevel="0" collapsed="false">
      <c r="A756" s="27" t="n">
        <v>2208</v>
      </c>
      <c r="B756" s="189" t="n">
        <f aca="false">IF(D756="x",0,IF(C756&lt;1,0,IF(C756&gt;1,1)))</f>
        <v>1</v>
      </c>
      <c r="C756" s="205" t="n">
        <v>112.27</v>
      </c>
      <c r="D756" s="126"/>
      <c r="E756" s="198" t="s">
        <v>181</v>
      </c>
    </row>
    <row r="757" customFormat="false" ht="15" hidden="false" customHeight="false" outlineLevel="0" collapsed="false">
      <c r="A757" s="27" t="n">
        <v>2209</v>
      </c>
      <c r="B757" s="189" t="n">
        <f aca="false">IF(D757="x",0,IF(C757&lt;1,0,IF(C757&gt;1,1)))</f>
        <v>1</v>
      </c>
      <c r="C757" s="205" t="n">
        <v>113.16</v>
      </c>
      <c r="D757" s="126"/>
      <c r="E757" s="198" t="s">
        <v>181</v>
      </c>
    </row>
    <row r="758" customFormat="false" ht="15" hidden="false" customHeight="false" outlineLevel="0" collapsed="false">
      <c r="A758" s="27" t="n">
        <v>2210</v>
      </c>
      <c r="B758" s="189" t="n">
        <f aca="false">IF(D758="x",0,IF(C758&lt;1,0,IF(C758&gt;1,1)))</f>
        <v>1</v>
      </c>
      <c r="C758" s="205" t="n">
        <v>110.03</v>
      </c>
      <c r="D758" s="126"/>
      <c r="E758" s="198" t="s">
        <v>181</v>
      </c>
    </row>
    <row r="759" customFormat="false" ht="15" hidden="false" customHeight="false" outlineLevel="0" collapsed="false">
      <c r="A759" s="27" t="n">
        <v>2211</v>
      </c>
      <c r="B759" s="189" t="n">
        <f aca="false">IF(D759="x",0,IF(C759&lt;1,0,IF(C759&gt;1,1)))</f>
        <v>1</v>
      </c>
      <c r="C759" s="205" t="n">
        <v>112.43</v>
      </c>
      <c r="D759" s="126"/>
      <c r="E759" s="198" t="s">
        <v>181</v>
      </c>
    </row>
    <row r="760" customFormat="false" ht="15" hidden="false" customHeight="false" outlineLevel="0" collapsed="false">
      <c r="A760" s="27" t="n">
        <v>3000</v>
      </c>
      <c r="B760" s="189" t="n">
        <f aca="false">IF(D760="x",0,IF(C760&lt;1,0,IF(C760&gt;1,1)))</f>
        <v>0</v>
      </c>
      <c r="C760" s="205"/>
      <c r="D760" s="126"/>
      <c r="E760" s="198" t="s">
        <v>181</v>
      </c>
    </row>
    <row r="761" customFormat="false" ht="15" hidden="false" customHeight="false" outlineLevel="0" collapsed="false">
      <c r="A761" s="27" t="n">
        <v>3001</v>
      </c>
      <c r="B761" s="189" t="n">
        <f aca="false">IF(D761="x",0,IF(C761&lt;1,0,IF(C761&gt;1,1)))</f>
        <v>0</v>
      </c>
      <c r="C761" s="205"/>
      <c r="D761" s="126"/>
      <c r="E761" s="198" t="s">
        <v>181</v>
      </c>
    </row>
    <row r="762" customFormat="false" ht="15" hidden="false" customHeight="false" outlineLevel="0" collapsed="false">
      <c r="A762" s="27" t="n">
        <v>3002</v>
      </c>
      <c r="B762" s="189" t="n">
        <f aca="false">IF(D762="x",0,IF(C762&lt;1,0,IF(C762&gt;1,1)))</f>
        <v>0</v>
      </c>
      <c r="C762" s="205"/>
      <c r="D762" s="126"/>
      <c r="E762" s="198" t="s">
        <v>181</v>
      </c>
    </row>
    <row r="763" customFormat="false" ht="15" hidden="false" customHeight="false" outlineLevel="0" collapsed="false">
      <c r="A763" s="27" t="n">
        <v>3003</v>
      </c>
      <c r="B763" s="189" t="n">
        <f aca="false">IF(D763="x",0,IF(C763&lt;1,0,IF(C763&gt;1,1)))</f>
        <v>0</v>
      </c>
      <c r="C763" s="205"/>
      <c r="D763" s="126"/>
      <c r="E763" s="198" t="s">
        <v>181</v>
      </c>
    </row>
    <row r="764" customFormat="false" ht="15" hidden="false" customHeight="false" outlineLevel="0" collapsed="false">
      <c r="A764" s="27" t="n">
        <v>3004</v>
      </c>
      <c r="B764" s="189" t="n">
        <f aca="false">IF(D764="x",0,IF(C764&lt;1,0,IF(C764&gt;1,1)))</f>
        <v>0</v>
      </c>
      <c r="C764" s="205"/>
      <c r="D764" s="126"/>
      <c r="E764" s="198" t="s">
        <v>181</v>
      </c>
    </row>
    <row r="765" customFormat="false" ht="15" hidden="false" customHeight="false" outlineLevel="0" collapsed="false">
      <c r="A765" s="27" t="n">
        <v>3005</v>
      </c>
      <c r="B765" s="189" t="n">
        <f aca="false">IF(D765="x",0,IF(C765&lt;1,0,IF(C765&gt;1,1)))</f>
        <v>0</v>
      </c>
      <c r="C765" s="205"/>
      <c r="D765" s="126"/>
      <c r="E765" s="198" t="s">
        <v>181</v>
      </c>
    </row>
    <row r="766" customFormat="false" ht="15" hidden="false" customHeight="false" outlineLevel="0" collapsed="false">
      <c r="A766" s="27" t="n">
        <v>3006</v>
      </c>
      <c r="B766" s="189" t="n">
        <f aca="false">IF(D766="x",0,IF(C766&lt;1,0,IF(C766&gt;1,1)))</f>
        <v>0</v>
      </c>
      <c r="C766" s="205"/>
      <c r="D766" s="126"/>
      <c r="E766" s="198" t="s">
        <v>181</v>
      </c>
    </row>
    <row r="767" customFormat="false" ht="15" hidden="false" customHeight="false" outlineLevel="0" collapsed="false">
      <c r="A767" s="27" t="n">
        <v>3007</v>
      </c>
      <c r="B767" s="189" t="n">
        <f aca="false">IF(D767="x",0,IF(C767&lt;1,0,IF(C767&gt;1,1)))</f>
        <v>0</v>
      </c>
      <c r="C767" s="205"/>
      <c r="D767" s="126"/>
      <c r="E767" s="198" t="s">
        <v>181</v>
      </c>
    </row>
    <row r="768" customFormat="false" ht="15" hidden="false" customHeight="false" outlineLevel="0" collapsed="false">
      <c r="A768" s="27" t="n">
        <v>3008</v>
      </c>
      <c r="B768" s="189" t="n">
        <f aca="false">IF(D768="x",0,IF(C768&lt;1,0,IF(C768&gt;1,1)))</f>
        <v>1</v>
      </c>
      <c r="C768" s="206" t="n">
        <v>116</v>
      </c>
      <c r="D768" s="126"/>
      <c r="E768" s="198" t="s">
        <v>181</v>
      </c>
      <c r="F768" s="207"/>
      <c r="G768" s="208"/>
    </row>
    <row r="769" customFormat="false" ht="15" hidden="false" customHeight="false" outlineLevel="0" collapsed="false">
      <c r="A769" s="27" t="n">
        <v>3009</v>
      </c>
      <c r="B769" s="189" t="n">
        <f aca="false">IF(D769="x",0,IF(C769&lt;1,0,IF(C769&gt;1,1)))</f>
        <v>1</v>
      </c>
      <c r="C769" s="206" t="n">
        <v>117.65</v>
      </c>
      <c r="D769" s="126"/>
      <c r="E769" s="198" t="s">
        <v>181</v>
      </c>
      <c r="F769" s="207"/>
      <c r="G769" s="208"/>
    </row>
    <row r="770" customFormat="false" ht="15" hidden="false" customHeight="false" outlineLevel="0" collapsed="false">
      <c r="A770" s="27" t="n">
        <v>3010</v>
      </c>
      <c r="B770" s="189" t="n">
        <f aca="false">IF(D770="x",0,IF(C770&lt;1,0,IF(C770&gt;1,1)))</f>
        <v>1</v>
      </c>
      <c r="C770" s="206" t="n">
        <v>117.32</v>
      </c>
      <c r="D770" s="126"/>
      <c r="E770" s="198" t="s">
        <v>181</v>
      </c>
      <c r="F770" s="207"/>
      <c r="G770" s="208"/>
    </row>
    <row r="771" customFormat="false" ht="15" hidden="false" customHeight="false" outlineLevel="0" collapsed="false">
      <c r="A771" s="27" t="n">
        <v>3011</v>
      </c>
      <c r="B771" s="189" t="n">
        <f aca="false">IF(D771="x",0,IF(C771&lt;1,0,IF(C771&gt;1,1)))</f>
        <v>1</v>
      </c>
      <c r="C771" s="206" t="n">
        <v>116.23</v>
      </c>
      <c r="D771" s="126"/>
      <c r="E771" s="198" t="s">
        <v>181</v>
      </c>
      <c r="F771" s="207"/>
      <c r="G771" s="208"/>
    </row>
    <row r="772" customFormat="false" ht="15" hidden="false" customHeight="false" outlineLevel="0" collapsed="false">
      <c r="A772" s="27" t="n">
        <v>3012</v>
      </c>
      <c r="B772" s="189" t="n">
        <f aca="false">IF(D772="x",0,IF(C772&lt;1,0,IF(C772&gt;1,1)))</f>
        <v>0</v>
      </c>
      <c r="C772" s="206"/>
      <c r="D772" s="126"/>
      <c r="E772" s="198" t="s">
        <v>181</v>
      </c>
      <c r="F772" s="207"/>
      <c r="G772" s="208"/>
    </row>
    <row r="773" customFormat="false" ht="15" hidden="false" customHeight="false" outlineLevel="0" collapsed="false">
      <c r="A773" s="27" t="n">
        <v>3013</v>
      </c>
      <c r="B773" s="189" t="n">
        <f aca="false">IF(D773="x",0,IF(C773&lt;1,0,IF(C773&gt;1,1)))</f>
        <v>1</v>
      </c>
      <c r="C773" s="206" t="n">
        <v>117.17</v>
      </c>
      <c r="D773" s="126"/>
      <c r="E773" s="198" t="s">
        <v>181</v>
      </c>
      <c r="F773" s="207"/>
      <c r="G773" s="208"/>
    </row>
    <row r="774" customFormat="false" ht="15" hidden="false" customHeight="false" outlineLevel="0" collapsed="false">
      <c r="A774" s="27" t="n">
        <v>3014</v>
      </c>
      <c r="B774" s="189" t="n">
        <f aca="false">IF(D774="x",0,IF(C774&lt;1,0,IF(C774&gt;1,1)))</f>
        <v>0</v>
      </c>
      <c r="C774" s="206"/>
      <c r="D774" s="126"/>
      <c r="E774" s="198" t="s">
        <v>181</v>
      </c>
      <c r="F774" s="207"/>
      <c r="G774" s="208"/>
    </row>
    <row r="775" customFormat="false" ht="15" hidden="false" customHeight="false" outlineLevel="0" collapsed="false">
      <c r="A775" s="27" t="n">
        <v>3015</v>
      </c>
      <c r="B775" s="189" t="n">
        <f aca="false">IF(D775="x",0,IF(C775&lt;1,0,IF(C775&gt;1,1)))</f>
        <v>0</v>
      </c>
      <c r="C775" s="206"/>
      <c r="D775" s="126"/>
      <c r="E775" s="198" t="s">
        <v>181</v>
      </c>
      <c r="F775" s="207"/>
      <c r="G775" s="208"/>
    </row>
    <row r="776" customFormat="false" ht="15" hidden="false" customHeight="false" outlineLevel="0" collapsed="false">
      <c r="A776" s="27" t="n">
        <v>3016</v>
      </c>
      <c r="B776" s="189" t="n">
        <f aca="false">IF(D776="x",0,IF(C776&lt;1,0,IF(C776&gt;1,1)))</f>
        <v>0</v>
      </c>
      <c r="C776" s="206"/>
      <c r="D776" s="126"/>
      <c r="E776" s="198" t="s">
        <v>181</v>
      </c>
      <c r="F776" s="207"/>
      <c r="G776" s="208"/>
    </row>
    <row r="777" customFormat="false" ht="15" hidden="false" customHeight="false" outlineLevel="0" collapsed="false">
      <c r="A777" s="27" t="n">
        <v>3017</v>
      </c>
      <c r="B777" s="189" t="n">
        <f aca="false">IF(D777="x",0,IF(C777&lt;1,0,IF(C777&gt;1,1)))</f>
        <v>0</v>
      </c>
      <c r="C777" s="206"/>
      <c r="D777" s="126"/>
      <c r="E777" s="198" t="s">
        <v>181</v>
      </c>
      <c r="F777" s="207"/>
      <c r="G777" s="208"/>
    </row>
    <row r="778" customFormat="false" ht="15" hidden="false" customHeight="false" outlineLevel="0" collapsed="false">
      <c r="A778" s="27" t="n">
        <v>3018</v>
      </c>
      <c r="B778" s="189" t="n">
        <f aca="false">IF(D778="x",0,IF(C778&lt;1,0,IF(C778&gt;1,1)))</f>
        <v>0</v>
      </c>
      <c r="C778" s="206"/>
      <c r="D778" s="126"/>
      <c r="E778" s="198" t="s">
        <v>181</v>
      </c>
      <c r="F778" s="207"/>
      <c r="G778" s="208"/>
    </row>
    <row r="779" customFormat="false" ht="15" hidden="false" customHeight="false" outlineLevel="0" collapsed="false">
      <c r="A779" s="27" t="n">
        <v>3019</v>
      </c>
      <c r="B779" s="189" t="n">
        <f aca="false">IF(D779="x",0,IF(C779&lt;1,0,IF(C779&gt;1,1)))</f>
        <v>0</v>
      </c>
      <c r="C779" s="206"/>
      <c r="D779" s="126"/>
      <c r="E779" s="198" t="s">
        <v>181</v>
      </c>
      <c r="F779" s="207"/>
      <c r="G779" s="208"/>
    </row>
    <row r="780" customFormat="false" ht="15" hidden="false" customHeight="false" outlineLevel="0" collapsed="false">
      <c r="A780" s="27" t="n">
        <v>3020</v>
      </c>
      <c r="B780" s="189" t="n">
        <f aca="false">IF(D780="x",0,IF(C780&lt;1,0,IF(C780&gt;1,1)))</f>
        <v>0</v>
      </c>
      <c r="C780" s="206"/>
      <c r="D780" s="126"/>
      <c r="E780" s="198" t="s">
        <v>181</v>
      </c>
      <c r="F780" s="207"/>
      <c r="G780" s="208"/>
    </row>
    <row r="781" customFormat="false" ht="15" hidden="false" customHeight="false" outlineLevel="0" collapsed="false">
      <c r="A781" s="27" t="n">
        <v>3021</v>
      </c>
      <c r="B781" s="189" t="n">
        <f aca="false">IF(D781="x",0,IF(C781&lt;1,0,IF(C781&gt;1,1)))</f>
        <v>1</v>
      </c>
      <c r="C781" s="206" t="n">
        <v>112.648603421374</v>
      </c>
      <c r="D781" s="126"/>
      <c r="E781" s="198" t="s">
        <v>181</v>
      </c>
      <c r="F781" s="207"/>
      <c r="G781" s="208"/>
    </row>
    <row r="782" customFormat="false" ht="15" hidden="false" customHeight="false" outlineLevel="0" collapsed="false">
      <c r="A782" s="27" t="n">
        <v>3022</v>
      </c>
      <c r="B782" s="189" t="n">
        <f aca="false">IF(D782="x",0,IF(C782&lt;1,0,IF(C782&gt;1,1)))</f>
        <v>0</v>
      </c>
      <c r="C782" s="206"/>
      <c r="D782" s="126"/>
      <c r="E782" s="198" t="s">
        <v>181</v>
      </c>
      <c r="F782" s="207"/>
      <c r="G782" s="208"/>
    </row>
    <row r="783" customFormat="false" ht="15" hidden="false" customHeight="false" outlineLevel="0" collapsed="false">
      <c r="A783" s="27" t="n">
        <v>3023</v>
      </c>
      <c r="B783" s="189" t="n">
        <f aca="false">IF(D783="x",0,IF(C783&lt;1,0,IF(C783&gt;1,1)))</f>
        <v>0</v>
      </c>
      <c r="C783" s="206"/>
      <c r="D783" s="126"/>
      <c r="E783" s="198" t="s">
        <v>181</v>
      </c>
      <c r="F783" s="207"/>
      <c r="G783" s="208"/>
    </row>
    <row r="784" customFormat="false" ht="15" hidden="false" customHeight="false" outlineLevel="0" collapsed="false">
      <c r="A784" s="27" t="n">
        <v>3024</v>
      </c>
      <c r="B784" s="189" t="n">
        <f aca="false">IF(D784="x",0,IF(C784&lt;1,0,IF(C784&gt;1,1)))</f>
        <v>1</v>
      </c>
      <c r="C784" s="206" t="n">
        <v>114.028488103567</v>
      </c>
      <c r="D784" s="126"/>
      <c r="E784" s="198" t="s">
        <v>181</v>
      </c>
      <c r="F784" s="207"/>
      <c r="G784" s="208"/>
    </row>
    <row r="785" customFormat="false" ht="15" hidden="false" customHeight="false" outlineLevel="0" collapsed="false">
      <c r="A785" s="27" t="n">
        <v>3025</v>
      </c>
      <c r="B785" s="189" t="n">
        <f aca="false">IF(D785="x",0,IF(C785&lt;1,0,IF(C785&gt;1,1)))</f>
        <v>0</v>
      </c>
      <c r="C785" s="206"/>
      <c r="D785" s="126"/>
      <c r="E785" s="198" t="s">
        <v>181</v>
      </c>
      <c r="F785" s="207"/>
      <c r="G785" s="208"/>
    </row>
    <row r="786" customFormat="false" ht="15" hidden="false" customHeight="false" outlineLevel="0" collapsed="false">
      <c r="A786" s="27" t="n">
        <v>3026</v>
      </c>
      <c r="B786" s="189" t="n">
        <f aca="false">IF(D786="x",0,IF(C786&lt;1,0,IF(C786&gt;1,1)))</f>
        <v>1</v>
      </c>
      <c r="C786" s="206" t="n">
        <v>117.7</v>
      </c>
      <c r="D786" s="126"/>
      <c r="E786" s="198" t="s">
        <v>181</v>
      </c>
      <c r="F786" s="207"/>
      <c r="G786" s="208"/>
    </row>
    <row r="787" customFormat="false" ht="15" hidden="false" customHeight="false" outlineLevel="0" collapsed="false">
      <c r="A787" s="27" t="n">
        <v>3027</v>
      </c>
      <c r="B787" s="189" t="n">
        <f aca="false">IF(D787="x",0,IF(C787&lt;1,0,IF(C787&gt;1,1)))</f>
        <v>1</v>
      </c>
      <c r="C787" s="206" t="n">
        <v>116.45</v>
      </c>
      <c r="D787" s="126"/>
      <c r="E787" s="198" t="s">
        <v>181</v>
      </c>
      <c r="F787" s="207"/>
      <c r="G787" s="208"/>
    </row>
    <row r="788" customFormat="false" ht="15" hidden="false" customHeight="false" outlineLevel="0" collapsed="false">
      <c r="A788" s="27" t="n">
        <v>3028</v>
      </c>
      <c r="B788" s="189" t="n">
        <f aca="false">IF(D788="x",0,IF(C788&lt;1,0,IF(C788&gt;1,1)))</f>
        <v>1</v>
      </c>
      <c r="C788" s="206" t="n">
        <v>115.96</v>
      </c>
      <c r="D788" s="126"/>
      <c r="E788" s="198" t="s">
        <v>181</v>
      </c>
      <c r="F788" s="207"/>
      <c r="G788" s="208"/>
    </row>
    <row r="789" customFormat="false" ht="15" hidden="false" customHeight="false" outlineLevel="0" collapsed="false">
      <c r="A789" s="27" t="n">
        <v>3029</v>
      </c>
      <c r="B789" s="189" t="n">
        <f aca="false">IF(D789="x",0,IF(C789&lt;1,0,IF(C789&gt;1,1)))</f>
        <v>0</v>
      </c>
      <c r="C789" s="206"/>
      <c r="D789" s="126"/>
      <c r="E789" s="198" t="s">
        <v>181</v>
      </c>
      <c r="F789" s="207"/>
      <c r="G789" s="208"/>
    </row>
    <row r="790" customFormat="false" ht="15" hidden="false" customHeight="false" outlineLevel="0" collapsed="false">
      <c r="A790" s="27" t="n">
        <v>3030</v>
      </c>
      <c r="B790" s="189" t="n">
        <f aca="false">IF(D790="x",0,IF(C790&lt;1,0,IF(C790&gt;1,1)))</f>
        <v>0</v>
      </c>
      <c r="C790" s="206"/>
      <c r="D790" s="126"/>
      <c r="E790" s="198" t="s">
        <v>181</v>
      </c>
      <c r="F790" s="207"/>
      <c r="G790" s="208"/>
    </row>
    <row r="791" customFormat="false" ht="15" hidden="false" customHeight="false" outlineLevel="0" collapsed="false">
      <c r="A791" s="27" t="n">
        <v>3031</v>
      </c>
      <c r="B791" s="189" t="n">
        <f aca="false">IF(D791="x",0,IF(C791&lt;1,0,IF(C791&gt;1,1)))</f>
        <v>1</v>
      </c>
      <c r="C791" s="206" t="n">
        <v>117.56</v>
      </c>
      <c r="D791" s="126"/>
      <c r="E791" s="198" t="s">
        <v>181</v>
      </c>
      <c r="F791" s="207"/>
      <c r="G791" s="208"/>
    </row>
    <row r="792" customFormat="false" ht="15" hidden="false" customHeight="false" outlineLevel="0" collapsed="false">
      <c r="A792" s="27" t="n">
        <v>3032</v>
      </c>
      <c r="B792" s="189" t="n">
        <f aca="false">IF(D792="x",0,IF(C792&lt;1,0,IF(C792&gt;1,1)))</f>
        <v>0</v>
      </c>
      <c r="C792" s="206"/>
      <c r="D792" s="126"/>
      <c r="E792" s="198" t="s">
        <v>181</v>
      </c>
      <c r="F792" s="207"/>
      <c r="G792" s="208"/>
    </row>
    <row r="793" customFormat="false" ht="15" hidden="false" customHeight="false" outlineLevel="0" collapsed="false">
      <c r="A793" s="27" t="n">
        <v>3033</v>
      </c>
      <c r="B793" s="189" t="n">
        <f aca="false">IF(D793="x",0,IF(C793&lt;1,0,IF(C793&gt;1,1)))</f>
        <v>0</v>
      </c>
      <c r="C793" s="206"/>
      <c r="D793" s="126"/>
      <c r="E793" s="198" t="s">
        <v>181</v>
      </c>
      <c r="F793" s="207"/>
      <c r="G793" s="208"/>
    </row>
    <row r="794" customFormat="false" ht="15" hidden="false" customHeight="false" outlineLevel="0" collapsed="false">
      <c r="A794" s="27" t="n">
        <v>3034</v>
      </c>
      <c r="B794" s="189" t="n">
        <f aca="false">IF(D794="x",0,IF(C794&lt;1,0,IF(C794&gt;1,1)))</f>
        <v>1</v>
      </c>
      <c r="C794" s="206" t="n">
        <v>116.21</v>
      </c>
      <c r="D794" s="126"/>
      <c r="E794" s="198" t="s">
        <v>181</v>
      </c>
      <c r="F794" s="207"/>
      <c r="G794" s="208"/>
    </row>
    <row r="795" customFormat="false" ht="15" hidden="false" customHeight="false" outlineLevel="0" collapsed="false">
      <c r="A795" s="27" t="n">
        <v>3035</v>
      </c>
      <c r="B795" s="189" t="n">
        <f aca="false">IF(D795="x",0,IF(C795&lt;1,0,IF(C795&gt;1,1)))</f>
        <v>1</v>
      </c>
      <c r="C795" s="206" t="n">
        <v>115.67</v>
      </c>
      <c r="D795" s="126"/>
      <c r="E795" s="198" t="s">
        <v>181</v>
      </c>
      <c r="F795" s="207"/>
      <c r="G795" s="208"/>
    </row>
    <row r="796" customFormat="false" ht="15" hidden="false" customHeight="false" outlineLevel="0" collapsed="false">
      <c r="A796" s="27" t="n">
        <v>3036</v>
      </c>
      <c r="B796" s="189" t="n">
        <f aca="false">IF(D796="x",0,IF(C796&lt;1,0,IF(C796&gt;1,1)))</f>
        <v>0</v>
      </c>
      <c r="C796" s="206"/>
      <c r="D796" s="126"/>
      <c r="E796" s="198" t="s">
        <v>181</v>
      </c>
      <c r="F796" s="207"/>
      <c r="G796" s="208"/>
    </row>
    <row r="797" customFormat="false" ht="15" hidden="false" customHeight="false" outlineLevel="0" collapsed="false">
      <c r="A797" s="27" t="n">
        <v>3037</v>
      </c>
      <c r="B797" s="189" t="n">
        <f aca="false">IF(D797="x",0,IF(C797&lt;1,0,IF(C797&gt;1,1)))</f>
        <v>0</v>
      </c>
      <c r="C797" s="206"/>
      <c r="D797" s="126"/>
      <c r="E797" s="198" t="s">
        <v>181</v>
      </c>
      <c r="F797" s="207"/>
      <c r="G797" s="208"/>
    </row>
    <row r="798" customFormat="false" ht="15" hidden="false" customHeight="false" outlineLevel="0" collapsed="false">
      <c r="A798" s="27" t="n">
        <v>3038</v>
      </c>
      <c r="B798" s="189" t="n">
        <f aca="false">IF(D798="x",0,IF(C798&lt;1,0,IF(C798&gt;1,1)))</f>
        <v>1</v>
      </c>
      <c r="C798" s="206" t="n">
        <v>115.95</v>
      </c>
      <c r="D798" s="126"/>
      <c r="E798" s="198" t="s">
        <v>181</v>
      </c>
      <c r="F798" s="207"/>
      <c r="G798" s="208"/>
    </row>
    <row r="799" customFormat="false" ht="15" hidden="false" customHeight="false" outlineLevel="0" collapsed="false">
      <c r="A799" s="27" t="n">
        <v>3039</v>
      </c>
      <c r="B799" s="189" t="n">
        <f aca="false">IF(D799="x",0,IF(C799&lt;1,0,IF(C799&gt;1,1)))</f>
        <v>1</v>
      </c>
      <c r="C799" s="206" t="n">
        <v>116.46</v>
      </c>
      <c r="D799" s="126"/>
      <c r="E799" s="198" t="s">
        <v>181</v>
      </c>
      <c r="F799" s="207"/>
      <c r="G799" s="208"/>
    </row>
    <row r="800" customFormat="false" ht="15" hidden="false" customHeight="false" outlineLevel="0" collapsed="false">
      <c r="A800" s="27" t="n">
        <v>3040</v>
      </c>
      <c r="B800" s="189" t="n">
        <f aca="false">IF(D800="x",0,IF(C800&lt;1,0,IF(C800&gt;1,1)))</f>
        <v>0</v>
      </c>
      <c r="C800" s="206"/>
      <c r="D800" s="126"/>
      <c r="E800" s="198" t="s">
        <v>181</v>
      </c>
      <c r="F800" s="207"/>
      <c r="G800" s="208"/>
    </row>
    <row r="801" customFormat="false" ht="15" hidden="false" customHeight="false" outlineLevel="0" collapsed="false">
      <c r="A801" s="27" t="n">
        <v>3041</v>
      </c>
      <c r="B801" s="189" t="n">
        <f aca="false">IF(D801="x",0,IF(C801&lt;1,0,IF(C801&gt;1,1)))</f>
        <v>0</v>
      </c>
      <c r="C801" s="206"/>
      <c r="D801" s="126"/>
      <c r="E801" s="198" t="s">
        <v>181</v>
      </c>
      <c r="F801" s="207"/>
      <c r="G801" s="208"/>
    </row>
    <row r="802" customFormat="false" ht="15" hidden="false" customHeight="false" outlineLevel="0" collapsed="false">
      <c r="A802" s="27" t="n">
        <v>3042</v>
      </c>
      <c r="B802" s="189" t="n">
        <f aca="false">IF(D802="x",0,IF(C802&lt;1,0,IF(C802&gt;1,1)))</f>
        <v>1</v>
      </c>
      <c r="C802" s="206" t="n">
        <v>117.21</v>
      </c>
      <c r="D802" s="126"/>
      <c r="E802" s="198" t="s">
        <v>181</v>
      </c>
      <c r="F802" s="207"/>
      <c r="G802" s="208"/>
    </row>
    <row r="803" customFormat="false" ht="15" hidden="false" customHeight="false" outlineLevel="0" collapsed="false">
      <c r="A803" s="27" t="n">
        <v>3043</v>
      </c>
      <c r="B803" s="189" t="n">
        <f aca="false">IF(D803="x",0,IF(C803&lt;1,0,IF(C803&gt;1,1)))</f>
        <v>0</v>
      </c>
      <c r="C803" s="206"/>
      <c r="D803" s="126"/>
      <c r="E803" s="198" t="s">
        <v>181</v>
      </c>
      <c r="F803" s="207"/>
      <c r="G803" s="208"/>
    </row>
    <row r="804" customFormat="false" ht="15" hidden="false" customHeight="false" outlineLevel="0" collapsed="false">
      <c r="A804" s="27" t="n">
        <v>3044</v>
      </c>
      <c r="B804" s="189" t="n">
        <f aca="false">IF(D804="x",0,IF(C804&lt;1,0,IF(C804&gt;1,1)))</f>
        <v>0</v>
      </c>
      <c r="C804" s="206"/>
      <c r="D804" s="126"/>
      <c r="E804" s="198" t="s">
        <v>181</v>
      </c>
      <c r="F804" s="207"/>
      <c r="G804" s="208"/>
    </row>
    <row r="805" customFormat="false" ht="15" hidden="false" customHeight="false" outlineLevel="0" collapsed="false">
      <c r="A805" s="27" t="n">
        <v>3045</v>
      </c>
      <c r="B805" s="189" t="n">
        <f aca="false">IF(D805="x",0,IF(C805&lt;1,0,IF(C805&gt;1,1)))</f>
        <v>1</v>
      </c>
      <c r="C805" s="206" t="n">
        <v>118.7</v>
      </c>
      <c r="D805" s="126"/>
      <c r="E805" s="198" t="s">
        <v>181</v>
      </c>
      <c r="F805" s="207"/>
      <c r="G805" s="208"/>
    </row>
    <row r="806" customFormat="false" ht="15" hidden="false" customHeight="false" outlineLevel="0" collapsed="false">
      <c r="A806" s="27" t="n">
        <v>3046</v>
      </c>
      <c r="B806" s="189" t="n">
        <f aca="false">IF(D806="x",0,IF(C806&lt;1,0,IF(C806&gt;1,1)))</f>
        <v>0</v>
      </c>
      <c r="C806" s="206"/>
      <c r="D806" s="126"/>
      <c r="E806" s="198" t="s">
        <v>181</v>
      </c>
      <c r="F806" s="207"/>
      <c r="G806" s="208"/>
    </row>
    <row r="807" customFormat="false" ht="15" hidden="false" customHeight="false" outlineLevel="0" collapsed="false">
      <c r="A807" s="27" t="n">
        <v>3047</v>
      </c>
      <c r="B807" s="189" t="n">
        <f aca="false">IF(D807="x",0,IF(C807&lt;1,0,IF(C807&gt;1,1)))</f>
        <v>0</v>
      </c>
      <c r="C807" s="206"/>
      <c r="D807" s="126"/>
      <c r="E807" s="198" t="s">
        <v>181</v>
      </c>
      <c r="F807" s="207"/>
      <c r="G807" s="208"/>
    </row>
    <row r="808" customFormat="false" ht="15" hidden="false" customHeight="false" outlineLevel="0" collapsed="false">
      <c r="A808" s="27" t="n">
        <v>3048</v>
      </c>
      <c r="B808" s="189" t="n">
        <f aca="false">IF(D808="x",0,IF(C808&lt;1,0,IF(C808&gt;1,1)))</f>
        <v>0</v>
      </c>
      <c r="C808" s="206"/>
      <c r="D808" s="126"/>
      <c r="E808" s="198" t="s">
        <v>181</v>
      </c>
      <c r="F808" s="207"/>
      <c r="G808" s="208"/>
    </row>
    <row r="809" customFormat="false" ht="15" hidden="false" customHeight="false" outlineLevel="0" collapsed="false">
      <c r="A809" s="27" t="n">
        <v>3049</v>
      </c>
      <c r="B809" s="189" t="n">
        <f aca="false">IF(D809="x",0,IF(C809&lt;1,0,IF(C809&gt;1,1)))</f>
        <v>1</v>
      </c>
      <c r="C809" s="206" t="n">
        <v>115.27</v>
      </c>
      <c r="D809" s="126"/>
      <c r="E809" s="198" t="s">
        <v>181</v>
      </c>
      <c r="F809" s="207"/>
      <c r="G809" s="208"/>
    </row>
    <row r="810" customFormat="false" ht="15" hidden="false" customHeight="false" outlineLevel="0" collapsed="false">
      <c r="A810" s="27" t="n">
        <v>3050</v>
      </c>
      <c r="B810" s="189" t="n">
        <f aca="false">IF(D810="x",0,IF(C810&lt;1,0,IF(C810&gt;1,1)))</f>
        <v>1</v>
      </c>
      <c r="C810" s="206" t="n">
        <v>116.74</v>
      </c>
      <c r="D810" s="126"/>
      <c r="E810" s="198" t="s">
        <v>181</v>
      </c>
      <c r="F810" s="207"/>
      <c r="G810" s="208"/>
    </row>
    <row r="811" customFormat="false" ht="15" hidden="false" customHeight="false" outlineLevel="0" collapsed="false">
      <c r="A811" s="27" t="n">
        <v>3051</v>
      </c>
      <c r="B811" s="189" t="n">
        <f aca="false">IF(D811="x",0,IF(C811&lt;1,0,IF(C811&gt;1,1)))</f>
        <v>1</v>
      </c>
      <c r="C811" s="206" t="n">
        <v>117.34</v>
      </c>
      <c r="D811" s="126"/>
      <c r="E811" s="198" t="s">
        <v>181</v>
      </c>
      <c r="F811" s="207"/>
      <c r="G811" s="208"/>
    </row>
    <row r="812" customFormat="false" ht="15" hidden="false" customHeight="false" outlineLevel="0" collapsed="false">
      <c r="A812" s="27" t="n">
        <v>3052</v>
      </c>
      <c r="B812" s="189" t="n">
        <f aca="false">IF(D812="x",0,IF(C812&lt;1,0,IF(C812&gt;1,1)))</f>
        <v>0</v>
      </c>
      <c r="C812" s="206"/>
      <c r="D812" s="126"/>
      <c r="E812" s="198" t="s">
        <v>181</v>
      </c>
      <c r="F812" s="207"/>
      <c r="G812" s="208"/>
    </row>
    <row r="813" customFormat="false" ht="15" hidden="false" customHeight="false" outlineLevel="0" collapsed="false">
      <c r="A813" s="27" t="n">
        <v>3053</v>
      </c>
      <c r="B813" s="189" t="n">
        <f aca="false">IF(D813="x",0,IF(C813&lt;1,0,IF(C813&gt;1,1)))</f>
        <v>1</v>
      </c>
      <c r="C813" s="206" t="n">
        <v>116.42</v>
      </c>
      <c r="D813" s="126"/>
      <c r="E813" s="198" t="s">
        <v>181</v>
      </c>
      <c r="F813" s="207"/>
      <c r="G813" s="208"/>
    </row>
    <row r="814" customFormat="false" ht="15" hidden="false" customHeight="false" outlineLevel="0" collapsed="false">
      <c r="A814" s="27" t="n">
        <v>3054</v>
      </c>
      <c r="B814" s="189" t="n">
        <f aca="false">IF(D814="x",0,IF(C814&lt;1,0,IF(C814&gt;1,1)))</f>
        <v>1</v>
      </c>
      <c r="C814" s="206" t="n">
        <v>115.39</v>
      </c>
      <c r="D814" s="126"/>
      <c r="E814" s="198" t="s">
        <v>181</v>
      </c>
      <c r="F814" s="207"/>
      <c r="G814" s="208"/>
    </row>
    <row r="815" customFormat="false" ht="15" hidden="false" customHeight="false" outlineLevel="0" collapsed="false">
      <c r="A815" s="27" t="n">
        <v>3055</v>
      </c>
      <c r="B815" s="189" t="n">
        <f aca="false">IF(D815="x",0,IF(C815&lt;1,0,IF(C815&gt;1,1)))</f>
        <v>1</v>
      </c>
      <c r="C815" s="209" t="n">
        <v>117.53</v>
      </c>
      <c r="D815" s="126"/>
      <c r="E815" s="198" t="s">
        <v>181</v>
      </c>
      <c r="F815" s="207"/>
      <c r="G815" s="210"/>
    </row>
    <row r="816" customFormat="false" ht="15" hidden="false" customHeight="false" outlineLevel="0" collapsed="false">
      <c r="A816" s="27" t="n">
        <v>3056</v>
      </c>
      <c r="B816" s="189" t="n">
        <f aca="false">IF(D816="x",0,IF(C816&lt;1,0,IF(C816&gt;1,1)))</f>
        <v>0</v>
      </c>
      <c r="C816" s="205"/>
      <c r="D816" s="126"/>
      <c r="E816" s="198" t="s">
        <v>181</v>
      </c>
    </row>
    <row r="817" customFormat="false" ht="15" hidden="false" customHeight="false" outlineLevel="0" collapsed="false">
      <c r="A817" s="27" t="n">
        <v>3057</v>
      </c>
      <c r="B817" s="189" t="n">
        <f aca="false">IF(D817="x",0,IF(C817&lt;1,0,IF(C817&gt;1,1)))</f>
        <v>0</v>
      </c>
      <c r="C817" s="205"/>
      <c r="D817" s="126"/>
      <c r="E817" s="198" t="s">
        <v>181</v>
      </c>
    </row>
    <row r="818" customFormat="false" ht="15" hidden="false" customHeight="false" outlineLevel="0" collapsed="false">
      <c r="A818" s="27" t="n">
        <v>3058</v>
      </c>
      <c r="B818" s="189" t="n">
        <f aca="false">IF(D818="x",0,IF(C818&lt;1,0,IF(C818&gt;1,1)))</f>
        <v>0</v>
      </c>
      <c r="C818" s="205"/>
      <c r="D818" s="126"/>
      <c r="E818" s="198" t="s">
        <v>181</v>
      </c>
    </row>
    <row r="819" customFormat="false" ht="15" hidden="false" customHeight="false" outlineLevel="0" collapsed="false">
      <c r="A819" s="27" t="n">
        <v>3059</v>
      </c>
      <c r="B819" s="189" t="n">
        <f aca="false">IF(D819="x",0,IF(C819&lt;1,0,IF(C819&gt;1,1)))</f>
        <v>0</v>
      </c>
      <c r="C819" s="205"/>
      <c r="D819" s="126"/>
      <c r="E819" s="198" t="s">
        <v>181</v>
      </c>
    </row>
    <row r="820" customFormat="false" ht="15" hidden="false" customHeight="false" outlineLevel="0" collapsed="false">
      <c r="A820" s="27" t="n">
        <v>3060</v>
      </c>
      <c r="B820" s="189" t="n">
        <f aca="false">IF(D820="x",0,IF(C820&lt;1,0,IF(C820&gt;1,1)))</f>
        <v>0</v>
      </c>
      <c r="C820" s="205"/>
      <c r="D820" s="126"/>
      <c r="E820" s="198" t="s">
        <v>181</v>
      </c>
    </row>
    <row r="821" customFormat="false" ht="15" hidden="false" customHeight="false" outlineLevel="0" collapsed="false">
      <c r="A821" s="27" t="n">
        <v>3061</v>
      </c>
      <c r="B821" s="189" t="n">
        <f aca="false">IF(D821="x",0,IF(C821&lt;1,0,IF(C821&gt;1,1)))</f>
        <v>0</v>
      </c>
      <c r="C821" s="205"/>
      <c r="D821" s="126"/>
      <c r="E821" s="198" t="s">
        <v>181</v>
      </c>
    </row>
    <row r="822" customFormat="false" ht="15" hidden="false" customHeight="false" outlineLevel="0" collapsed="false">
      <c r="A822" s="27" t="n">
        <v>3062</v>
      </c>
      <c r="B822" s="189" t="n">
        <f aca="false">IF(D822="x",0,IF(C822&lt;1,0,IF(C822&gt;1,1)))</f>
        <v>0</v>
      </c>
      <c r="C822" s="205"/>
      <c r="D822" s="126"/>
      <c r="E822" s="198" t="s">
        <v>181</v>
      </c>
    </row>
    <row r="823" customFormat="false" ht="15" hidden="false" customHeight="false" outlineLevel="0" collapsed="false">
      <c r="A823" s="27" t="n">
        <v>3063</v>
      </c>
      <c r="B823" s="189" t="n">
        <f aca="false">IF(D823="x",0,IF(C823&lt;1,0,IF(C823&gt;1,1)))</f>
        <v>0</v>
      </c>
      <c r="C823" s="205"/>
      <c r="D823" s="126"/>
      <c r="E823" s="198" t="s">
        <v>181</v>
      </c>
    </row>
    <row r="824" customFormat="false" ht="15" hidden="false" customHeight="false" outlineLevel="0" collapsed="false">
      <c r="A824" s="27" t="n">
        <v>3064</v>
      </c>
      <c r="B824" s="189" t="n">
        <f aca="false">IF(D824="x",0,IF(C824&lt;1,0,IF(C824&gt;1,1)))</f>
        <v>0</v>
      </c>
      <c r="C824" s="205"/>
      <c r="D824" s="126"/>
      <c r="E824" s="198" t="s">
        <v>181</v>
      </c>
    </row>
    <row r="825" customFormat="false" ht="15" hidden="false" customHeight="false" outlineLevel="0" collapsed="false">
      <c r="A825" s="27" t="n">
        <v>3065</v>
      </c>
      <c r="B825" s="189" t="n">
        <f aca="false">IF(D825="x",0,IF(C825&lt;1,0,IF(C825&gt;1,1)))</f>
        <v>0</v>
      </c>
      <c r="C825" s="205"/>
      <c r="D825" s="126"/>
      <c r="E825" s="198" t="s">
        <v>181</v>
      </c>
    </row>
    <row r="826" customFormat="false" ht="15" hidden="false" customHeight="false" outlineLevel="0" collapsed="false">
      <c r="A826" s="27" t="n">
        <v>3066</v>
      </c>
      <c r="B826" s="189" t="n">
        <f aca="false">IF(D826="x",0,IF(C826&lt;1,0,IF(C826&gt;1,1)))</f>
        <v>0</v>
      </c>
      <c r="C826" s="205"/>
      <c r="D826" s="126"/>
      <c r="E826" s="198" t="s">
        <v>181</v>
      </c>
    </row>
    <row r="827" customFormat="false" ht="15" hidden="false" customHeight="false" outlineLevel="0" collapsed="false">
      <c r="A827" s="27" t="n">
        <v>3067</v>
      </c>
      <c r="B827" s="189" t="n">
        <f aca="false">IF(D827="x",0,IF(C827&lt;1,0,IF(C827&gt;1,1)))</f>
        <v>0</v>
      </c>
      <c r="C827" s="205"/>
      <c r="D827" s="126"/>
      <c r="E827" s="198" t="s">
        <v>181</v>
      </c>
    </row>
    <row r="828" customFormat="false" ht="15" hidden="false" customHeight="false" outlineLevel="0" collapsed="false">
      <c r="A828" s="27" t="n">
        <v>3068</v>
      </c>
      <c r="B828" s="189" t="n">
        <f aca="false">IF(D828="x",0,IF(C828&lt;1,0,IF(C828&gt;1,1)))</f>
        <v>0</v>
      </c>
      <c r="C828" s="205"/>
      <c r="D828" s="126"/>
      <c r="E828" s="198" t="s">
        <v>181</v>
      </c>
    </row>
    <row r="829" customFormat="false" ht="15" hidden="false" customHeight="false" outlineLevel="0" collapsed="false">
      <c r="A829" s="27" t="n">
        <v>3069</v>
      </c>
      <c r="B829" s="189" t="n">
        <f aca="false">IF(D829="x",0,IF(C829&lt;1,0,IF(C829&gt;1,1)))</f>
        <v>0</v>
      </c>
      <c r="C829" s="205"/>
      <c r="D829" s="126"/>
      <c r="E829" s="198" t="s">
        <v>181</v>
      </c>
    </row>
    <row r="830" customFormat="false" ht="15" hidden="false" customHeight="false" outlineLevel="0" collapsed="false">
      <c r="A830" s="27" t="n">
        <v>3070</v>
      </c>
      <c r="B830" s="189" t="n">
        <f aca="false">IF(D830="x",0,IF(C830&lt;1,0,IF(C830&gt;1,1)))</f>
        <v>0</v>
      </c>
      <c r="C830" s="205"/>
      <c r="D830" s="126"/>
      <c r="E830" s="198" t="s">
        <v>181</v>
      </c>
    </row>
    <row r="831" customFormat="false" ht="15" hidden="false" customHeight="false" outlineLevel="0" collapsed="false">
      <c r="A831" s="27" t="n">
        <v>3071</v>
      </c>
      <c r="B831" s="189" t="n">
        <f aca="false">IF(D831="x",0,IF(C831&lt;1,0,IF(C831&gt;1,1)))</f>
        <v>0</v>
      </c>
      <c r="C831" s="205"/>
      <c r="D831" s="126"/>
      <c r="E831" s="198" t="s">
        <v>181</v>
      </c>
    </row>
    <row r="832" customFormat="false" ht="15" hidden="false" customHeight="false" outlineLevel="0" collapsed="false">
      <c r="A832" s="27" t="n">
        <v>3072</v>
      </c>
      <c r="B832" s="189" t="n">
        <f aca="false">IF(D832="x",0,IF(C832&lt;1,0,IF(C832&gt;1,1)))</f>
        <v>0</v>
      </c>
      <c r="C832" s="205"/>
      <c r="D832" s="126"/>
      <c r="E832" s="198" t="s">
        <v>181</v>
      </c>
    </row>
    <row r="833" customFormat="false" ht="15" hidden="false" customHeight="false" outlineLevel="0" collapsed="false">
      <c r="A833" s="27" t="n">
        <v>3073</v>
      </c>
      <c r="B833" s="189" t="n">
        <f aca="false">IF(D833="x",0,IF(C833&lt;1,0,IF(C833&gt;1,1)))</f>
        <v>0</v>
      </c>
      <c r="C833" s="205"/>
      <c r="D833" s="126"/>
      <c r="E833" s="198" t="s">
        <v>181</v>
      </c>
    </row>
    <row r="834" customFormat="false" ht="15" hidden="false" customHeight="false" outlineLevel="0" collapsed="false">
      <c r="A834" s="27" t="n">
        <v>3074</v>
      </c>
      <c r="B834" s="189" t="n">
        <f aca="false">IF(D834="x",0,IF(C834&lt;1,0,IF(C834&gt;1,1)))</f>
        <v>0</v>
      </c>
      <c r="C834" s="205"/>
      <c r="D834" s="126"/>
      <c r="E834" s="198" t="s">
        <v>181</v>
      </c>
    </row>
    <row r="835" customFormat="false" ht="15" hidden="false" customHeight="false" outlineLevel="0" collapsed="false">
      <c r="A835" s="27" t="n">
        <v>3075</v>
      </c>
      <c r="B835" s="189" t="n">
        <f aca="false">IF(D835="x",0,IF(C835&lt;1,0,IF(C835&gt;1,1)))</f>
        <v>0</v>
      </c>
      <c r="C835" s="205"/>
      <c r="D835" s="126"/>
      <c r="E835" s="198" t="s">
        <v>181</v>
      </c>
    </row>
    <row r="836" customFormat="false" ht="15" hidden="false" customHeight="false" outlineLevel="0" collapsed="false">
      <c r="A836" s="27" t="n">
        <v>3076</v>
      </c>
      <c r="B836" s="189" t="n">
        <f aca="false">IF(D836="x",0,IF(C836&lt;1,0,IF(C836&gt;1,1)))</f>
        <v>0</v>
      </c>
      <c r="C836" s="205"/>
      <c r="D836" s="126"/>
      <c r="E836" s="198" t="s">
        <v>181</v>
      </c>
    </row>
    <row r="837" customFormat="false" ht="15" hidden="false" customHeight="false" outlineLevel="0" collapsed="false">
      <c r="A837" s="27" t="n">
        <v>3077</v>
      </c>
      <c r="B837" s="189" t="n">
        <f aca="false">IF(D837="x",0,IF(C837&lt;1,0,IF(C837&gt;1,1)))</f>
        <v>0</v>
      </c>
      <c r="C837" s="205"/>
      <c r="D837" s="126"/>
      <c r="E837" s="198" t="s">
        <v>181</v>
      </c>
    </row>
    <row r="838" customFormat="false" ht="15" hidden="false" customHeight="false" outlineLevel="0" collapsed="false">
      <c r="A838" s="27" t="n">
        <v>3078</v>
      </c>
      <c r="B838" s="189" t="n">
        <f aca="false">IF(D838="x",0,IF(C838&lt;1,0,IF(C838&gt;1,1)))</f>
        <v>0</v>
      </c>
      <c r="C838" s="205"/>
      <c r="D838" s="126"/>
      <c r="E838" s="198" t="s">
        <v>181</v>
      </c>
    </row>
    <row r="839" customFormat="false" ht="15" hidden="false" customHeight="false" outlineLevel="0" collapsed="false">
      <c r="A839" s="27" t="n">
        <v>3079</v>
      </c>
      <c r="B839" s="189" t="n">
        <f aca="false">IF(D839="x",0,IF(C839&lt;1,0,IF(C839&gt;1,1)))</f>
        <v>0</v>
      </c>
      <c r="C839" s="205"/>
      <c r="D839" s="126"/>
      <c r="E839" s="198" t="s">
        <v>181</v>
      </c>
    </row>
    <row r="840" customFormat="false" ht="15" hidden="false" customHeight="false" outlineLevel="0" collapsed="false">
      <c r="A840" s="27" t="n">
        <v>3080</v>
      </c>
      <c r="B840" s="189" t="n">
        <f aca="false">IF(D840="x",0,IF(C840&lt;1,0,IF(C840&gt;1,1)))</f>
        <v>0</v>
      </c>
      <c r="C840" s="205"/>
      <c r="D840" s="126"/>
      <c r="E840" s="198" t="s">
        <v>181</v>
      </c>
    </row>
    <row r="841" customFormat="false" ht="15" hidden="false" customHeight="false" outlineLevel="0" collapsed="false">
      <c r="A841" s="27" t="n">
        <v>3081</v>
      </c>
      <c r="B841" s="189" t="n">
        <f aca="false">IF(D841="x",0,IF(C841&lt;1,0,IF(C841&gt;1,1)))</f>
        <v>0</v>
      </c>
      <c r="C841" s="205"/>
      <c r="D841" s="126"/>
      <c r="E841" s="198" t="s">
        <v>181</v>
      </c>
    </row>
    <row r="842" customFormat="false" ht="15" hidden="false" customHeight="false" outlineLevel="0" collapsed="false">
      <c r="A842" s="27" t="n">
        <v>3082</v>
      </c>
      <c r="B842" s="189" t="n">
        <f aca="false">IF(D842="x",0,IF(C842&lt;1,0,IF(C842&gt;1,1)))</f>
        <v>0</v>
      </c>
      <c r="C842" s="205"/>
      <c r="D842" s="126"/>
      <c r="E842" s="198" t="s">
        <v>181</v>
      </c>
    </row>
    <row r="843" customFormat="false" ht="15" hidden="false" customHeight="false" outlineLevel="0" collapsed="false">
      <c r="A843" s="27" t="n">
        <v>3083</v>
      </c>
      <c r="B843" s="189" t="n">
        <f aca="false">IF(D843="x",0,IF(C843&lt;1,0,IF(C843&gt;1,1)))</f>
        <v>0</v>
      </c>
      <c r="C843" s="205"/>
      <c r="D843" s="126"/>
      <c r="E843" s="198" t="s">
        <v>181</v>
      </c>
    </row>
    <row r="844" customFormat="false" ht="15" hidden="false" customHeight="false" outlineLevel="0" collapsed="false">
      <c r="A844" s="27" t="n">
        <v>3084</v>
      </c>
      <c r="B844" s="189" t="n">
        <f aca="false">IF(D844="x",0,IF(C844&lt;1,0,IF(C844&gt;1,1)))</f>
        <v>0</v>
      </c>
      <c r="C844" s="205"/>
      <c r="D844" s="126"/>
      <c r="E844" s="198" t="s">
        <v>181</v>
      </c>
    </row>
    <row r="845" customFormat="false" ht="15" hidden="false" customHeight="false" outlineLevel="0" collapsed="false">
      <c r="A845" s="27" t="n">
        <v>3085</v>
      </c>
      <c r="B845" s="189" t="n">
        <f aca="false">IF(D845="x",0,IF(C845&lt;1,0,IF(C845&gt;1,1)))</f>
        <v>0</v>
      </c>
      <c r="C845" s="205"/>
      <c r="D845" s="126"/>
      <c r="E845" s="198" t="s">
        <v>181</v>
      </c>
    </row>
    <row r="846" customFormat="false" ht="15" hidden="false" customHeight="false" outlineLevel="0" collapsed="false">
      <c r="A846" s="27" t="n">
        <v>3086</v>
      </c>
      <c r="B846" s="189" t="n">
        <f aca="false">IF(D846="x",0,IF(C846&lt;1,0,IF(C846&gt;1,1)))</f>
        <v>0</v>
      </c>
      <c r="C846" s="205"/>
      <c r="D846" s="126"/>
      <c r="E846" s="198" t="s">
        <v>181</v>
      </c>
    </row>
    <row r="847" customFormat="false" ht="15" hidden="false" customHeight="false" outlineLevel="0" collapsed="false">
      <c r="A847" s="27" t="n">
        <v>3087</v>
      </c>
      <c r="B847" s="189" t="n">
        <f aca="false">IF(D847="x",0,IF(C847&lt;1,0,IF(C847&gt;1,1)))</f>
        <v>0</v>
      </c>
      <c r="C847" s="205"/>
      <c r="D847" s="126"/>
      <c r="E847" s="198" t="s">
        <v>181</v>
      </c>
    </row>
    <row r="848" customFormat="false" ht="15" hidden="false" customHeight="false" outlineLevel="0" collapsed="false">
      <c r="A848" s="27" t="n">
        <v>3088</v>
      </c>
      <c r="B848" s="189" t="n">
        <f aca="false">IF(D848="x",0,IF(C848&lt;1,0,IF(C848&gt;1,1)))</f>
        <v>0</v>
      </c>
      <c r="C848" s="205"/>
      <c r="D848" s="126"/>
      <c r="E848" s="198" t="s">
        <v>181</v>
      </c>
    </row>
    <row r="849" customFormat="false" ht="15" hidden="false" customHeight="false" outlineLevel="0" collapsed="false">
      <c r="A849" s="27" t="n">
        <v>3089</v>
      </c>
      <c r="B849" s="189" t="n">
        <f aca="false">IF(D849="x",0,IF(C849&lt;1,0,IF(C849&gt;1,1)))</f>
        <v>0</v>
      </c>
      <c r="C849" s="205"/>
      <c r="D849" s="126"/>
      <c r="E849" s="198" t="s">
        <v>181</v>
      </c>
    </row>
    <row r="850" customFormat="false" ht="15" hidden="false" customHeight="false" outlineLevel="0" collapsed="false">
      <c r="A850" s="27" t="n">
        <v>3090</v>
      </c>
      <c r="B850" s="189" t="n">
        <f aca="false">IF(D850="x",0,IF(C850&lt;1,0,IF(C850&gt;1,1)))</f>
        <v>0</v>
      </c>
      <c r="C850" s="205"/>
      <c r="D850" s="126"/>
      <c r="E850" s="198" t="s">
        <v>181</v>
      </c>
    </row>
    <row r="851" customFormat="false" ht="15" hidden="false" customHeight="false" outlineLevel="0" collapsed="false">
      <c r="A851" s="27" t="n">
        <v>3091</v>
      </c>
      <c r="B851" s="189" t="n">
        <f aca="false">IF(D851="x",0,IF(C851&lt;1,0,IF(C851&gt;1,1)))</f>
        <v>0</v>
      </c>
      <c r="C851" s="205"/>
      <c r="D851" s="126"/>
      <c r="E851" s="198" t="s">
        <v>181</v>
      </c>
    </row>
    <row r="852" customFormat="false" ht="15" hidden="false" customHeight="false" outlineLevel="0" collapsed="false">
      <c r="A852" s="27" t="n">
        <v>3092</v>
      </c>
      <c r="B852" s="189" t="n">
        <f aca="false">IF(D852="x",0,IF(C852&lt;1,0,IF(C852&gt;1,1)))</f>
        <v>0</v>
      </c>
      <c r="C852" s="205"/>
      <c r="D852" s="126"/>
      <c r="E852" s="198" t="s">
        <v>181</v>
      </c>
    </row>
    <row r="853" customFormat="false" ht="15" hidden="false" customHeight="false" outlineLevel="0" collapsed="false">
      <c r="A853" s="27" t="n">
        <v>3093</v>
      </c>
      <c r="B853" s="189" t="n">
        <f aca="false">IF(D853="x",0,IF(C853&lt;1,0,IF(C853&gt;1,1)))</f>
        <v>0</v>
      </c>
      <c r="C853" s="205"/>
      <c r="D853" s="126"/>
      <c r="E853" s="198" t="s">
        <v>181</v>
      </c>
    </row>
    <row r="854" customFormat="false" ht="15" hidden="false" customHeight="false" outlineLevel="0" collapsed="false">
      <c r="A854" s="27" t="n">
        <v>3094</v>
      </c>
      <c r="B854" s="189" t="n">
        <f aca="false">IF(D854="x",0,IF(C854&lt;1,0,IF(C854&gt;1,1)))</f>
        <v>0</v>
      </c>
      <c r="C854" s="205"/>
      <c r="D854" s="126"/>
      <c r="E854" s="198" t="s">
        <v>181</v>
      </c>
    </row>
    <row r="855" customFormat="false" ht="15" hidden="false" customHeight="false" outlineLevel="0" collapsed="false">
      <c r="A855" s="27" t="n">
        <v>3095</v>
      </c>
      <c r="B855" s="189" t="n">
        <f aca="false">IF(D855="x",0,IF(C855&lt;1,0,IF(C855&gt;1,1)))</f>
        <v>0</v>
      </c>
      <c r="C855" s="205"/>
      <c r="D855" s="126"/>
      <c r="E855" s="198" t="s">
        <v>181</v>
      </c>
    </row>
    <row r="856" customFormat="false" ht="15" hidden="false" customHeight="false" outlineLevel="0" collapsed="false">
      <c r="A856" s="27" t="n">
        <v>3096</v>
      </c>
      <c r="B856" s="189" t="n">
        <f aca="false">IF(D856="x",0,IF(C856&lt;1,0,IF(C856&gt;1,1)))</f>
        <v>0</v>
      </c>
      <c r="C856" s="205"/>
      <c r="D856" s="126"/>
      <c r="E856" s="198" t="s">
        <v>181</v>
      </c>
    </row>
    <row r="857" customFormat="false" ht="15" hidden="false" customHeight="false" outlineLevel="0" collapsed="false">
      <c r="A857" s="27" t="n">
        <v>3097</v>
      </c>
      <c r="B857" s="189" t="n">
        <f aca="false">IF(D857="x",0,IF(C857&lt;1,0,IF(C857&gt;1,1)))</f>
        <v>0</v>
      </c>
      <c r="C857" s="205"/>
      <c r="D857" s="126"/>
      <c r="E857" s="198" t="s">
        <v>181</v>
      </c>
    </row>
    <row r="858" customFormat="false" ht="15" hidden="false" customHeight="false" outlineLevel="0" collapsed="false">
      <c r="A858" s="27" t="n">
        <v>3098</v>
      </c>
      <c r="B858" s="189" t="n">
        <f aca="false">IF(D858="x",0,IF(C858&lt;1,0,IF(C858&gt;1,1)))</f>
        <v>0</v>
      </c>
      <c r="C858" s="205"/>
      <c r="D858" s="126"/>
      <c r="E858" s="198" t="s">
        <v>181</v>
      </c>
    </row>
    <row r="859" customFormat="false" ht="15" hidden="false" customHeight="false" outlineLevel="0" collapsed="false">
      <c r="A859" s="27" t="n">
        <v>3099</v>
      </c>
      <c r="B859" s="189" t="n">
        <f aca="false">IF(D859="x",0,IF(C859&lt;1,0,IF(C859&gt;1,1)))</f>
        <v>0</v>
      </c>
      <c r="C859" s="205"/>
      <c r="D859" s="126"/>
      <c r="E859" s="198" t="s">
        <v>181</v>
      </c>
    </row>
    <row r="860" customFormat="false" ht="15" hidden="false" customHeight="false" outlineLevel="0" collapsed="false">
      <c r="A860" s="27" t="n">
        <v>3100</v>
      </c>
      <c r="B860" s="189" t="n">
        <f aca="false">IF(D860="x",0,IF(C860&lt;1,0,IF(C860&gt;1,1)))</f>
        <v>0</v>
      </c>
      <c r="C860" s="205"/>
      <c r="D860" s="126"/>
      <c r="E860" s="198" t="s">
        <v>181</v>
      </c>
    </row>
    <row r="861" customFormat="false" ht="15" hidden="false" customHeight="false" outlineLevel="0" collapsed="false">
      <c r="A861" s="27" t="n">
        <v>3101</v>
      </c>
      <c r="B861" s="189" t="n">
        <f aca="false">IF(D861="x",0,IF(C861&lt;1,0,IF(C861&gt;1,1)))</f>
        <v>0</v>
      </c>
      <c r="C861" s="205"/>
      <c r="D861" s="126"/>
      <c r="E861" s="198" t="s">
        <v>181</v>
      </c>
    </row>
    <row r="862" customFormat="false" ht="15" hidden="false" customHeight="false" outlineLevel="0" collapsed="false">
      <c r="A862" s="27" t="n">
        <v>3102</v>
      </c>
      <c r="B862" s="189" t="n">
        <f aca="false">IF(D862="x",0,IF(C862&lt;1,0,IF(C862&gt;1,1)))</f>
        <v>0</v>
      </c>
      <c r="C862" s="205"/>
      <c r="D862" s="126"/>
      <c r="E862" s="198" t="s">
        <v>181</v>
      </c>
    </row>
    <row r="863" customFormat="false" ht="15" hidden="false" customHeight="false" outlineLevel="0" collapsed="false">
      <c r="A863" s="27" t="n">
        <v>3103</v>
      </c>
      <c r="B863" s="189" t="n">
        <f aca="false">IF(D863="x",0,IF(C863&lt;1,0,IF(C863&gt;1,1)))</f>
        <v>0</v>
      </c>
      <c r="C863" s="205"/>
      <c r="D863" s="126"/>
      <c r="E863" s="198" t="s">
        <v>181</v>
      </c>
    </row>
    <row r="864" customFormat="false" ht="15" hidden="false" customHeight="false" outlineLevel="0" collapsed="false">
      <c r="A864" s="27" t="n">
        <v>3104</v>
      </c>
      <c r="B864" s="189" t="n">
        <f aca="false">IF(D864="x",0,IF(C864&lt;1,0,IF(C864&gt;1,1)))</f>
        <v>0</v>
      </c>
      <c r="C864" s="205"/>
      <c r="D864" s="126"/>
      <c r="E864" s="198" t="s">
        <v>181</v>
      </c>
    </row>
    <row r="865" customFormat="false" ht="15" hidden="false" customHeight="false" outlineLevel="0" collapsed="false">
      <c r="A865" s="27" t="n">
        <v>3105</v>
      </c>
      <c r="B865" s="189" t="n">
        <f aca="false">IF(D865="x",0,IF(C865&lt;1,0,IF(C865&gt;1,1)))</f>
        <v>0</v>
      </c>
      <c r="C865" s="205"/>
      <c r="D865" s="126"/>
      <c r="E865" s="198" t="s">
        <v>181</v>
      </c>
    </row>
    <row r="866" customFormat="false" ht="15" hidden="false" customHeight="false" outlineLevel="0" collapsed="false">
      <c r="A866" s="27" t="n">
        <v>3106</v>
      </c>
      <c r="B866" s="189" t="n">
        <f aca="false">IF(D866="x",0,IF(C866&lt;1,0,IF(C866&gt;1,1)))</f>
        <v>0</v>
      </c>
      <c r="C866" s="205"/>
      <c r="D866" s="126"/>
      <c r="E866" s="198" t="s">
        <v>181</v>
      </c>
    </row>
    <row r="867" customFormat="false" ht="15" hidden="false" customHeight="false" outlineLevel="0" collapsed="false">
      <c r="A867" s="27" t="n">
        <v>3107</v>
      </c>
      <c r="B867" s="189" t="n">
        <f aca="false">IF(D867="x",0,IF(C867&lt;1,0,IF(C867&gt;1,1)))</f>
        <v>0</v>
      </c>
      <c r="C867" s="205"/>
      <c r="D867" s="126"/>
      <c r="E867" s="198" t="s">
        <v>181</v>
      </c>
    </row>
    <row r="868" customFormat="false" ht="15" hidden="false" customHeight="false" outlineLevel="0" collapsed="false">
      <c r="A868" s="27" t="n">
        <v>3108</v>
      </c>
      <c r="B868" s="189" t="n">
        <f aca="false">IF(D868="x",0,IF(C868&lt;1,0,IF(C868&gt;1,1)))</f>
        <v>0</v>
      </c>
      <c r="C868" s="205"/>
      <c r="D868" s="126"/>
      <c r="E868" s="198" t="s">
        <v>181</v>
      </c>
    </row>
    <row r="869" customFormat="false" ht="15" hidden="false" customHeight="false" outlineLevel="0" collapsed="false">
      <c r="A869" s="27" t="n">
        <v>3109</v>
      </c>
      <c r="B869" s="189" t="n">
        <f aca="false">IF(D869="x",0,IF(C869&lt;1,0,IF(C869&gt;1,1)))</f>
        <v>0</v>
      </c>
      <c r="C869" s="205"/>
      <c r="D869" s="126"/>
      <c r="E869" s="198" t="s">
        <v>181</v>
      </c>
    </row>
    <row r="870" customFormat="false" ht="15" hidden="false" customHeight="false" outlineLevel="0" collapsed="false">
      <c r="A870" s="27" t="n">
        <v>3110</v>
      </c>
      <c r="B870" s="189" t="n">
        <f aca="false">IF(D870="x",0,IF(C870&lt;1,0,IF(C870&gt;1,1)))</f>
        <v>0</v>
      </c>
      <c r="C870" s="205"/>
      <c r="D870" s="126"/>
      <c r="E870" s="198" t="s">
        <v>181</v>
      </c>
    </row>
    <row r="871" customFormat="false" ht="15" hidden="false" customHeight="false" outlineLevel="0" collapsed="false">
      <c r="A871" s="27" t="n">
        <v>3111</v>
      </c>
      <c r="B871" s="189" t="n">
        <f aca="false">IF(D871="x",0,IF(C871&lt;1,0,IF(C871&gt;1,1)))</f>
        <v>0</v>
      </c>
      <c r="C871" s="205"/>
      <c r="D871" s="126"/>
      <c r="E871" s="198" t="s">
        <v>181</v>
      </c>
    </row>
    <row r="872" customFormat="false" ht="15" hidden="false" customHeight="false" outlineLevel="0" collapsed="false">
      <c r="A872" s="27" t="n">
        <v>3112</v>
      </c>
      <c r="B872" s="189" t="n">
        <f aca="false">IF(D872="x",0,IF(C872&lt;1,0,IF(C872&gt;1,1)))</f>
        <v>0</v>
      </c>
      <c r="C872" s="205"/>
      <c r="D872" s="126"/>
      <c r="E872" s="198" t="s">
        <v>181</v>
      </c>
    </row>
    <row r="873" customFormat="false" ht="15" hidden="false" customHeight="false" outlineLevel="0" collapsed="false">
      <c r="A873" s="27" t="n">
        <v>3113</v>
      </c>
      <c r="B873" s="189" t="n">
        <f aca="false">IF(D873="x",0,IF(C873&lt;1,0,IF(C873&gt;1,1)))</f>
        <v>0</v>
      </c>
      <c r="C873" s="205"/>
      <c r="D873" s="126"/>
      <c r="E873" s="198" t="s">
        <v>181</v>
      </c>
    </row>
    <row r="874" customFormat="false" ht="15" hidden="false" customHeight="false" outlineLevel="0" collapsed="false">
      <c r="A874" s="27" t="n">
        <v>3114</v>
      </c>
      <c r="B874" s="189" t="n">
        <f aca="false">IF(D874="x",0,IF(C874&lt;1,0,IF(C874&gt;1,1)))</f>
        <v>0</v>
      </c>
      <c r="C874" s="205"/>
      <c r="D874" s="126"/>
      <c r="E874" s="198" t="s">
        <v>181</v>
      </c>
    </row>
    <row r="875" customFormat="false" ht="15" hidden="false" customHeight="false" outlineLevel="0" collapsed="false">
      <c r="A875" s="27" t="n">
        <v>3115</v>
      </c>
      <c r="B875" s="189" t="n">
        <f aca="false">IF(D875="x",0,IF(C875&lt;1,0,IF(C875&gt;1,1)))</f>
        <v>0</v>
      </c>
      <c r="C875" s="205"/>
      <c r="D875" s="126"/>
      <c r="E875" s="198" t="s">
        <v>181</v>
      </c>
    </row>
    <row r="876" customFormat="false" ht="15" hidden="false" customHeight="false" outlineLevel="0" collapsed="false">
      <c r="A876" s="27" t="n">
        <v>3116</v>
      </c>
      <c r="B876" s="189" t="n">
        <f aca="false">IF(D876="x",0,IF(C876&lt;1,0,IF(C876&gt;1,1)))</f>
        <v>0</v>
      </c>
      <c r="C876" s="205"/>
      <c r="D876" s="126"/>
      <c r="E876" s="198" t="s">
        <v>181</v>
      </c>
    </row>
    <row r="877" customFormat="false" ht="15" hidden="false" customHeight="false" outlineLevel="0" collapsed="false">
      <c r="A877" s="27" t="n">
        <v>3117</v>
      </c>
      <c r="B877" s="189" t="n">
        <f aca="false">IF(D877="x",0,IF(C877&lt;1,0,IF(C877&gt;1,1)))</f>
        <v>0</v>
      </c>
      <c r="C877" s="205"/>
      <c r="D877" s="126"/>
      <c r="E877" s="198" t="s">
        <v>181</v>
      </c>
    </row>
    <row r="878" customFormat="false" ht="15" hidden="false" customHeight="false" outlineLevel="0" collapsed="false">
      <c r="A878" s="27" t="n">
        <v>3118</v>
      </c>
      <c r="B878" s="189" t="n">
        <f aca="false">IF(D878="x",0,IF(C878&lt;1,0,IF(C878&gt;1,1)))</f>
        <v>0</v>
      </c>
      <c r="C878" s="205"/>
      <c r="D878" s="126"/>
      <c r="E878" s="198" t="s">
        <v>181</v>
      </c>
    </row>
    <row r="879" customFormat="false" ht="15" hidden="false" customHeight="false" outlineLevel="0" collapsed="false">
      <c r="A879" s="27" t="n">
        <v>3119</v>
      </c>
      <c r="B879" s="189" t="n">
        <f aca="false">IF(D879="x",0,IF(C879&lt;1,0,IF(C879&gt;1,1)))</f>
        <v>0</v>
      </c>
      <c r="C879" s="205"/>
      <c r="D879" s="126"/>
      <c r="E879" s="198" t="s">
        <v>181</v>
      </c>
    </row>
    <row r="880" customFormat="false" ht="15" hidden="false" customHeight="false" outlineLevel="0" collapsed="false">
      <c r="A880" s="27" t="n">
        <v>3120</v>
      </c>
      <c r="B880" s="189" t="n">
        <f aca="false">IF(D880="x",0,IF(C880&lt;1,0,IF(C880&gt;1,1)))</f>
        <v>0</v>
      </c>
      <c r="C880" s="205"/>
      <c r="D880" s="126"/>
      <c r="E880" s="198" t="s">
        <v>181</v>
      </c>
    </row>
    <row r="881" customFormat="false" ht="15" hidden="false" customHeight="false" outlineLevel="0" collapsed="false">
      <c r="A881" s="27" t="n">
        <v>3121</v>
      </c>
      <c r="B881" s="189" t="n">
        <f aca="false">IF(D881="x",0,IF(C881&lt;1,0,IF(C881&gt;1,1)))</f>
        <v>0</v>
      </c>
      <c r="C881" s="205"/>
      <c r="D881" s="126"/>
      <c r="E881" s="198" t="s">
        <v>181</v>
      </c>
    </row>
    <row r="882" customFormat="false" ht="15" hidden="false" customHeight="false" outlineLevel="0" collapsed="false">
      <c r="A882" s="27" t="n">
        <v>3122</v>
      </c>
      <c r="B882" s="189" t="n">
        <f aca="false">IF(D882="x",0,IF(C882&lt;1,0,IF(C882&gt;1,1)))</f>
        <v>0</v>
      </c>
      <c r="C882" s="205"/>
      <c r="D882" s="126"/>
      <c r="E882" s="198" t="s">
        <v>181</v>
      </c>
    </row>
    <row r="883" customFormat="false" ht="15" hidden="false" customHeight="false" outlineLevel="0" collapsed="false">
      <c r="A883" s="27" t="n">
        <v>3123</v>
      </c>
      <c r="B883" s="189" t="n">
        <f aca="false">IF(D883="x",0,IF(C883&lt;1,0,IF(C883&gt;1,1)))</f>
        <v>0</v>
      </c>
      <c r="C883" s="205"/>
      <c r="D883" s="126"/>
      <c r="E883" s="198" t="s">
        <v>181</v>
      </c>
    </row>
    <row r="884" customFormat="false" ht="15" hidden="false" customHeight="false" outlineLevel="0" collapsed="false">
      <c r="A884" s="27" t="n">
        <v>3124</v>
      </c>
      <c r="B884" s="189" t="n">
        <f aca="false">IF(D884="x",0,IF(C884&lt;1,0,IF(C884&gt;1,1)))</f>
        <v>0</v>
      </c>
      <c r="C884" s="205"/>
      <c r="D884" s="126"/>
      <c r="E884" s="198" t="s">
        <v>181</v>
      </c>
    </row>
    <row r="885" customFormat="false" ht="15" hidden="false" customHeight="false" outlineLevel="0" collapsed="false">
      <c r="A885" s="27" t="n">
        <v>3125</v>
      </c>
      <c r="B885" s="189" t="n">
        <f aca="false">IF(D885="x",0,IF(C885&lt;1,0,IF(C885&gt;1,1)))</f>
        <v>0</v>
      </c>
      <c r="C885" s="205"/>
      <c r="D885" s="126"/>
      <c r="E885" s="198" t="s">
        <v>181</v>
      </c>
    </row>
    <row r="886" customFormat="false" ht="15" hidden="false" customHeight="false" outlineLevel="0" collapsed="false">
      <c r="A886" s="27" t="n">
        <v>3126</v>
      </c>
      <c r="B886" s="189" t="n">
        <f aca="false">IF(D886="x",0,IF(C886&lt;1,0,IF(C886&gt;1,1)))</f>
        <v>0</v>
      </c>
      <c r="C886" s="205"/>
      <c r="D886" s="126"/>
      <c r="E886" s="198" t="s">
        <v>181</v>
      </c>
    </row>
    <row r="887" customFormat="false" ht="15" hidden="false" customHeight="false" outlineLevel="0" collapsed="false">
      <c r="A887" s="27" t="n">
        <v>3127</v>
      </c>
      <c r="B887" s="189" t="n">
        <f aca="false">IF(D887="x",0,IF(C887&lt;1,0,IF(C887&gt;1,1)))</f>
        <v>0</v>
      </c>
      <c r="C887" s="205"/>
      <c r="D887" s="126"/>
      <c r="E887" s="198" t="s">
        <v>181</v>
      </c>
    </row>
    <row r="888" customFormat="false" ht="15" hidden="false" customHeight="false" outlineLevel="0" collapsed="false">
      <c r="A888" s="27" t="n">
        <v>3128</v>
      </c>
      <c r="B888" s="189" t="n">
        <f aca="false">IF(D888="x",0,IF(C888&lt;1,0,IF(C888&gt;1,1)))</f>
        <v>0</v>
      </c>
      <c r="C888" s="205"/>
      <c r="D888" s="126"/>
      <c r="E888" s="198" t="s">
        <v>181</v>
      </c>
    </row>
    <row r="889" customFormat="false" ht="15" hidden="false" customHeight="false" outlineLevel="0" collapsed="false">
      <c r="A889" s="27" t="n">
        <v>3129</v>
      </c>
      <c r="B889" s="189" t="n">
        <f aca="false">IF(D889="x",0,IF(C889&lt;1,0,IF(C889&gt;1,1)))</f>
        <v>0</v>
      </c>
      <c r="C889" s="205"/>
      <c r="D889" s="126"/>
      <c r="E889" s="198" t="s">
        <v>181</v>
      </c>
    </row>
    <row r="890" customFormat="false" ht="15" hidden="false" customHeight="false" outlineLevel="0" collapsed="false">
      <c r="A890" s="27" t="n">
        <v>3130</v>
      </c>
      <c r="B890" s="189" t="n">
        <f aca="false">IF(D890="x",0,IF(C890&lt;1,0,IF(C890&gt;1,1)))</f>
        <v>0</v>
      </c>
      <c r="C890" s="205"/>
      <c r="D890" s="126"/>
      <c r="E890" s="198" t="s">
        <v>181</v>
      </c>
    </row>
    <row r="891" customFormat="false" ht="15" hidden="false" customHeight="false" outlineLevel="0" collapsed="false">
      <c r="A891" s="27" t="n">
        <v>3131</v>
      </c>
      <c r="B891" s="189" t="n">
        <f aca="false">IF(D891="x",0,IF(C891&lt;1,0,IF(C891&gt;1,1)))</f>
        <v>0</v>
      </c>
      <c r="C891" s="205"/>
      <c r="D891" s="126"/>
      <c r="E891" s="198" t="s">
        <v>181</v>
      </c>
    </row>
    <row r="892" customFormat="false" ht="15" hidden="false" customHeight="false" outlineLevel="0" collapsed="false">
      <c r="A892" s="27" t="n">
        <v>3132</v>
      </c>
      <c r="B892" s="189" t="n">
        <f aca="false">IF(D892="x",0,IF(C892&lt;1,0,IF(C892&gt;1,1)))</f>
        <v>0</v>
      </c>
      <c r="C892" s="205"/>
      <c r="D892" s="126"/>
      <c r="E892" s="198" t="s">
        <v>181</v>
      </c>
    </row>
    <row r="893" customFormat="false" ht="15" hidden="false" customHeight="false" outlineLevel="0" collapsed="false">
      <c r="A893" s="27" t="n">
        <v>3133</v>
      </c>
      <c r="B893" s="189" t="n">
        <f aca="false">IF(D893="x",0,IF(C893&lt;1,0,IF(C893&gt;1,1)))</f>
        <v>0</v>
      </c>
      <c r="C893" s="205"/>
      <c r="D893" s="126"/>
      <c r="E893" s="198" t="s">
        <v>181</v>
      </c>
    </row>
    <row r="894" customFormat="false" ht="15" hidden="false" customHeight="false" outlineLevel="0" collapsed="false">
      <c r="A894" s="27" t="n">
        <v>3134</v>
      </c>
      <c r="B894" s="189" t="n">
        <f aca="false">IF(D894="x",0,IF(C894&lt;1,0,IF(C894&gt;1,1)))</f>
        <v>0</v>
      </c>
      <c r="C894" s="205"/>
      <c r="D894" s="126"/>
      <c r="E894" s="198" t="s">
        <v>181</v>
      </c>
    </row>
    <row r="895" customFormat="false" ht="15" hidden="false" customHeight="false" outlineLevel="0" collapsed="false">
      <c r="A895" s="27" t="n">
        <v>3135</v>
      </c>
      <c r="B895" s="189" t="n">
        <f aca="false">IF(D895="x",0,IF(C895&lt;1,0,IF(C895&gt;1,1)))</f>
        <v>0</v>
      </c>
      <c r="C895" s="205"/>
      <c r="D895" s="126"/>
      <c r="E895" s="198" t="s">
        <v>181</v>
      </c>
    </row>
    <row r="896" customFormat="false" ht="15" hidden="false" customHeight="false" outlineLevel="0" collapsed="false">
      <c r="A896" s="27" t="n">
        <v>3136</v>
      </c>
      <c r="B896" s="189" t="n">
        <f aca="false">IF(D896="x",0,IF(C896&lt;1,0,IF(C896&gt;1,1)))</f>
        <v>0</v>
      </c>
      <c r="C896" s="205"/>
      <c r="D896" s="126"/>
      <c r="E896" s="198" t="s">
        <v>181</v>
      </c>
    </row>
    <row r="897" customFormat="false" ht="15" hidden="false" customHeight="false" outlineLevel="0" collapsed="false">
      <c r="A897" s="27" t="n">
        <v>3137</v>
      </c>
      <c r="B897" s="189" t="n">
        <f aca="false">IF(D897="x",0,IF(C897&lt;1,0,IF(C897&gt;1,1)))</f>
        <v>0</v>
      </c>
      <c r="C897" s="205"/>
      <c r="D897" s="126"/>
      <c r="E897" s="198" t="s">
        <v>181</v>
      </c>
    </row>
    <row r="898" customFormat="false" ht="15" hidden="false" customHeight="false" outlineLevel="0" collapsed="false">
      <c r="A898" s="27" t="n">
        <v>3138</v>
      </c>
      <c r="B898" s="189" t="n">
        <f aca="false">IF(D898="x",0,IF(C898&lt;1,0,IF(C898&gt;1,1)))</f>
        <v>0</v>
      </c>
      <c r="C898" s="205"/>
      <c r="D898" s="126"/>
      <c r="E898" s="198" t="s">
        <v>181</v>
      </c>
    </row>
    <row r="899" customFormat="false" ht="15" hidden="false" customHeight="false" outlineLevel="0" collapsed="false">
      <c r="A899" s="27" t="n">
        <v>3139</v>
      </c>
      <c r="B899" s="189" t="n">
        <f aca="false">IF(D899="x",0,IF(C899&lt;1,0,IF(C899&gt;1,1)))</f>
        <v>0</v>
      </c>
      <c r="C899" s="205"/>
      <c r="D899" s="126"/>
      <c r="E899" s="198" t="s">
        <v>181</v>
      </c>
    </row>
    <row r="900" customFormat="false" ht="15" hidden="false" customHeight="false" outlineLevel="0" collapsed="false">
      <c r="A900" s="27" t="n">
        <v>3140</v>
      </c>
      <c r="B900" s="189" t="n">
        <f aca="false">IF(D900="x",0,IF(C900&lt;1,0,IF(C900&gt;1,1)))</f>
        <v>0</v>
      </c>
      <c r="C900" s="205"/>
      <c r="D900" s="126"/>
      <c r="E900" s="198" t="s">
        <v>181</v>
      </c>
    </row>
    <row r="901" customFormat="false" ht="15" hidden="false" customHeight="false" outlineLevel="0" collapsed="false">
      <c r="A901" s="27" t="n">
        <v>3141</v>
      </c>
      <c r="B901" s="189" t="n">
        <f aca="false">IF(D901="x",0,IF(C901&lt;1,0,IF(C901&gt;1,1)))</f>
        <v>0</v>
      </c>
      <c r="C901" s="205"/>
      <c r="D901" s="126"/>
      <c r="E901" s="198" t="s">
        <v>181</v>
      </c>
    </row>
    <row r="902" customFormat="false" ht="15" hidden="false" customHeight="false" outlineLevel="0" collapsed="false">
      <c r="A902" s="27" t="n">
        <v>3142</v>
      </c>
      <c r="B902" s="189" t="n">
        <f aca="false">IF(D902="x",0,IF(C902&lt;1,0,IF(C902&gt;1,1)))</f>
        <v>0</v>
      </c>
      <c r="C902" s="205"/>
      <c r="D902" s="126"/>
      <c r="E902" s="198" t="s">
        <v>181</v>
      </c>
    </row>
    <row r="903" customFormat="false" ht="15" hidden="false" customHeight="false" outlineLevel="0" collapsed="false">
      <c r="A903" s="27" t="n">
        <v>3143</v>
      </c>
      <c r="B903" s="189" t="n">
        <f aca="false">IF(D903="x",0,IF(C903&lt;1,0,IF(C903&gt;1,1)))</f>
        <v>0</v>
      </c>
      <c r="C903" s="205"/>
      <c r="D903" s="126"/>
      <c r="E903" s="198" t="s">
        <v>181</v>
      </c>
    </row>
    <row r="904" customFormat="false" ht="15" hidden="false" customHeight="false" outlineLevel="0" collapsed="false">
      <c r="A904" s="27" t="n">
        <v>3144</v>
      </c>
      <c r="B904" s="189" t="n">
        <f aca="false">IF(D904="x",0,IF(C904&lt;1,0,IF(C904&gt;1,1)))</f>
        <v>0</v>
      </c>
      <c r="C904" s="205"/>
      <c r="D904" s="126"/>
      <c r="E904" s="198" t="s">
        <v>181</v>
      </c>
    </row>
    <row r="905" customFormat="false" ht="15" hidden="false" customHeight="false" outlineLevel="0" collapsed="false">
      <c r="A905" s="27" t="n">
        <v>3145</v>
      </c>
      <c r="B905" s="189" t="n">
        <f aca="false">IF(D905="x",0,IF(C905&lt;1,0,IF(C905&gt;1,1)))</f>
        <v>0</v>
      </c>
      <c r="C905" s="205"/>
      <c r="D905" s="126"/>
      <c r="E905" s="198" t="s">
        <v>181</v>
      </c>
    </row>
    <row r="906" customFormat="false" ht="15" hidden="false" customHeight="false" outlineLevel="0" collapsed="false">
      <c r="A906" s="27" t="n">
        <v>3146</v>
      </c>
      <c r="B906" s="189" t="n">
        <f aca="false">IF(D906="x",0,IF(C906&lt;1,0,IF(C906&gt;1,1)))</f>
        <v>0</v>
      </c>
      <c r="C906" s="205"/>
      <c r="D906" s="126"/>
      <c r="E906" s="198" t="s">
        <v>181</v>
      </c>
    </row>
    <row r="907" customFormat="false" ht="15" hidden="false" customHeight="false" outlineLevel="0" collapsed="false">
      <c r="A907" s="27" t="n">
        <v>3147</v>
      </c>
      <c r="B907" s="189" t="n">
        <f aca="false">IF(D907="x",0,IF(C907&lt;1,0,IF(C907&gt;1,1)))</f>
        <v>0</v>
      </c>
      <c r="C907" s="205"/>
      <c r="D907" s="126"/>
      <c r="E907" s="198" t="s">
        <v>181</v>
      </c>
    </row>
    <row r="908" customFormat="false" ht="15" hidden="false" customHeight="false" outlineLevel="0" collapsed="false">
      <c r="A908" s="27" t="n">
        <v>3148</v>
      </c>
      <c r="B908" s="189" t="n">
        <f aca="false">IF(D908="x",0,IF(C908&lt;1,0,IF(C908&gt;1,1)))</f>
        <v>0</v>
      </c>
      <c r="C908" s="205"/>
      <c r="D908" s="126"/>
      <c r="E908" s="198" t="s">
        <v>181</v>
      </c>
    </row>
    <row r="909" customFormat="false" ht="15" hidden="false" customHeight="false" outlineLevel="0" collapsed="false">
      <c r="A909" s="27" t="n">
        <v>3149</v>
      </c>
      <c r="B909" s="189" t="n">
        <f aca="false">IF(D909="x",0,IF(C909&lt;1,0,IF(C909&gt;1,1)))</f>
        <v>0</v>
      </c>
      <c r="C909" s="205"/>
      <c r="D909" s="126"/>
      <c r="E909" s="198" t="s">
        <v>181</v>
      </c>
    </row>
    <row r="910" customFormat="false" ht="15" hidden="false" customHeight="false" outlineLevel="0" collapsed="false">
      <c r="A910" s="27" t="n">
        <v>3150</v>
      </c>
      <c r="B910" s="189" t="n">
        <f aca="false">IF(D910="x",0,IF(C910&lt;1,0,IF(C910&gt;1,1)))</f>
        <v>0</v>
      </c>
      <c r="C910" s="205"/>
      <c r="D910" s="126"/>
      <c r="E910" s="198" t="s">
        <v>181</v>
      </c>
    </row>
    <row r="911" customFormat="false" ht="15" hidden="false" customHeight="false" outlineLevel="0" collapsed="false">
      <c r="A911" s="27" t="n">
        <v>3151</v>
      </c>
      <c r="B911" s="189" t="n">
        <f aca="false">IF(D911="x",0,IF(C911&lt;1,0,IF(C911&gt;1,1)))</f>
        <v>0</v>
      </c>
      <c r="C911" s="205"/>
      <c r="D911" s="126"/>
      <c r="E911" s="198" t="s">
        <v>181</v>
      </c>
    </row>
    <row r="912" customFormat="false" ht="15" hidden="false" customHeight="false" outlineLevel="0" collapsed="false">
      <c r="A912" s="27" t="n">
        <v>3152</v>
      </c>
      <c r="B912" s="189" t="n">
        <f aca="false">IF(D912="x",0,IF(C912&lt;1,0,IF(C912&gt;1,1)))</f>
        <v>0</v>
      </c>
      <c r="C912" s="205"/>
      <c r="D912" s="126"/>
      <c r="E912" s="198" t="s">
        <v>181</v>
      </c>
    </row>
    <row r="913" customFormat="false" ht="15" hidden="false" customHeight="false" outlineLevel="0" collapsed="false">
      <c r="A913" s="27" t="n">
        <v>3153</v>
      </c>
      <c r="B913" s="189" t="n">
        <f aca="false">IF(D913="x",0,IF(C913&lt;1,0,IF(C913&gt;1,1)))</f>
        <v>0</v>
      </c>
      <c r="C913" s="205"/>
      <c r="D913" s="126"/>
      <c r="E913" s="198" t="s">
        <v>181</v>
      </c>
    </row>
    <row r="914" customFormat="false" ht="15" hidden="false" customHeight="false" outlineLevel="0" collapsed="false">
      <c r="A914" s="27" t="n">
        <v>3154</v>
      </c>
      <c r="B914" s="189" t="n">
        <f aca="false">IF(D914="x",0,IF(C914&lt;1,0,IF(C914&gt;1,1)))</f>
        <v>0</v>
      </c>
      <c r="C914" s="205"/>
      <c r="D914" s="126"/>
      <c r="E914" s="198" t="s">
        <v>181</v>
      </c>
    </row>
    <row r="915" customFormat="false" ht="15" hidden="false" customHeight="false" outlineLevel="0" collapsed="false">
      <c r="A915" s="27" t="n">
        <v>3155</v>
      </c>
      <c r="B915" s="189" t="n">
        <f aca="false">IF(D915="x",0,IF(C915&lt;1,0,IF(C915&gt;1,1)))</f>
        <v>1</v>
      </c>
      <c r="C915" s="211" t="n">
        <v>116.07</v>
      </c>
      <c r="D915" s="126"/>
      <c r="E915" s="198" t="s">
        <v>181</v>
      </c>
      <c r="F915" s="207"/>
      <c r="G915" s="212"/>
    </row>
    <row r="916" customFormat="false" ht="15" hidden="false" customHeight="false" outlineLevel="0" collapsed="false">
      <c r="A916" s="27" t="n">
        <v>3156</v>
      </c>
      <c r="B916" s="189" t="n">
        <f aca="false">IF(D916="x",0,IF(C916&lt;1,0,IF(C916&gt;1,1)))</f>
        <v>1</v>
      </c>
      <c r="C916" s="211" t="n">
        <v>115.6</v>
      </c>
      <c r="D916" s="126"/>
      <c r="E916" s="198" t="s">
        <v>181</v>
      </c>
      <c r="F916" s="207"/>
      <c r="G916" s="212"/>
    </row>
    <row r="917" customFormat="false" ht="15" hidden="false" customHeight="false" outlineLevel="0" collapsed="false">
      <c r="A917" s="27" t="n">
        <v>3157</v>
      </c>
      <c r="B917" s="189" t="n">
        <f aca="false">IF(D917="x",0,IF(C917&lt;1,0,IF(C917&gt;1,1)))</f>
        <v>1</v>
      </c>
      <c r="C917" s="211" t="n">
        <v>114.35</v>
      </c>
      <c r="D917" s="126"/>
      <c r="E917" s="198" t="s">
        <v>181</v>
      </c>
      <c r="F917" s="207"/>
      <c r="G917" s="212"/>
    </row>
    <row r="918" customFormat="false" ht="15" hidden="false" customHeight="false" outlineLevel="0" collapsed="false">
      <c r="A918" s="27" t="n">
        <v>3158</v>
      </c>
      <c r="B918" s="189" t="n">
        <f aca="false">IF(D918="x",0,IF(C918&lt;1,0,IF(C918&gt;1,1)))</f>
        <v>0</v>
      </c>
      <c r="C918" s="211"/>
      <c r="D918" s="126"/>
      <c r="E918" s="198" t="s">
        <v>181</v>
      </c>
      <c r="F918" s="207"/>
      <c r="G918" s="212"/>
    </row>
    <row r="919" customFormat="false" ht="15" hidden="false" customHeight="false" outlineLevel="0" collapsed="false">
      <c r="A919" s="27" t="n">
        <v>3159</v>
      </c>
      <c r="B919" s="189" t="n">
        <f aca="false">IF(D919="x",0,IF(C919&lt;1,0,IF(C919&gt;1,1)))</f>
        <v>1</v>
      </c>
      <c r="C919" s="211" t="n">
        <v>116.17</v>
      </c>
      <c r="D919" s="126"/>
      <c r="E919" s="198" t="s">
        <v>181</v>
      </c>
      <c r="F919" s="207"/>
      <c r="G919" s="212"/>
    </row>
    <row r="920" customFormat="false" ht="15" hidden="false" customHeight="false" outlineLevel="0" collapsed="false">
      <c r="A920" s="27" t="n">
        <v>3160</v>
      </c>
      <c r="B920" s="189" t="n">
        <f aca="false">IF(D920="x",0,IF(C920&lt;1,0,IF(C920&gt;1,1)))</f>
        <v>1</v>
      </c>
      <c r="C920" s="211" t="n">
        <v>116.77</v>
      </c>
      <c r="D920" s="126"/>
      <c r="E920" s="198" t="s">
        <v>181</v>
      </c>
      <c r="F920" s="207"/>
      <c r="G920" s="212"/>
    </row>
    <row r="921" customFormat="false" ht="15" hidden="false" customHeight="false" outlineLevel="0" collapsed="false">
      <c r="A921" s="27" t="n">
        <v>3161</v>
      </c>
      <c r="B921" s="189" t="n">
        <f aca="false">IF(D921="x",0,IF(C921&lt;1,0,IF(C921&gt;1,1)))</f>
        <v>1</v>
      </c>
      <c r="C921" s="211" t="n">
        <v>119.09</v>
      </c>
      <c r="D921" s="126"/>
      <c r="E921" s="198" t="s">
        <v>181</v>
      </c>
      <c r="F921" s="207"/>
      <c r="G921" s="212"/>
    </row>
    <row r="922" customFormat="false" ht="15" hidden="false" customHeight="false" outlineLevel="0" collapsed="false">
      <c r="A922" s="27" t="n">
        <v>3162</v>
      </c>
      <c r="B922" s="189" t="n">
        <f aca="false">IF(D922="x",0,IF(C922&lt;1,0,IF(C922&gt;1,1)))</f>
        <v>0</v>
      </c>
      <c r="C922" s="211"/>
      <c r="D922" s="126"/>
      <c r="E922" s="198" t="s">
        <v>181</v>
      </c>
      <c r="F922" s="207"/>
      <c r="G922" s="212"/>
    </row>
    <row r="923" customFormat="false" ht="15" hidden="false" customHeight="false" outlineLevel="0" collapsed="false">
      <c r="A923" s="27" t="n">
        <v>3163</v>
      </c>
      <c r="B923" s="189" t="n">
        <f aca="false">IF(D923="x",0,IF(C923&lt;1,0,IF(C923&gt;1,1)))</f>
        <v>1</v>
      </c>
      <c r="C923" s="211" t="n">
        <v>117.68</v>
      </c>
      <c r="D923" s="126"/>
      <c r="E923" s="198" t="s">
        <v>181</v>
      </c>
      <c r="F923" s="207"/>
      <c r="G923" s="212"/>
    </row>
    <row r="924" customFormat="false" ht="15" hidden="false" customHeight="false" outlineLevel="0" collapsed="false">
      <c r="A924" s="27" t="n">
        <v>3164</v>
      </c>
      <c r="B924" s="189" t="n">
        <f aca="false">IF(D924="x",0,IF(C924&lt;1,0,IF(C924&gt;1,1)))</f>
        <v>0</v>
      </c>
      <c r="C924" s="211"/>
      <c r="D924" s="126"/>
      <c r="E924" s="198" t="s">
        <v>181</v>
      </c>
      <c r="F924" s="207"/>
      <c r="G924" s="212"/>
    </row>
    <row r="925" customFormat="false" ht="15" hidden="false" customHeight="false" outlineLevel="0" collapsed="false">
      <c r="A925" s="27" t="n">
        <v>3165</v>
      </c>
      <c r="B925" s="189" t="n">
        <f aca="false">IF(D925="x",0,IF(C925&lt;1,0,IF(C925&gt;1,1)))</f>
        <v>0</v>
      </c>
      <c r="C925" s="211"/>
      <c r="D925" s="126"/>
      <c r="E925" s="198" t="s">
        <v>181</v>
      </c>
      <c r="F925" s="207"/>
      <c r="G925" s="212"/>
    </row>
    <row r="926" customFormat="false" ht="15" hidden="false" customHeight="false" outlineLevel="0" collapsed="false">
      <c r="A926" s="27" t="n">
        <v>3166</v>
      </c>
      <c r="B926" s="189" t="n">
        <f aca="false">IF(D926="x",0,IF(C926&lt;1,0,IF(C926&gt;1,1)))</f>
        <v>1</v>
      </c>
      <c r="C926" s="211" t="n">
        <v>115.58</v>
      </c>
      <c r="D926" s="126"/>
      <c r="E926" s="198" t="s">
        <v>181</v>
      </c>
      <c r="F926" s="207"/>
      <c r="G926" s="212"/>
    </row>
    <row r="927" customFormat="false" ht="15" hidden="false" customHeight="false" outlineLevel="0" collapsed="false">
      <c r="A927" s="27" t="n">
        <v>3167</v>
      </c>
      <c r="B927" s="189" t="n">
        <f aca="false">IF(D927="x",0,IF(C927&lt;1,0,IF(C927&gt;1,1)))</f>
        <v>1</v>
      </c>
      <c r="C927" s="211" t="n">
        <v>117.58</v>
      </c>
      <c r="D927" s="126"/>
      <c r="E927" s="198" t="s">
        <v>181</v>
      </c>
      <c r="F927" s="207"/>
      <c r="G927" s="212"/>
    </row>
    <row r="928" customFormat="false" ht="15" hidden="false" customHeight="false" outlineLevel="0" collapsed="false">
      <c r="A928" s="27" t="n">
        <v>3168</v>
      </c>
      <c r="B928" s="189" t="n">
        <f aca="false">IF(D928="x",0,IF(C928&lt;1,0,IF(C928&gt;1,1)))</f>
        <v>0</v>
      </c>
      <c r="C928" s="211"/>
      <c r="D928" s="126"/>
      <c r="E928" s="198" t="s">
        <v>181</v>
      </c>
      <c r="F928" s="207"/>
      <c r="G928" s="212"/>
    </row>
    <row r="929" customFormat="false" ht="15" hidden="false" customHeight="false" outlineLevel="0" collapsed="false">
      <c r="A929" s="27" t="n">
        <v>3169</v>
      </c>
      <c r="B929" s="189" t="n">
        <f aca="false">IF(D929="x",0,IF(C929&lt;1,0,IF(C929&gt;1,1)))</f>
        <v>1</v>
      </c>
      <c r="C929" s="211" t="n">
        <v>116.45</v>
      </c>
      <c r="D929" s="126"/>
      <c r="E929" s="198" t="s">
        <v>181</v>
      </c>
      <c r="F929" s="207"/>
      <c r="G929" s="212"/>
    </row>
    <row r="930" customFormat="false" ht="15" hidden="false" customHeight="false" outlineLevel="0" collapsed="false">
      <c r="A930" s="27" t="n">
        <v>3170</v>
      </c>
      <c r="B930" s="189" t="n">
        <f aca="false">IF(D930="x",0,IF(C930&lt;1,0,IF(C930&gt;1,1)))</f>
        <v>0</v>
      </c>
      <c r="C930" s="211"/>
      <c r="D930" s="126"/>
      <c r="E930" s="198" t="s">
        <v>181</v>
      </c>
      <c r="F930" s="207"/>
      <c r="G930" s="212"/>
    </row>
    <row r="931" customFormat="false" ht="15" hidden="false" customHeight="false" outlineLevel="0" collapsed="false">
      <c r="A931" s="27" t="n">
        <v>3171</v>
      </c>
      <c r="B931" s="189" t="n">
        <f aca="false">IF(D931="x",0,IF(C931&lt;1,0,IF(C931&gt;1,1)))</f>
        <v>1</v>
      </c>
      <c r="C931" s="211" t="n">
        <v>117.64</v>
      </c>
      <c r="D931" s="126"/>
      <c r="E931" s="198" t="s">
        <v>181</v>
      </c>
      <c r="F931" s="207"/>
      <c r="G931" s="212"/>
    </row>
    <row r="932" customFormat="false" ht="15" hidden="false" customHeight="false" outlineLevel="0" collapsed="false">
      <c r="A932" s="27" t="n">
        <v>3172</v>
      </c>
      <c r="B932" s="189" t="n">
        <f aca="false">IF(D932="x",0,IF(C932&lt;1,0,IF(C932&gt;1,1)))</f>
        <v>0</v>
      </c>
      <c r="C932" s="211"/>
      <c r="D932" s="126"/>
      <c r="E932" s="198" t="s">
        <v>181</v>
      </c>
      <c r="F932" s="207"/>
      <c r="G932" s="212"/>
    </row>
    <row r="933" customFormat="false" ht="15" hidden="false" customHeight="false" outlineLevel="0" collapsed="false">
      <c r="A933" s="27" t="n">
        <v>3173</v>
      </c>
      <c r="B933" s="189" t="n">
        <f aca="false">IF(D933="x",0,IF(C933&lt;1,0,IF(C933&gt;1,1)))</f>
        <v>1</v>
      </c>
      <c r="C933" s="211" t="n">
        <v>119.99</v>
      </c>
      <c r="D933" s="126"/>
      <c r="E933" s="198" t="s">
        <v>181</v>
      </c>
      <c r="F933" s="207"/>
      <c r="G933" s="212"/>
    </row>
    <row r="934" customFormat="false" ht="15" hidden="false" customHeight="false" outlineLevel="0" collapsed="false">
      <c r="A934" s="27" t="n">
        <v>3174</v>
      </c>
      <c r="B934" s="189" t="n">
        <f aca="false">IF(D934="x",0,IF(C934&lt;1,0,IF(C934&gt;1,1)))</f>
        <v>1</v>
      </c>
      <c r="C934" s="211" t="n">
        <v>117.44</v>
      </c>
      <c r="D934" s="126"/>
      <c r="E934" s="198" t="s">
        <v>181</v>
      </c>
      <c r="F934" s="207"/>
      <c r="G934" s="212"/>
    </row>
    <row r="935" customFormat="false" ht="15" hidden="false" customHeight="false" outlineLevel="0" collapsed="false">
      <c r="A935" s="27" t="n">
        <v>3175</v>
      </c>
      <c r="B935" s="189" t="n">
        <f aca="false">IF(D935="x",0,IF(C935&lt;1,0,IF(C935&gt;1,1)))</f>
        <v>0</v>
      </c>
      <c r="C935" s="211"/>
      <c r="D935" s="126"/>
      <c r="E935" s="198" t="s">
        <v>181</v>
      </c>
      <c r="F935" s="207"/>
      <c r="G935" s="212"/>
    </row>
    <row r="936" customFormat="false" ht="15" hidden="false" customHeight="false" outlineLevel="0" collapsed="false">
      <c r="A936" s="27" t="n">
        <v>3176</v>
      </c>
      <c r="B936" s="189" t="n">
        <f aca="false">IF(D936="x",0,IF(C936&lt;1,0,IF(C936&gt;1,1)))</f>
        <v>0</v>
      </c>
      <c r="C936" s="211"/>
      <c r="D936" s="126"/>
      <c r="E936" s="198" t="s">
        <v>181</v>
      </c>
      <c r="F936" s="207"/>
      <c r="G936" s="212"/>
    </row>
    <row r="937" customFormat="false" ht="15" hidden="false" customHeight="false" outlineLevel="0" collapsed="false">
      <c r="A937" s="27" t="n">
        <v>3177</v>
      </c>
      <c r="B937" s="189" t="n">
        <f aca="false">IF(D937="x",0,IF(C937&lt;1,0,IF(C937&gt;1,1)))</f>
        <v>1</v>
      </c>
      <c r="C937" s="211" t="n">
        <v>116.16</v>
      </c>
      <c r="D937" s="126"/>
      <c r="E937" s="198" t="s">
        <v>181</v>
      </c>
      <c r="F937" s="207"/>
      <c r="G937" s="212"/>
    </row>
    <row r="938" customFormat="false" ht="15" hidden="false" customHeight="false" outlineLevel="0" collapsed="false">
      <c r="A938" s="27" t="n">
        <v>3178</v>
      </c>
      <c r="B938" s="189" t="n">
        <f aca="false">IF(D938="x",0,IF(C938&lt;1,0,IF(C938&gt;1,1)))</f>
        <v>0</v>
      </c>
      <c r="C938" s="211"/>
      <c r="D938" s="126"/>
      <c r="E938" s="198" t="s">
        <v>181</v>
      </c>
      <c r="F938" s="207"/>
      <c r="G938" s="212"/>
    </row>
    <row r="939" customFormat="false" ht="15" hidden="false" customHeight="false" outlineLevel="0" collapsed="false">
      <c r="A939" s="27" t="n">
        <v>3179</v>
      </c>
      <c r="B939" s="189" t="n">
        <f aca="false">IF(D939="x",0,IF(C939&lt;1,0,IF(C939&gt;1,1)))</f>
        <v>0</v>
      </c>
      <c r="C939" s="211"/>
      <c r="D939" s="126"/>
      <c r="E939" s="198" t="s">
        <v>181</v>
      </c>
      <c r="F939" s="207"/>
      <c r="G939" s="212"/>
    </row>
    <row r="940" customFormat="false" ht="15" hidden="false" customHeight="false" outlineLevel="0" collapsed="false">
      <c r="A940" s="27" t="n">
        <v>3180</v>
      </c>
      <c r="B940" s="189" t="n">
        <f aca="false">IF(D940="x",0,IF(C940&lt;1,0,IF(C940&gt;1,1)))</f>
        <v>0</v>
      </c>
      <c r="C940" s="211"/>
      <c r="D940" s="126"/>
      <c r="E940" s="198" t="s">
        <v>181</v>
      </c>
      <c r="F940" s="207"/>
      <c r="G940" s="212"/>
    </row>
    <row r="941" customFormat="false" ht="15" hidden="false" customHeight="false" outlineLevel="0" collapsed="false">
      <c r="A941" s="27" t="n">
        <v>3181</v>
      </c>
      <c r="B941" s="189" t="n">
        <f aca="false">IF(D941="x",0,IF(C941&lt;1,0,IF(C941&gt;1,1)))</f>
        <v>1</v>
      </c>
      <c r="C941" s="211" t="n">
        <v>117.51</v>
      </c>
      <c r="D941" s="126"/>
      <c r="E941" s="198" t="s">
        <v>181</v>
      </c>
      <c r="F941" s="207"/>
      <c r="G941" s="212"/>
    </row>
    <row r="942" customFormat="false" ht="15" hidden="false" customHeight="false" outlineLevel="0" collapsed="false">
      <c r="A942" s="27" t="n">
        <v>3182</v>
      </c>
      <c r="B942" s="189" t="n">
        <f aca="false">IF(D942="x",0,IF(C942&lt;1,0,IF(C942&gt;1,1)))</f>
        <v>1</v>
      </c>
      <c r="C942" s="211" t="n">
        <v>115.86</v>
      </c>
      <c r="D942" s="126"/>
      <c r="E942" s="198" t="s">
        <v>181</v>
      </c>
      <c r="F942" s="207"/>
      <c r="G942" s="212"/>
    </row>
    <row r="943" customFormat="false" ht="15" hidden="false" customHeight="false" outlineLevel="0" collapsed="false">
      <c r="A943" s="27" t="n">
        <v>3183</v>
      </c>
      <c r="B943" s="189" t="n">
        <f aca="false">IF(D943="x",0,IF(C943&lt;1,0,IF(C943&gt;1,1)))</f>
        <v>1</v>
      </c>
      <c r="C943" s="211" t="n">
        <v>116.33</v>
      </c>
      <c r="D943" s="126"/>
      <c r="E943" s="198" t="s">
        <v>181</v>
      </c>
      <c r="F943" s="207"/>
      <c r="G943" s="212"/>
    </row>
    <row r="944" customFormat="false" ht="15" hidden="false" customHeight="false" outlineLevel="0" collapsed="false">
      <c r="A944" s="27" t="n">
        <v>3184</v>
      </c>
      <c r="B944" s="189" t="n">
        <f aca="false">IF(D944="x",0,IF(C944&lt;1,0,IF(C944&gt;1,1)))</f>
        <v>0</v>
      </c>
      <c r="C944" s="211"/>
      <c r="D944" s="126"/>
      <c r="E944" s="198" t="s">
        <v>181</v>
      </c>
      <c r="F944" s="207"/>
      <c r="G944" s="212"/>
    </row>
    <row r="945" customFormat="false" ht="15" hidden="false" customHeight="false" outlineLevel="0" collapsed="false">
      <c r="A945" s="27" t="n">
        <v>3185</v>
      </c>
      <c r="B945" s="189" t="n">
        <f aca="false">IF(D945="x",0,IF(C945&lt;1,0,IF(C945&gt;1,1)))</f>
        <v>0</v>
      </c>
      <c r="C945" s="211"/>
      <c r="D945" s="126"/>
      <c r="E945" s="198" t="s">
        <v>181</v>
      </c>
      <c r="F945" s="207"/>
      <c r="G945" s="212"/>
    </row>
    <row r="946" customFormat="false" ht="15" hidden="false" customHeight="false" outlineLevel="0" collapsed="false">
      <c r="A946" s="27" t="n">
        <v>3186</v>
      </c>
      <c r="B946" s="189" t="n">
        <f aca="false">IF(D946="x",0,IF(C946&lt;1,0,IF(C946&gt;1,1)))</f>
        <v>0</v>
      </c>
      <c r="C946" s="211"/>
      <c r="D946" s="126"/>
      <c r="E946" s="198" t="s">
        <v>181</v>
      </c>
      <c r="F946" s="207"/>
      <c r="G946" s="212"/>
    </row>
    <row r="947" customFormat="false" ht="15" hidden="false" customHeight="false" outlineLevel="0" collapsed="false">
      <c r="A947" s="27" t="n">
        <v>3187</v>
      </c>
      <c r="B947" s="189" t="n">
        <f aca="false">IF(D947="x",0,IF(C947&lt;1,0,IF(C947&gt;1,1)))</f>
        <v>1</v>
      </c>
      <c r="C947" s="211" t="n">
        <v>115.62</v>
      </c>
      <c r="D947" s="126"/>
      <c r="E947" s="198" t="s">
        <v>181</v>
      </c>
      <c r="F947" s="207"/>
      <c r="G947" s="212"/>
    </row>
    <row r="948" customFormat="false" ht="15" hidden="false" customHeight="false" outlineLevel="0" collapsed="false">
      <c r="A948" s="27" t="n">
        <v>3188</v>
      </c>
      <c r="B948" s="189" t="n">
        <f aca="false">IF(D948="x",0,IF(C948&lt;1,0,IF(C948&gt;1,1)))</f>
        <v>1</v>
      </c>
      <c r="C948" s="211" t="n">
        <v>119.19</v>
      </c>
      <c r="D948" s="126"/>
      <c r="E948" s="198" t="s">
        <v>181</v>
      </c>
      <c r="F948" s="207"/>
      <c r="G948" s="212"/>
    </row>
    <row r="949" customFormat="false" ht="15" hidden="false" customHeight="false" outlineLevel="0" collapsed="false">
      <c r="A949" s="27" t="n">
        <v>3189</v>
      </c>
      <c r="B949" s="189" t="n">
        <f aca="false">IF(D949="x",0,IF(C949&lt;1,0,IF(C949&gt;1,1)))</f>
        <v>1</v>
      </c>
      <c r="C949" s="211" t="n">
        <v>115.7</v>
      </c>
      <c r="D949" s="126"/>
      <c r="E949" s="198" t="s">
        <v>181</v>
      </c>
      <c r="F949" s="207"/>
      <c r="G949" s="212"/>
    </row>
    <row r="950" customFormat="false" ht="15" hidden="false" customHeight="false" outlineLevel="0" collapsed="false">
      <c r="A950" s="27" t="n">
        <v>3190</v>
      </c>
      <c r="B950" s="189" t="n">
        <f aca="false">IF(D950="x",0,IF(C950&lt;1,0,IF(C950&gt;1,1)))</f>
        <v>0</v>
      </c>
      <c r="C950" s="211"/>
      <c r="D950" s="126"/>
      <c r="E950" s="198" t="s">
        <v>181</v>
      </c>
      <c r="F950" s="207"/>
      <c r="G950" s="212"/>
    </row>
    <row r="951" customFormat="false" ht="15" hidden="false" customHeight="false" outlineLevel="0" collapsed="false">
      <c r="A951" s="27" t="n">
        <v>3191</v>
      </c>
      <c r="B951" s="189" t="n">
        <f aca="false">IF(D951="x",0,IF(C951&lt;1,0,IF(C951&gt;1,1)))</f>
        <v>1</v>
      </c>
      <c r="C951" s="211" t="n">
        <v>118.23</v>
      </c>
      <c r="D951" s="126"/>
      <c r="E951" s="198" t="s">
        <v>181</v>
      </c>
      <c r="F951" s="207"/>
      <c r="G951" s="212"/>
    </row>
    <row r="952" customFormat="false" ht="15" hidden="false" customHeight="false" outlineLevel="0" collapsed="false">
      <c r="A952" s="27" t="n">
        <v>3192</v>
      </c>
      <c r="B952" s="189" t="n">
        <f aca="false">IF(D952="x",0,IF(C952&lt;1,0,IF(C952&gt;1,1)))</f>
        <v>0</v>
      </c>
      <c r="C952" s="211"/>
      <c r="D952" s="126"/>
      <c r="E952" s="198" t="s">
        <v>181</v>
      </c>
      <c r="F952" s="207"/>
      <c r="G952" s="212"/>
    </row>
    <row r="953" customFormat="false" ht="15" hidden="false" customHeight="false" outlineLevel="0" collapsed="false">
      <c r="A953" s="27" t="n">
        <v>3193</v>
      </c>
      <c r="B953" s="189" t="n">
        <f aca="false">IF(D953="x",0,IF(C953&lt;1,0,IF(C953&gt;1,1)))</f>
        <v>1</v>
      </c>
      <c r="C953" s="211" t="n">
        <v>117.79</v>
      </c>
      <c r="D953" s="126"/>
      <c r="E953" s="198" t="s">
        <v>181</v>
      </c>
      <c r="F953" s="207"/>
      <c r="G953" s="212"/>
    </row>
    <row r="954" customFormat="false" ht="15" hidden="false" customHeight="false" outlineLevel="0" collapsed="false">
      <c r="A954" s="27" t="n">
        <v>3194</v>
      </c>
      <c r="B954" s="189" t="n">
        <f aca="false">IF(D954="x",0,IF(C954&lt;1,0,IF(C954&gt;1,1)))</f>
        <v>1</v>
      </c>
      <c r="C954" s="211" t="n">
        <v>116.46</v>
      </c>
      <c r="D954" s="126"/>
      <c r="E954" s="198" t="s">
        <v>181</v>
      </c>
      <c r="F954" s="207"/>
      <c r="G954" s="212"/>
    </row>
    <row r="955" customFormat="false" ht="15" hidden="false" customHeight="false" outlineLevel="0" collapsed="false">
      <c r="A955" s="27" t="n">
        <v>3195</v>
      </c>
      <c r="B955" s="189" t="n">
        <f aca="false">IF(D955="x",0,IF(C955&lt;1,0,IF(C955&gt;1,1)))</f>
        <v>1</v>
      </c>
      <c r="C955" s="211" t="n">
        <v>116.8</v>
      </c>
      <c r="D955" s="126"/>
      <c r="E955" s="198" t="s">
        <v>181</v>
      </c>
      <c r="F955" s="207"/>
      <c r="G955" s="212"/>
    </row>
    <row r="956" customFormat="false" ht="15" hidden="false" customHeight="false" outlineLevel="0" collapsed="false">
      <c r="A956" s="27" t="n">
        <v>3196</v>
      </c>
      <c r="B956" s="189" t="n">
        <f aca="false">IF(D956="x",0,IF(C956&lt;1,0,IF(C956&gt;1,1)))</f>
        <v>1</v>
      </c>
      <c r="C956" s="213" t="n">
        <v>117.25</v>
      </c>
      <c r="D956" s="126"/>
      <c r="E956" s="198" t="s">
        <v>181</v>
      </c>
      <c r="F956" s="207"/>
      <c r="G956" s="214"/>
    </row>
    <row r="957" customFormat="false" ht="15" hidden="false" customHeight="false" outlineLevel="0" collapsed="false">
      <c r="A957" s="27" t="n">
        <v>3197</v>
      </c>
      <c r="B957" s="189" t="n">
        <f aca="false">IF(D957="x",0,IF(C957&lt;1,0,IF(C957&gt;1,1)))</f>
        <v>0</v>
      </c>
      <c r="C957" s="213"/>
      <c r="D957" s="126"/>
      <c r="E957" s="198" t="s">
        <v>181</v>
      </c>
      <c r="F957" s="207"/>
      <c r="G957" s="214"/>
    </row>
    <row r="958" customFormat="false" ht="15" hidden="false" customHeight="false" outlineLevel="0" collapsed="false">
      <c r="A958" s="27" t="n">
        <v>3198</v>
      </c>
      <c r="B958" s="189" t="n">
        <f aca="false">IF(D958="x",0,IF(C958&lt;1,0,IF(C958&gt;1,1)))</f>
        <v>1</v>
      </c>
      <c r="C958" s="213" t="n">
        <v>117.21</v>
      </c>
      <c r="D958" s="126"/>
      <c r="E958" s="198" t="s">
        <v>181</v>
      </c>
      <c r="F958" s="207"/>
      <c r="G958" s="214"/>
    </row>
    <row r="959" customFormat="false" ht="15" hidden="false" customHeight="false" outlineLevel="0" collapsed="false">
      <c r="A959" s="27" t="n">
        <v>3199</v>
      </c>
      <c r="B959" s="189" t="n">
        <f aca="false">IF(D959="x",0,IF(C959&lt;1,0,IF(C959&gt;1,1)))</f>
        <v>1</v>
      </c>
      <c r="C959" s="213" t="n">
        <v>119.84</v>
      </c>
      <c r="D959" s="126"/>
      <c r="E959" s="198" t="s">
        <v>181</v>
      </c>
      <c r="F959" s="207"/>
      <c r="G959" s="214"/>
    </row>
    <row r="960" customFormat="false" ht="15" hidden="false" customHeight="false" outlineLevel="0" collapsed="false">
      <c r="A960" s="27" t="n">
        <v>3200</v>
      </c>
      <c r="B960" s="189" t="n">
        <f aca="false">IF(D960="x",0,IF(C960&lt;1,0,IF(C960&gt;1,1)))</f>
        <v>1</v>
      </c>
      <c r="C960" s="213" t="n">
        <v>118.34</v>
      </c>
      <c r="D960" s="126"/>
      <c r="E960" s="198" t="s">
        <v>181</v>
      </c>
      <c r="F960" s="207"/>
      <c r="G960" s="214"/>
    </row>
    <row r="961" customFormat="false" ht="15" hidden="false" customHeight="false" outlineLevel="0" collapsed="false">
      <c r="A961" s="27" t="n">
        <v>3201</v>
      </c>
      <c r="B961" s="189" t="n">
        <f aca="false">IF(D961="x",0,IF(C961&lt;1,0,IF(C961&gt;1,1)))</f>
        <v>1</v>
      </c>
      <c r="C961" s="213" t="n">
        <v>120.41</v>
      </c>
      <c r="D961" s="126"/>
      <c r="E961" s="198" t="s">
        <v>181</v>
      </c>
      <c r="F961" s="207"/>
      <c r="G961" s="214"/>
    </row>
    <row r="962" customFormat="false" ht="15" hidden="false" customHeight="false" outlineLevel="0" collapsed="false">
      <c r="A962" s="27" t="n">
        <v>3202</v>
      </c>
      <c r="B962" s="189" t="n">
        <f aca="false">IF(D962="x",0,IF(C962&lt;1,0,IF(C962&gt;1,1)))</f>
        <v>0</v>
      </c>
      <c r="C962" s="213"/>
      <c r="D962" s="126"/>
      <c r="E962" s="198" t="s">
        <v>181</v>
      </c>
      <c r="F962" s="207"/>
      <c r="G962" s="214"/>
    </row>
    <row r="963" customFormat="false" ht="15" hidden="false" customHeight="false" outlineLevel="0" collapsed="false">
      <c r="A963" s="27" t="n">
        <v>3203</v>
      </c>
      <c r="B963" s="189" t="n">
        <f aca="false">IF(D963="x",0,IF(C963&lt;1,0,IF(C963&gt;1,1)))</f>
        <v>0</v>
      </c>
      <c r="C963" s="213"/>
      <c r="D963" s="126"/>
      <c r="E963" s="198" t="s">
        <v>181</v>
      </c>
      <c r="F963" s="207"/>
      <c r="G963" s="214"/>
    </row>
    <row r="964" customFormat="false" ht="15" hidden="false" customHeight="false" outlineLevel="0" collapsed="false">
      <c r="A964" s="27" t="n">
        <v>3204</v>
      </c>
      <c r="B964" s="189" t="n">
        <f aca="false">IF(D964="x",0,IF(C964&lt;1,0,IF(C964&gt;1,1)))</f>
        <v>1</v>
      </c>
      <c r="C964" s="213" t="n">
        <v>118.41</v>
      </c>
      <c r="D964" s="126"/>
      <c r="E964" s="198" t="s">
        <v>181</v>
      </c>
      <c r="F964" s="207"/>
      <c r="G964" s="214"/>
    </row>
    <row r="965" customFormat="false" ht="15" hidden="false" customHeight="false" outlineLevel="0" collapsed="false">
      <c r="A965" s="27" t="n">
        <v>3205</v>
      </c>
      <c r="B965" s="189" t="n">
        <f aca="false">IF(D965="x",0,IF(C965&lt;1,0,IF(C965&gt;1,1)))</f>
        <v>0</v>
      </c>
      <c r="C965" s="213"/>
      <c r="D965" s="126"/>
      <c r="E965" s="198" t="s">
        <v>181</v>
      </c>
      <c r="F965" s="207"/>
      <c r="G965" s="214"/>
    </row>
    <row r="966" customFormat="false" ht="15" hidden="false" customHeight="false" outlineLevel="0" collapsed="false">
      <c r="A966" s="27" t="n">
        <v>3206</v>
      </c>
      <c r="B966" s="189" t="n">
        <f aca="false">IF(D966="x",0,IF(C966&lt;1,0,IF(C966&gt;1,1)))</f>
        <v>1</v>
      </c>
      <c r="C966" s="215" t="n">
        <v>117.45</v>
      </c>
      <c r="D966" s="126"/>
      <c r="E966" s="198" t="s">
        <v>181</v>
      </c>
      <c r="F966" s="207"/>
      <c r="G966" s="216"/>
    </row>
    <row r="967" customFormat="false" ht="15" hidden="false" customHeight="false" outlineLevel="0" collapsed="false">
      <c r="A967" s="27" t="n">
        <v>3207</v>
      </c>
      <c r="B967" s="189" t="n">
        <f aca="false">IF(D967="x",0,IF(C967&lt;1,0,IF(C967&gt;1,1)))</f>
        <v>1</v>
      </c>
      <c r="C967" s="215" t="n">
        <v>116.98</v>
      </c>
      <c r="D967" s="126"/>
      <c r="E967" s="198" t="s">
        <v>181</v>
      </c>
      <c r="F967" s="207"/>
      <c r="G967" s="216"/>
    </row>
    <row r="968" customFormat="false" ht="15" hidden="false" customHeight="false" outlineLevel="0" collapsed="false">
      <c r="A968" s="27" t="n">
        <v>3208</v>
      </c>
      <c r="B968" s="189" t="n">
        <f aca="false">IF(D968="x",0,IF(C968&lt;1,0,IF(C968&gt;1,1)))</f>
        <v>0</v>
      </c>
      <c r="C968" s="215"/>
      <c r="D968" s="126"/>
      <c r="E968" s="198" t="s">
        <v>181</v>
      </c>
      <c r="F968" s="207"/>
      <c r="G968" s="216"/>
    </row>
    <row r="969" customFormat="false" ht="15" hidden="false" customHeight="false" outlineLevel="0" collapsed="false">
      <c r="A969" s="27" t="n">
        <v>3209</v>
      </c>
      <c r="B969" s="189" t="n">
        <f aca="false">IF(D969="x",0,IF(C969&lt;1,0,IF(C969&gt;1,1)))</f>
        <v>0</v>
      </c>
      <c r="C969" s="215"/>
      <c r="D969" s="126"/>
      <c r="E969" s="198" t="s">
        <v>181</v>
      </c>
      <c r="F969" s="207"/>
      <c r="G969" s="216"/>
    </row>
    <row r="970" customFormat="false" ht="15" hidden="false" customHeight="false" outlineLevel="0" collapsed="false">
      <c r="A970" s="27" t="n">
        <v>3210</v>
      </c>
      <c r="B970" s="189" t="n">
        <f aca="false">IF(D970="x",0,IF(C970&lt;1,0,IF(C970&gt;1,1)))</f>
        <v>0</v>
      </c>
      <c r="C970" s="215"/>
      <c r="D970" s="126"/>
      <c r="E970" s="198" t="s">
        <v>181</v>
      </c>
      <c r="F970" s="207"/>
      <c r="G970" s="216"/>
    </row>
    <row r="971" customFormat="false" ht="15" hidden="false" customHeight="false" outlineLevel="0" collapsed="false">
      <c r="A971" s="27" t="n">
        <v>3211</v>
      </c>
      <c r="B971" s="189" t="n">
        <f aca="false">IF(D971="x",0,IF(C971&lt;1,0,IF(C971&gt;1,1)))</f>
        <v>0</v>
      </c>
      <c r="C971" s="215"/>
      <c r="D971" s="126"/>
      <c r="E971" s="198" t="s">
        <v>181</v>
      </c>
      <c r="F971" s="207"/>
      <c r="G971" s="216"/>
    </row>
    <row r="972" customFormat="false" ht="15" hidden="false" customHeight="false" outlineLevel="0" collapsed="false">
      <c r="A972" s="27" t="n">
        <v>3212</v>
      </c>
      <c r="B972" s="189" t="n">
        <f aca="false">IF(D972="x",0,IF(C972&lt;1,0,IF(C972&gt;1,1)))</f>
        <v>1</v>
      </c>
      <c r="C972" s="215" t="n">
        <v>119.26</v>
      </c>
      <c r="D972" s="126"/>
      <c r="E972" s="198" t="s">
        <v>181</v>
      </c>
      <c r="F972" s="207"/>
      <c r="G972" s="216"/>
    </row>
    <row r="973" customFormat="false" ht="15" hidden="false" customHeight="false" outlineLevel="0" collapsed="false">
      <c r="A973" s="27" t="n">
        <v>3213</v>
      </c>
      <c r="B973" s="189" t="n">
        <f aca="false">IF(D973="x",0,IF(C973&lt;1,0,IF(C973&gt;1,1)))</f>
        <v>1</v>
      </c>
      <c r="C973" s="215" t="n">
        <v>117.2</v>
      </c>
      <c r="D973" s="126"/>
      <c r="E973" s="198" t="s">
        <v>181</v>
      </c>
      <c r="F973" s="207"/>
      <c r="G973" s="216"/>
    </row>
    <row r="974" customFormat="false" ht="15" hidden="false" customHeight="false" outlineLevel="0" collapsed="false">
      <c r="A974" s="27" t="n">
        <v>3214</v>
      </c>
      <c r="B974" s="189" t="n">
        <f aca="false">IF(D974="x",0,IF(C974&lt;1,0,IF(C974&gt;1,1)))</f>
        <v>1</v>
      </c>
      <c r="C974" s="215" t="n">
        <v>115.99</v>
      </c>
      <c r="D974" s="126"/>
      <c r="E974" s="198" t="s">
        <v>181</v>
      </c>
      <c r="F974" s="207"/>
      <c r="G974" s="216"/>
    </row>
    <row r="975" customFormat="false" ht="15" hidden="false" customHeight="false" outlineLevel="0" collapsed="false">
      <c r="A975" s="27" t="n">
        <v>3215</v>
      </c>
      <c r="B975" s="189" t="n">
        <f aca="false">IF(D975="x",0,IF(C975&lt;1,0,IF(C975&gt;1,1)))</f>
        <v>1</v>
      </c>
      <c r="C975" s="215" t="n">
        <v>114.83</v>
      </c>
      <c r="D975" s="126"/>
      <c r="E975" s="198" t="s">
        <v>181</v>
      </c>
      <c r="F975" s="207"/>
      <c r="G975" s="216"/>
    </row>
    <row r="976" customFormat="false" ht="15" hidden="false" customHeight="false" outlineLevel="0" collapsed="false">
      <c r="A976" s="27" t="n">
        <v>3216</v>
      </c>
      <c r="B976" s="189" t="n">
        <f aca="false">IF(D976="x",0,IF(C976&lt;1,0,IF(C976&gt;1,1)))</f>
        <v>1</v>
      </c>
      <c r="C976" s="215" t="n">
        <v>116.26</v>
      </c>
      <c r="D976" s="126"/>
      <c r="E976" s="198" t="s">
        <v>181</v>
      </c>
      <c r="F976" s="207"/>
      <c r="G976" s="216"/>
    </row>
    <row r="977" customFormat="false" ht="15" hidden="false" customHeight="false" outlineLevel="0" collapsed="false">
      <c r="A977" s="27" t="n">
        <v>3217</v>
      </c>
      <c r="B977" s="189" t="n">
        <f aca="false">IF(D977="x",0,IF(C977&lt;1,0,IF(C977&gt;1,1)))</f>
        <v>1</v>
      </c>
      <c r="C977" s="215" t="n">
        <v>116.97</v>
      </c>
      <c r="D977" s="126"/>
      <c r="E977" s="198" t="s">
        <v>181</v>
      </c>
      <c r="F977" s="207"/>
      <c r="G977" s="216"/>
    </row>
    <row r="978" customFormat="false" ht="15" hidden="false" customHeight="false" outlineLevel="0" collapsed="false">
      <c r="A978" s="27" t="n">
        <v>3218</v>
      </c>
      <c r="B978" s="189" t="n">
        <f aca="false">IF(D978="x",0,IF(C978&lt;1,0,IF(C978&gt;1,1)))</f>
        <v>1</v>
      </c>
      <c r="C978" s="215" t="n">
        <v>119.46</v>
      </c>
      <c r="D978" s="126"/>
      <c r="E978" s="198" t="s">
        <v>181</v>
      </c>
      <c r="F978" s="207"/>
      <c r="G978" s="216"/>
    </row>
    <row r="979" customFormat="false" ht="15" hidden="false" customHeight="false" outlineLevel="0" collapsed="false">
      <c r="A979" s="27" t="n">
        <v>3219</v>
      </c>
      <c r="B979" s="189" t="n">
        <f aca="false">IF(D979="x",0,IF(C979&lt;1,0,IF(C979&gt;1,1)))</f>
        <v>1</v>
      </c>
      <c r="C979" s="215" t="n">
        <v>115.7</v>
      </c>
      <c r="D979" s="126"/>
      <c r="E979" s="198" t="s">
        <v>181</v>
      </c>
      <c r="F979" s="207"/>
      <c r="G979" s="216"/>
    </row>
    <row r="980" customFormat="false" ht="15" hidden="false" customHeight="false" outlineLevel="0" collapsed="false">
      <c r="A980" s="27" t="n">
        <v>3220</v>
      </c>
      <c r="B980" s="189" t="n">
        <f aca="false">IF(D980="x",0,IF(C980&lt;1,0,IF(C980&gt;1,1)))</f>
        <v>1</v>
      </c>
      <c r="C980" s="215" t="n">
        <v>114.95</v>
      </c>
      <c r="D980" s="126"/>
      <c r="E980" s="198" t="s">
        <v>181</v>
      </c>
      <c r="F980" s="207"/>
      <c r="G980" s="216"/>
    </row>
    <row r="981" customFormat="false" ht="15" hidden="false" customHeight="false" outlineLevel="0" collapsed="false">
      <c r="A981" s="27" t="n">
        <v>3221</v>
      </c>
      <c r="B981" s="189" t="n">
        <f aca="false">IF(D981="x",0,IF(C981&lt;1,0,IF(C981&gt;1,1)))</f>
        <v>1</v>
      </c>
      <c r="C981" s="215" t="n">
        <v>118.23</v>
      </c>
      <c r="D981" s="126"/>
      <c r="E981" s="198" t="s">
        <v>181</v>
      </c>
      <c r="F981" s="207"/>
      <c r="G981" s="216"/>
    </row>
    <row r="982" customFormat="false" ht="15" hidden="false" customHeight="false" outlineLevel="0" collapsed="false">
      <c r="A982" s="27" t="n">
        <v>3222</v>
      </c>
      <c r="B982" s="189" t="n">
        <f aca="false">IF(D982="x",0,IF(C982&lt;1,0,IF(C982&gt;1,1)))</f>
        <v>1</v>
      </c>
      <c r="C982" s="215" t="n">
        <v>120.91</v>
      </c>
      <c r="D982" s="126"/>
      <c r="E982" s="198" t="s">
        <v>181</v>
      </c>
      <c r="F982" s="207"/>
      <c r="G982" s="216"/>
    </row>
    <row r="983" customFormat="false" ht="15" hidden="false" customHeight="false" outlineLevel="0" collapsed="false">
      <c r="A983" s="27" t="n">
        <v>3223</v>
      </c>
      <c r="B983" s="189" t="n">
        <f aca="false">IF(D983="x",0,IF(C983&lt;1,0,IF(C983&gt;1,1)))</f>
        <v>1</v>
      </c>
      <c r="C983" s="215" t="n">
        <v>116.37</v>
      </c>
      <c r="D983" s="126"/>
      <c r="E983" s="198" t="s">
        <v>181</v>
      </c>
      <c r="F983" s="207"/>
      <c r="G983" s="216"/>
    </row>
    <row r="984" customFormat="false" ht="15" hidden="false" customHeight="false" outlineLevel="0" collapsed="false">
      <c r="A984" s="27" t="n">
        <v>3224</v>
      </c>
      <c r="B984" s="189" t="n">
        <f aca="false">IF(D984="x",0,IF(C984&lt;1,0,IF(C984&gt;1,1)))</f>
        <v>1</v>
      </c>
      <c r="C984" s="215" t="n">
        <v>118.66</v>
      </c>
      <c r="D984" s="126"/>
      <c r="E984" s="198" t="s">
        <v>181</v>
      </c>
      <c r="F984" s="207"/>
      <c r="G984" s="216"/>
    </row>
    <row r="985" customFormat="false" ht="15" hidden="false" customHeight="false" outlineLevel="0" collapsed="false">
      <c r="A985" s="27" t="n">
        <v>3225</v>
      </c>
      <c r="B985" s="189" t="n">
        <f aca="false">IF(D985="x",0,IF(C985&lt;1,0,IF(C985&gt;1,1)))</f>
        <v>1</v>
      </c>
      <c r="C985" s="215" t="n">
        <v>119.65</v>
      </c>
      <c r="D985" s="126"/>
      <c r="E985" s="198" t="s">
        <v>181</v>
      </c>
      <c r="F985" s="207"/>
      <c r="G985" s="216"/>
    </row>
    <row r="986" customFormat="false" ht="15" hidden="false" customHeight="false" outlineLevel="0" collapsed="false">
      <c r="A986" s="27" t="n">
        <v>3226</v>
      </c>
      <c r="B986" s="189" t="n">
        <f aca="false">IF(D986="x",0,IF(C986&lt;1,0,IF(C986&gt;1,1)))</f>
        <v>0</v>
      </c>
      <c r="C986" s="215"/>
      <c r="D986" s="126"/>
      <c r="E986" s="198" t="s">
        <v>181</v>
      </c>
      <c r="F986" s="207"/>
      <c r="G986" s="216"/>
    </row>
    <row r="987" customFormat="false" ht="15" hidden="false" customHeight="false" outlineLevel="0" collapsed="false">
      <c r="A987" s="27" t="n">
        <v>3227</v>
      </c>
      <c r="B987" s="189" t="n">
        <f aca="false">IF(D987="x",0,IF(C987&lt;1,0,IF(C987&gt;1,1)))</f>
        <v>1</v>
      </c>
      <c r="C987" s="215" t="n">
        <v>120.24</v>
      </c>
      <c r="D987" s="126"/>
      <c r="E987" s="198" t="s">
        <v>181</v>
      </c>
      <c r="F987" s="207"/>
      <c r="G987" s="216"/>
    </row>
    <row r="988" customFormat="false" ht="15" hidden="false" customHeight="false" outlineLevel="0" collapsed="false">
      <c r="A988" s="27" t="n">
        <v>3228</v>
      </c>
      <c r="B988" s="189" t="n">
        <f aca="false">IF(D988="x",0,IF(C988&lt;1,0,IF(C988&gt;1,1)))</f>
        <v>1</v>
      </c>
      <c r="C988" s="215" t="n">
        <v>117.34</v>
      </c>
      <c r="D988" s="126"/>
      <c r="E988" s="198" t="s">
        <v>181</v>
      </c>
      <c r="F988" s="207"/>
      <c r="G988" s="216"/>
    </row>
    <row r="989" customFormat="false" ht="15" hidden="false" customHeight="false" outlineLevel="0" collapsed="false">
      <c r="A989" s="27" t="n">
        <v>3229</v>
      </c>
      <c r="B989" s="189" t="n">
        <f aca="false">IF(D989="x",0,IF(C989&lt;1,0,IF(C989&gt;1,1)))</f>
        <v>1</v>
      </c>
      <c r="C989" s="217" t="n">
        <v>120.3</v>
      </c>
      <c r="D989" s="126"/>
      <c r="E989" s="198" t="s">
        <v>181</v>
      </c>
      <c r="F989" s="207"/>
      <c r="G989" s="218"/>
    </row>
    <row r="990" customFormat="false" ht="15" hidden="false" customHeight="false" outlineLevel="0" collapsed="false">
      <c r="A990" s="27" t="n">
        <v>3230</v>
      </c>
      <c r="B990" s="189" t="n">
        <f aca="false">IF(D990="x",0,IF(C990&lt;1,0,IF(C990&gt;1,1)))</f>
        <v>1</v>
      </c>
      <c r="C990" s="217" t="n">
        <v>115.77</v>
      </c>
      <c r="D990" s="126"/>
      <c r="E990" s="198" t="s">
        <v>181</v>
      </c>
      <c r="F990" s="207"/>
      <c r="G990" s="218"/>
    </row>
    <row r="991" customFormat="false" ht="15" hidden="false" customHeight="false" outlineLevel="0" collapsed="false">
      <c r="A991" s="27" t="n">
        <v>3231</v>
      </c>
      <c r="B991" s="189" t="n">
        <f aca="false">IF(D991="x",0,IF(C991&lt;1,0,IF(C991&gt;1,1)))</f>
        <v>1</v>
      </c>
      <c r="C991" s="217" t="n">
        <v>114.15</v>
      </c>
      <c r="D991" s="126"/>
      <c r="E991" s="198" t="s">
        <v>181</v>
      </c>
      <c r="F991" s="207"/>
      <c r="G991" s="218"/>
    </row>
    <row r="992" customFormat="false" ht="15" hidden="false" customHeight="false" outlineLevel="0" collapsed="false">
      <c r="A992" s="27" t="n">
        <v>3232</v>
      </c>
      <c r="B992" s="189" t="n">
        <f aca="false">IF(D992="x",0,IF(C992&lt;1,0,IF(C992&gt;1,1)))</f>
        <v>1</v>
      </c>
      <c r="C992" s="217" t="n">
        <v>115.71</v>
      </c>
      <c r="D992" s="126"/>
      <c r="E992" s="198" t="s">
        <v>181</v>
      </c>
      <c r="F992" s="207"/>
      <c r="G992" s="218"/>
    </row>
    <row r="993" customFormat="false" ht="15" hidden="false" customHeight="false" outlineLevel="0" collapsed="false">
      <c r="A993" s="27" t="n">
        <v>3233</v>
      </c>
      <c r="B993" s="189" t="n">
        <f aca="false">IF(D993="x",0,IF(C993&lt;1,0,IF(C993&gt;1,1)))</f>
        <v>1</v>
      </c>
      <c r="C993" s="217" t="n">
        <v>117.93</v>
      </c>
      <c r="D993" s="126"/>
      <c r="E993" s="198" t="s">
        <v>181</v>
      </c>
      <c r="F993" s="207"/>
      <c r="G993" s="218"/>
    </row>
    <row r="994" customFormat="false" ht="15" hidden="false" customHeight="false" outlineLevel="0" collapsed="false">
      <c r="A994" s="27" t="n">
        <v>3234</v>
      </c>
      <c r="B994" s="189" t="n">
        <f aca="false">IF(D994="x",0,IF(C994&lt;1,0,IF(C994&gt;1,1)))</f>
        <v>0</v>
      </c>
      <c r="C994" s="217"/>
      <c r="D994" s="126"/>
      <c r="E994" s="198" t="s">
        <v>181</v>
      </c>
      <c r="F994" s="207"/>
      <c r="G994" s="218"/>
    </row>
    <row r="995" customFormat="false" ht="15" hidden="false" customHeight="false" outlineLevel="0" collapsed="false">
      <c r="A995" s="27" t="n">
        <v>3235</v>
      </c>
      <c r="B995" s="189" t="n">
        <f aca="false">IF(D995="x",0,IF(C995&lt;1,0,IF(C995&gt;1,1)))</f>
        <v>0</v>
      </c>
      <c r="C995" s="217"/>
      <c r="D995" s="126"/>
      <c r="E995" s="198" t="s">
        <v>181</v>
      </c>
      <c r="F995" s="207"/>
      <c r="G995" s="218"/>
    </row>
    <row r="996" customFormat="false" ht="15" hidden="false" customHeight="false" outlineLevel="0" collapsed="false">
      <c r="A996" s="27" t="n">
        <v>3236</v>
      </c>
      <c r="B996" s="189" t="n">
        <f aca="false">IF(D996="x",0,IF(C996&lt;1,0,IF(C996&gt;1,1)))</f>
        <v>0</v>
      </c>
      <c r="C996" s="217"/>
      <c r="D996" s="126"/>
      <c r="E996" s="198" t="s">
        <v>181</v>
      </c>
      <c r="F996" s="207"/>
      <c r="G996" s="218"/>
    </row>
    <row r="997" customFormat="false" ht="15" hidden="false" customHeight="false" outlineLevel="0" collapsed="false">
      <c r="A997" s="27" t="n">
        <v>3237</v>
      </c>
      <c r="B997" s="189" t="n">
        <f aca="false">IF(D997="x",0,IF(C997&lt;1,0,IF(C997&gt;1,1)))</f>
        <v>1</v>
      </c>
      <c r="C997" s="217" t="n">
        <v>118.47</v>
      </c>
      <c r="D997" s="126"/>
      <c r="E997" s="198" t="s">
        <v>181</v>
      </c>
      <c r="F997" s="207"/>
      <c r="G997" s="218"/>
    </row>
    <row r="998" customFormat="false" ht="15" hidden="false" customHeight="false" outlineLevel="0" collapsed="false">
      <c r="A998" s="27" t="n">
        <v>3238</v>
      </c>
      <c r="B998" s="189" t="n">
        <f aca="false">IF(D998="x",0,IF(C998&lt;1,0,IF(C998&gt;1,1)))</f>
        <v>1</v>
      </c>
      <c r="C998" s="217" t="n">
        <v>117.73</v>
      </c>
      <c r="D998" s="126"/>
      <c r="E998" s="198" t="s">
        <v>181</v>
      </c>
      <c r="F998" s="207"/>
      <c r="G998" s="218"/>
    </row>
    <row r="999" customFormat="false" ht="15" hidden="false" customHeight="false" outlineLevel="0" collapsed="false">
      <c r="A999" s="27" t="n">
        <v>3239</v>
      </c>
      <c r="B999" s="189" t="n">
        <f aca="false">IF(D999="x",0,IF(C999&lt;1,0,IF(C999&gt;1,1)))</f>
        <v>1</v>
      </c>
      <c r="C999" s="217" t="n">
        <v>113.98</v>
      </c>
      <c r="D999" s="126"/>
      <c r="E999" s="198" t="s">
        <v>181</v>
      </c>
      <c r="F999" s="207"/>
      <c r="G999" s="218"/>
    </row>
    <row r="1000" customFormat="false" ht="15" hidden="false" customHeight="false" outlineLevel="0" collapsed="false">
      <c r="A1000" s="27" t="n">
        <v>3240</v>
      </c>
      <c r="B1000" s="189" t="n">
        <f aca="false">IF(D1000="x",0,IF(C1000&lt;1,0,IF(C1000&gt;1,1)))</f>
        <v>1</v>
      </c>
      <c r="C1000" s="217" t="n">
        <v>117.01</v>
      </c>
      <c r="D1000" s="126"/>
      <c r="E1000" s="198" t="s">
        <v>181</v>
      </c>
      <c r="F1000" s="207"/>
      <c r="G1000" s="218"/>
    </row>
    <row r="1001" customFormat="false" ht="15" hidden="false" customHeight="false" outlineLevel="0" collapsed="false">
      <c r="A1001" s="27" t="n">
        <v>3241</v>
      </c>
      <c r="B1001" s="189" t="n">
        <f aca="false">IF(D1001="x",0,IF(C1001&lt;1,0,IF(C1001&gt;1,1)))</f>
        <v>0</v>
      </c>
      <c r="C1001" s="217"/>
      <c r="D1001" s="126"/>
      <c r="E1001" s="198" t="s">
        <v>181</v>
      </c>
      <c r="F1001" s="207"/>
      <c r="G1001" s="218"/>
    </row>
    <row r="1002" customFormat="false" ht="15" hidden="false" customHeight="false" outlineLevel="0" collapsed="false">
      <c r="A1002" s="27" t="n">
        <v>3242</v>
      </c>
      <c r="B1002" s="189" t="n">
        <f aca="false">IF(D1002="x",0,IF(C1002&lt;1,0,IF(C1002&gt;1,1)))</f>
        <v>0</v>
      </c>
      <c r="C1002" s="217"/>
      <c r="D1002" s="126"/>
      <c r="E1002" s="198" t="s">
        <v>181</v>
      </c>
      <c r="F1002" s="207"/>
      <c r="G1002" s="218"/>
    </row>
    <row r="1003" customFormat="false" ht="15" hidden="false" customHeight="false" outlineLevel="0" collapsed="false">
      <c r="A1003" s="27" t="n">
        <v>3243</v>
      </c>
      <c r="B1003" s="189" t="n">
        <f aca="false">IF(D1003="x",0,IF(C1003&lt;1,0,IF(C1003&gt;1,1)))</f>
        <v>1</v>
      </c>
      <c r="C1003" s="217" t="n">
        <v>116.66</v>
      </c>
      <c r="D1003" s="126"/>
      <c r="E1003" s="198" t="s">
        <v>181</v>
      </c>
      <c r="F1003" s="207"/>
      <c r="G1003" s="218"/>
    </row>
    <row r="1004" customFormat="false" ht="15" hidden="false" customHeight="false" outlineLevel="0" collapsed="false">
      <c r="A1004" s="27" t="n">
        <v>3244</v>
      </c>
      <c r="B1004" s="189" t="n">
        <f aca="false">IF(D1004="x",0,IF(C1004&lt;1,0,IF(C1004&gt;1,1)))</f>
        <v>0</v>
      </c>
      <c r="C1004" s="217"/>
      <c r="D1004" s="126"/>
      <c r="E1004" s="198" t="s">
        <v>181</v>
      </c>
      <c r="F1004" s="207"/>
      <c r="G1004" s="218"/>
    </row>
    <row r="1005" customFormat="false" ht="15" hidden="false" customHeight="false" outlineLevel="0" collapsed="false">
      <c r="A1005" s="27" t="n">
        <v>3245</v>
      </c>
      <c r="B1005" s="189" t="n">
        <f aca="false">IF(D1005="x",0,IF(C1005&lt;1,0,IF(C1005&gt;1,1)))</f>
        <v>1</v>
      </c>
      <c r="C1005" s="217" t="n">
        <v>119.39</v>
      </c>
      <c r="D1005" s="126"/>
      <c r="E1005" s="198" t="s">
        <v>181</v>
      </c>
      <c r="F1005" s="207"/>
      <c r="G1005" s="218"/>
    </row>
    <row r="1006" customFormat="false" ht="15" hidden="false" customHeight="false" outlineLevel="0" collapsed="false">
      <c r="A1006" s="27" t="n">
        <v>3246</v>
      </c>
      <c r="B1006" s="189" t="n">
        <f aca="false">IF(D1006="x",0,IF(C1006&lt;1,0,IF(C1006&gt;1,1)))</f>
        <v>1</v>
      </c>
      <c r="C1006" s="217" t="n">
        <v>114.22</v>
      </c>
      <c r="D1006" s="126"/>
      <c r="E1006" s="198" t="s">
        <v>181</v>
      </c>
      <c r="F1006" s="207"/>
      <c r="G1006" s="218"/>
    </row>
    <row r="1007" customFormat="false" ht="15" hidden="false" customHeight="false" outlineLevel="0" collapsed="false">
      <c r="A1007" s="27" t="n">
        <v>3247</v>
      </c>
      <c r="B1007" s="189" t="n">
        <f aca="false">IF(D1007="x",0,IF(C1007&lt;1,0,IF(C1007&gt;1,1)))</f>
        <v>0</v>
      </c>
      <c r="C1007" s="217"/>
      <c r="D1007" s="126"/>
      <c r="E1007" s="198" t="s">
        <v>181</v>
      </c>
      <c r="F1007" s="207"/>
      <c r="G1007" s="218"/>
    </row>
    <row r="1008" customFormat="false" ht="15" hidden="false" customHeight="false" outlineLevel="0" collapsed="false">
      <c r="A1008" s="27" t="n">
        <v>3248</v>
      </c>
      <c r="B1008" s="189" t="n">
        <f aca="false">IF(D1008="x",0,IF(C1008&lt;1,0,IF(C1008&gt;1,1)))</f>
        <v>1</v>
      </c>
      <c r="C1008" s="217" t="n">
        <v>118.49</v>
      </c>
      <c r="D1008" s="126"/>
      <c r="E1008" s="198" t="s">
        <v>181</v>
      </c>
      <c r="F1008" s="207"/>
      <c r="G1008" s="218"/>
    </row>
    <row r="1009" customFormat="false" ht="15" hidden="false" customHeight="false" outlineLevel="0" collapsed="false">
      <c r="A1009" s="27" t="n">
        <v>3249</v>
      </c>
      <c r="B1009" s="189" t="n">
        <f aca="false">IF(D1009="x",0,IF(C1009&lt;1,0,IF(C1009&gt;1,1)))</f>
        <v>1</v>
      </c>
      <c r="C1009" s="217" t="n">
        <v>119.99</v>
      </c>
      <c r="D1009" s="126"/>
      <c r="E1009" s="198" t="s">
        <v>181</v>
      </c>
      <c r="F1009" s="207"/>
      <c r="G1009" s="218"/>
    </row>
    <row r="1010" customFormat="false" ht="15" hidden="false" customHeight="false" outlineLevel="0" collapsed="false">
      <c r="A1010" s="27" t="n">
        <v>3250</v>
      </c>
      <c r="B1010" s="189" t="n">
        <f aca="false">IF(D1010="x",0,IF(C1010&lt;1,0,IF(C1010&gt;1,1)))</f>
        <v>1</v>
      </c>
      <c r="C1010" s="217" t="n">
        <v>117.21</v>
      </c>
      <c r="D1010" s="126"/>
      <c r="E1010" s="198" t="s">
        <v>181</v>
      </c>
      <c r="F1010" s="207"/>
      <c r="G1010" s="218"/>
    </row>
    <row r="1011" customFormat="false" ht="15" hidden="false" customHeight="false" outlineLevel="0" collapsed="false">
      <c r="A1011" s="27" t="n">
        <v>3251</v>
      </c>
      <c r="B1011" s="189" t="n">
        <f aca="false">IF(D1011="x",0,IF(C1011&lt;1,0,IF(C1011&gt;1,1)))</f>
        <v>0</v>
      </c>
      <c r="C1011" s="217"/>
      <c r="D1011" s="126"/>
      <c r="E1011" s="198" t="s">
        <v>181</v>
      </c>
      <c r="F1011" s="207"/>
      <c r="G1011" s="218"/>
    </row>
    <row r="1012" customFormat="false" ht="15" hidden="false" customHeight="false" outlineLevel="0" collapsed="false">
      <c r="A1012" s="27" t="n">
        <v>3252</v>
      </c>
      <c r="B1012" s="189" t="n">
        <f aca="false">IF(D1012="x",0,IF(C1012&lt;1,0,IF(C1012&gt;1,1)))</f>
        <v>1</v>
      </c>
      <c r="C1012" s="217" t="n">
        <v>113.95</v>
      </c>
      <c r="D1012" s="126"/>
      <c r="E1012" s="198" t="s">
        <v>181</v>
      </c>
      <c r="F1012" s="207"/>
      <c r="G1012" s="218"/>
    </row>
    <row r="1013" customFormat="false" ht="15" hidden="false" customHeight="false" outlineLevel="0" collapsed="false">
      <c r="A1013" s="27" t="n">
        <v>3253</v>
      </c>
      <c r="B1013" s="189" t="n">
        <f aca="false">IF(D1013="x",0,IF(C1013&lt;1,0,IF(C1013&gt;1,1)))</f>
        <v>1</v>
      </c>
      <c r="C1013" s="217" t="n">
        <v>111.66</v>
      </c>
      <c r="D1013" s="126"/>
      <c r="E1013" s="198" t="s">
        <v>181</v>
      </c>
      <c r="F1013" s="207"/>
      <c r="G1013" s="218"/>
    </row>
    <row r="1014" customFormat="false" ht="15" hidden="false" customHeight="false" outlineLevel="0" collapsed="false">
      <c r="A1014" s="27" t="n">
        <v>3254</v>
      </c>
      <c r="B1014" s="189" t="n">
        <f aca="false">IF(D1014="x",0,IF(C1014&lt;1,0,IF(C1014&gt;1,1)))</f>
        <v>1</v>
      </c>
      <c r="C1014" s="217" t="n">
        <v>115.36</v>
      </c>
      <c r="D1014" s="126"/>
      <c r="E1014" s="198" t="s">
        <v>181</v>
      </c>
      <c r="F1014" s="207"/>
      <c r="G1014" s="218"/>
    </row>
    <row r="1015" customFormat="false" ht="15" hidden="false" customHeight="false" outlineLevel="0" collapsed="false">
      <c r="A1015" s="27" t="n">
        <v>3255</v>
      </c>
      <c r="B1015" s="189" t="n">
        <f aca="false">IF(D1015="x",0,IF(C1015&lt;1,0,IF(C1015&gt;1,1)))</f>
        <v>1</v>
      </c>
      <c r="C1015" s="217" t="n">
        <v>115.95</v>
      </c>
      <c r="D1015" s="126"/>
      <c r="E1015" s="198" t="s">
        <v>181</v>
      </c>
      <c r="F1015" s="207"/>
      <c r="G1015" s="218"/>
    </row>
    <row r="1016" customFormat="false" ht="15" hidden="false" customHeight="false" outlineLevel="0" collapsed="false">
      <c r="A1016" s="27" t="n">
        <v>3256</v>
      </c>
      <c r="B1016" s="189" t="n">
        <f aca="false">IF(D1016="x",0,IF(C1016&lt;1,0,IF(C1016&gt;1,1)))</f>
        <v>1</v>
      </c>
      <c r="C1016" s="217" t="n">
        <v>120.07</v>
      </c>
      <c r="D1016" s="126"/>
      <c r="E1016" s="198" t="s">
        <v>181</v>
      </c>
      <c r="F1016" s="207"/>
      <c r="G1016" s="218"/>
    </row>
    <row r="1017" customFormat="false" ht="15" hidden="false" customHeight="false" outlineLevel="0" collapsed="false">
      <c r="A1017" s="27" t="n">
        <v>3257</v>
      </c>
      <c r="B1017" s="189" t="n">
        <f aca="false">IF(D1017="x",0,IF(C1017&lt;1,0,IF(C1017&gt;1,1)))</f>
        <v>0</v>
      </c>
      <c r="C1017" s="217"/>
      <c r="D1017" s="126"/>
      <c r="E1017" s="198" t="s">
        <v>181</v>
      </c>
      <c r="F1017" s="207"/>
      <c r="G1017" s="218"/>
    </row>
    <row r="1018" customFormat="false" ht="15" hidden="false" customHeight="false" outlineLevel="0" collapsed="false">
      <c r="A1018" s="27" t="n">
        <v>3258</v>
      </c>
      <c r="B1018" s="189" t="n">
        <f aca="false">IF(D1018="x",0,IF(C1018&lt;1,0,IF(C1018&gt;1,1)))</f>
        <v>0</v>
      </c>
      <c r="C1018" s="217"/>
      <c r="D1018" s="126"/>
      <c r="E1018" s="198" t="s">
        <v>181</v>
      </c>
      <c r="F1018" s="207"/>
      <c r="G1018" s="218"/>
    </row>
    <row r="1019" customFormat="false" ht="15" hidden="false" customHeight="false" outlineLevel="0" collapsed="false">
      <c r="A1019" s="27" t="n">
        <v>3259</v>
      </c>
      <c r="B1019" s="189" t="n">
        <f aca="false">IF(D1019="x",0,IF(C1019&lt;1,0,IF(C1019&gt;1,1)))</f>
        <v>0</v>
      </c>
      <c r="C1019" s="217"/>
      <c r="D1019" s="126"/>
      <c r="E1019" s="198" t="s">
        <v>181</v>
      </c>
      <c r="F1019" s="207"/>
      <c r="G1019" s="218"/>
    </row>
    <row r="1020" customFormat="false" ht="15" hidden="false" customHeight="false" outlineLevel="0" collapsed="false">
      <c r="A1020" s="27" t="n">
        <v>3260</v>
      </c>
      <c r="B1020" s="189" t="n">
        <f aca="false">IF(D1020="x",0,IF(C1020&lt;1,0,IF(C1020&gt;1,1)))</f>
        <v>1</v>
      </c>
      <c r="C1020" s="219" t="n">
        <v>118.33</v>
      </c>
      <c r="D1020" s="126"/>
      <c r="E1020" s="198" t="s">
        <v>181</v>
      </c>
      <c r="F1020" s="207"/>
      <c r="G1020" s="220"/>
    </row>
    <row r="1021" customFormat="false" ht="15" hidden="false" customHeight="false" outlineLevel="0" collapsed="false">
      <c r="A1021" s="27" t="n">
        <v>3261</v>
      </c>
      <c r="B1021" s="189" t="n">
        <f aca="false">IF(D1021="x",0,IF(C1021&lt;1,0,IF(C1021&gt;1,1)))</f>
        <v>1</v>
      </c>
      <c r="C1021" s="219" t="n">
        <v>116.76</v>
      </c>
      <c r="D1021" s="126"/>
      <c r="E1021" s="198" t="s">
        <v>181</v>
      </c>
      <c r="F1021" s="207"/>
      <c r="G1021" s="220"/>
    </row>
    <row r="1022" customFormat="false" ht="15" hidden="false" customHeight="false" outlineLevel="0" collapsed="false">
      <c r="A1022" s="27" t="n">
        <v>3262</v>
      </c>
      <c r="B1022" s="189" t="n">
        <f aca="false">IF(D1022="x",0,IF(C1022&lt;1,0,IF(C1022&gt;1,1)))</f>
        <v>0</v>
      </c>
      <c r="C1022" s="219"/>
      <c r="D1022" s="126"/>
      <c r="E1022" s="198" t="s">
        <v>181</v>
      </c>
      <c r="F1022" s="207"/>
      <c r="G1022" s="220"/>
    </row>
    <row r="1023" customFormat="false" ht="15" hidden="false" customHeight="false" outlineLevel="0" collapsed="false">
      <c r="A1023" s="27" t="n">
        <v>3263</v>
      </c>
      <c r="B1023" s="189" t="n">
        <f aca="false">IF(D1023="x",0,IF(C1023&lt;1,0,IF(C1023&gt;1,1)))</f>
        <v>1</v>
      </c>
      <c r="C1023" s="219" t="n">
        <v>116.09</v>
      </c>
      <c r="D1023" s="126"/>
      <c r="E1023" s="198" t="s">
        <v>181</v>
      </c>
      <c r="F1023" s="207"/>
      <c r="G1023" s="220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8C87837A-88B0-4D12-9170-1922BF3AB843}">
            <x14:iconSet iconSet="3TrafficLights1" custom="1" reverse="0" showValue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B5:B1023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8" activeCellId="0" sqref="K28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.43"/>
    <col collapsed="false" customWidth="true" hidden="false" outlineLevel="0" max="5" min="5" style="0" width="16.71"/>
    <col collapsed="false" customWidth="true" hidden="false" outlineLevel="0" max="6" min="6" style="0" width="16.43"/>
    <col collapsed="false" customWidth="true" hidden="false" outlineLevel="0" max="7" min="7" style="0" width="8.43"/>
  </cols>
  <sheetData>
    <row r="1" customFormat="false" ht="21.75" hidden="false" customHeight="false" outlineLevel="0" collapsed="false">
      <c r="A1" s="221"/>
      <c r="B1" s="222" t="s">
        <v>182</v>
      </c>
      <c r="C1" s="222"/>
      <c r="D1" s="222"/>
      <c r="E1" s="222"/>
      <c r="F1" s="222"/>
      <c r="G1" s="223"/>
    </row>
    <row r="2" customFormat="false" ht="16.5" hidden="false" customHeight="true" outlineLevel="0" collapsed="false">
      <c r="A2" s="224"/>
      <c r="B2" s="225"/>
      <c r="C2" s="225"/>
      <c r="D2" s="225"/>
      <c r="E2" s="225"/>
      <c r="F2" s="225"/>
      <c r="G2" s="225"/>
    </row>
    <row r="3" customFormat="false" ht="15" hidden="false" customHeight="true" outlineLevel="0" collapsed="false">
      <c r="A3" s="226" t="s">
        <v>19</v>
      </c>
      <c r="B3" s="227" t="s">
        <v>183</v>
      </c>
      <c r="C3" s="227" t="s">
        <v>184</v>
      </c>
      <c r="D3" s="227" t="s">
        <v>185</v>
      </c>
      <c r="E3" s="227" t="s">
        <v>186</v>
      </c>
      <c r="F3" s="228" t="s">
        <v>187</v>
      </c>
    </row>
    <row r="4" customFormat="false" ht="15" hidden="false" customHeight="false" outlineLevel="0" collapsed="false">
      <c r="A4" s="226"/>
      <c r="B4" s="227"/>
      <c r="C4" s="227"/>
      <c r="D4" s="227"/>
      <c r="E4" s="227"/>
      <c r="F4" s="228"/>
    </row>
    <row r="5" customFormat="false" ht="15" hidden="false" customHeight="false" outlineLevel="0" collapsed="false">
      <c r="A5" s="226"/>
      <c r="B5" s="227"/>
      <c r="C5" s="227"/>
      <c r="D5" s="227"/>
      <c r="E5" s="227"/>
      <c r="F5" s="228"/>
    </row>
    <row r="6" customFormat="false" ht="15.75" hidden="false" customHeight="false" outlineLevel="0" collapsed="false">
      <c r="A6" s="229"/>
      <c r="B6" s="230" t="s">
        <v>188</v>
      </c>
      <c r="C6" s="230" t="s">
        <v>24</v>
      </c>
      <c r="D6" s="230" t="s">
        <v>189</v>
      </c>
      <c r="E6" s="230" t="s">
        <v>13</v>
      </c>
      <c r="F6" s="231" t="s">
        <v>13</v>
      </c>
    </row>
    <row r="7" customFormat="false" ht="15" hidden="false" customHeight="false" outlineLevel="0" collapsed="false">
      <c r="A7" s="232" t="n">
        <v>41600</v>
      </c>
      <c r="B7" s="233" t="n">
        <v>3.5666</v>
      </c>
      <c r="C7" s="234" t="n">
        <v>21.6</v>
      </c>
      <c r="D7" s="235" t="n">
        <f aca="false">IF(ISBLANK(C7),"",$E$18*(1+$E$17*(C7-20)))</f>
        <v>5.00008</v>
      </c>
      <c r="E7" s="236" t="n">
        <f aca="false">IF(ISBLANK(B7),"",IF(ISBLANK(C7),"",(B7*$E$16*6)/(D7*$E$13)))</f>
        <v>0.0200023925998836</v>
      </c>
      <c r="F7" s="237" t="n">
        <f aca="false">IF(ISBLANK(B7),"",IF(ISBLANK(C7),"",E7*($E$19/(0.999842594+(0.00006793952*C7)-(0.00000909529*C7^2)+(0.0000001001685*C7^3)-(0.000000001120083*C7^4)+(0.000000000006536332*C7^5)))))</f>
        <v>0.0200092750773907</v>
      </c>
    </row>
    <row r="8" customFormat="false" ht="15" hidden="false" customHeight="false" outlineLevel="0" collapsed="false">
      <c r="A8" s="232"/>
      <c r="B8" s="233"/>
      <c r="C8" s="234"/>
      <c r="D8" s="235" t="str">
        <f aca="false">IF(ISBLANK(C8),"",$E$18*(1+$E$17*(C8-20)))</f>
        <v/>
      </c>
      <c r="E8" s="236" t="str">
        <f aca="false">IF(ISBLANK(B8),"",IF(ISBLANK(C8),"",(B8*$E$16*6)/(D8*$E$13)))</f>
        <v/>
      </c>
      <c r="F8" s="237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5" hidden="false" customHeight="false" outlineLevel="0" collapsed="false">
      <c r="A9" s="232"/>
      <c r="B9" s="233"/>
      <c r="C9" s="234"/>
      <c r="D9" s="235" t="str">
        <f aca="false">IF(ISBLANK(C9),"",$E$18*(1+$E$17*(C9-20)))</f>
        <v/>
      </c>
      <c r="E9" s="236" t="str">
        <f aca="false">IF(ISBLANK(B9),"",IF(ISBLANK(C9),"",(B9*$E$16*6)/(D9*$E$13)))</f>
        <v/>
      </c>
      <c r="F9" s="237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5" hidden="false" customHeight="false" outlineLevel="0" collapsed="false">
      <c r="A10" s="232"/>
      <c r="B10" s="233"/>
      <c r="C10" s="234"/>
      <c r="D10" s="235" t="str">
        <f aca="false">IF(ISBLANK(C10),"",$E$18*(1+$E$17*(C10-20)))</f>
        <v/>
      </c>
      <c r="E10" s="236" t="str">
        <f aca="false">IF(ISBLANK(B10),"",IF(ISBLANK(C10),"",(B10*$E$16*6)/(D10*$E$13)))</f>
        <v/>
      </c>
      <c r="F10" s="237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.75" hidden="false" customHeight="false" outlineLevel="0" collapsed="false">
      <c r="A11" s="238"/>
    </row>
    <row r="12" customFormat="false" ht="15.75" hidden="false" customHeight="false" outlineLevel="0" collapsed="false">
      <c r="A12" s="47" t="s">
        <v>21</v>
      </c>
    </row>
    <row r="13" customFormat="false" ht="15" hidden="false" customHeight="false" outlineLevel="0" collapsed="false">
      <c r="A13" s="239" t="s">
        <v>190</v>
      </c>
      <c r="B13" s="239"/>
      <c r="C13" s="239"/>
      <c r="D13" s="240" t="s">
        <v>191</v>
      </c>
      <c r="E13" s="241" t="n">
        <v>214.001</v>
      </c>
      <c r="F13" s="3" t="s">
        <v>188</v>
      </c>
      <c r="G13" s="5"/>
    </row>
    <row r="14" customFormat="false" ht="15" hidden="false" customHeight="false" outlineLevel="0" collapsed="false">
      <c r="A14" s="242" t="s">
        <v>192</v>
      </c>
      <c r="B14" s="242"/>
      <c r="C14" s="242"/>
      <c r="D14" s="243" t="s">
        <v>193</v>
      </c>
      <c r="E14" s="244" t="n">
        <v>1</v>
      </c>
      <c r="F14" s="6" t="s">
        <v>194</v>
      </c>
      <c r="G14" s="5"/>
    </row>
    <row r="15" customFormat="false" ht="15" hidden="false" customHeight="false" outlineLevel="0" collapsed="false">
      <c r="A15" s="4"/>
      <c r="B15" s="5"/>
      <c r="C15" s="5"/>
      <c r="D15" s="243"/>
      <c r="E15" s="243"/>
      <c r="F15" s="6"/>
      <c r="G15" s="5"/>
    </row>
    <row r="16" customFormat="false" ht="15" hidden="false" customHeight="false" outlineLevel="0" collapsed="false">
      <c r="A16" s="245" t="s">
        <v>195</v>
      </c>
      <c r="B16" s="5"/>
      <c r="C16" s="246"/>
      <c r="D16" s="247" t="s">
        <v>196</v>
      </c>
      <c r="E16" s="248" t="n">
        <v>1.000159</v>
      </c>
      <c r="F16" s="6"/>
      <c r="G16" s="5"/>
    </row>
    <row r="17" customFormat="false" ht="15" hidden="false" customHeight="false" outlineLevel="0" collapsed="false">
      <c r="A17" s="245" t="s">
        <v>197</v>
      </c>
      <c r="B17" s="5"/>
      <c r="C17" s="246"/>
      <c r="D17" s="248" t="s">
        <v>198</v>
      </c>
      <c r="E17" s="248" t="n">
        <v>1E-005</v>
      </c>
      <c r="F17" s="6"/>
      <c r="G17" s="5"/>
    </row>
    <row r="18" customFormat="false" ht="15" hidden="false" customHeight="false" outlineLevel="0" collapsed="false">
      <c r="A18" s="245" t="s">
        <v>199</v>
      </c>
      <c r="B18" s="5"/>
      <c r="C18" s="246"/>
      <c r="D18" s="248" t="s">
        <v>200</v>
      </c>
      <c r="E18" s="249" t="n">
        <f aca="false">('Correction de volume'!E6)/1000</f>
        <v>5</v>
      </c>
      <c r="F18" s="6" t="s">
        <v>189</v>
      </c>
      <c r="G18" s="5"/>
    </row>
    <row r="19" customFormat="false" ht="15.75" hidden="false" customHeight="false" outlineLevel="0" collapsed="false">
      <c r="A19" s="250" t="s">
        <v>201</v>
      </c>
      <c r="B19" s="251"/>
      <c r="C19" s="252"/>
      <c r="D19" s="253" t="s">
        <v>33</v>
      </c>
      <c r="E19" s="254" t="n">
        <v>0.9982063193824</v>
      </c>
      <c r="F19" s="80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6.85"/>
    <col collapsed="false" customWidth="true" hidden="false" outlineLevel="0" max="3" min="3" style="0" width="8.43"/>
    <col collapsed="false" customWidth="true" hidden="false" outlineLevel="0" max="5" min="4" style="0" width="9.28"/>
    <col collapsed="false" customWidth="true" hidden="false" outlineLevel="0" max="6" min="6" style="0" width="11"/>
    <col collapsed="false" customWidth="true" hidden="false" outlineLevel="0" max="7" min="7" style="0" width="10.85"/>
  </cols>
  <sheetData>
    <row r="1" customFormat="false" ht="21.75" hidden="false" customHeight="false" outlineLevel="0" collapsed="false">
      <c r="A1" s="221"/>
      <c r="B1" s="255" t="s">
        <v>202</v>
      </c>
      <c r="C1" s="255"/>
      <c r="D1" s="255"/>
      <c r="E1" s="255"/>
      <c r="F1" s="255"/>
      <c r="G1" s="255"/>
      <c r="H1" s="256"/>
    </row>
    <row r="2" customFormat="false" ht="21" hidden="false" customHeight="false" outlineLevel="0" collapsed="false">
      <c r="A2" s="257"/>
      <c r="B2" s="258"/>
      <c r="C2" s="258"/>
      <c r="D2" s="258"/>
      <c r="E2" s="258"/>
      <c r="F2" s="258"/>
      <c r="G2" s="258"/>
      <c r="H2" s="258"/>
    </row>
    <row r="3" customFormat="false" ht="25.5" hidden="false" customHeight="true" outlineLevel="0" collapsed="false">
      <c r="A3" s="259" t="s">
        <v>203</v>
      </c>
      <c r="B3" s="260" t="s">
        <v>204</v>
      </c>
      <c r="C3" s="260" t="s">
        <v>205</v>
      </c>
      <c r="D3" s="260" t="s">
        <v>206</v>
      </c>
      <c r="E3" s="260" t="s">
        <v>207</v>
      </c>
      <c r="F3" s="260" t="s">
        <v>208</v>
      </c>
      <c r="G3" s="261" t="s">
        <v>209</v>
      </c>
      <c r="H3" s="258"/>
    </row>
    <row r="4" customFormat="false" ht="15" hidden="false" customHeight="false" outlineLevel="0" collapsed="false">
      <c r="A4" s="259"/>
      <c r="B4" s="260"/>
      <c r="C4" s="260"/>
      <c r="D4" s="260"/>
      <c r="E4" s="260"/>
      <c r="F4" s="260"/>
      <c r="G4" s="261"/>
      <c r="H4" s="258"/>
    </row>
    <row r="5" customFormat="false" ht="15.75" hidden="false" customHeight="false" outlineLevel="0" collapsed="false">
      <c r="A5" s="262"/>
      <c r="B5" s="263"/>
      <c r="C5" s="263" t="s">
        <v>210</v>
      </c>
      <c r="D5" s="263" t="s">
        <v>211</v>
      </c>
      <c r="E5" s="263" t="s">
        <v>29</v>
      </c>
      <c r="F5" s="263" t="s">
        <v>29</v>
      </c>
      <c r="G5" s="264" t="s">
        <v>29</v>
      </c>
      <c r="H5" s="258"/>
    </row>
    <row r="6" customFormat="false" ht="15" hidden="false" customHeight="false" outlineLevel="0" collapsed="false">
      <c r="A6" s="265" t="n">
        <v>40878</v>
      </c>
      <c r="B6" s="266" t="s">
        <v>212</v>
      </c>
      <c r="C6" s="267" t="n">
        <v>20</v>
      </c>
      <c r="D6" s="267" t="n">
        <v>5000</v>
      </c>
      <c r="E6" s="268" t="n">
        <f aca="false">IF(ISBLANK(C6),"",IF(ISBLANK(D6),"",D6*(1+0.00001*(20-C6))))</f>
        <v>5000</v>
      </c>
      <c r="F6" s="268" t="n">
        <v>5000</v>
      </c>
      <c r="G6" s="269" t="n">
        <f aca="false">IF(ISBLANK(D6),"",IF(ISBLANK(C6),"",(E6-F6)))</f>
        <v>0</v>
      </c>
      <c r="H6" s="258"/>
    </row>
    <row r="7" customFormat="false" ht="15" hidden="false" customHeight="false" outlineLevel="0" collapsed="false">
      <c r="A7" s="232" t="n">
        <v>40878</v>
      </c>
      <c r="B7" s="270" t="s">
        <v>213</v>
      </c>
      <c r="C7" s="271" t="n">
        <v>23</v>
      </c>
      <c r="D7" s="271" t="n">
        <v>5</v>
      </c>
      <c r="E7" s="272" t="n">
        <f aca="false">IF(ISBLANK(C7),"",IF(ISBLANK(D7),"",D7*(1+0.00001*(20-C7))))</f>
        <v>4.99985</v>
      </c>
      <c r="F7" s="272" t="n">
        <v>5</v>
      </c>
      <c r="G7" s="273" t="n">
        <f aca="false">IF(ISBLANK(D7),"",IF(ISBLANK(C7),"",(E7-F7)))</f>
        <v>-0.00014999999999965</v>
      </c>
      <c r="H7" s="258"/>
    </row>
    <row r="8" customFormat="false" ht="15" hidden="false" customHeight="false" outlineLevel="0" collapsed="false">
      <c r="A8" s="232" t="n">
        <v>40878</v>
      </c>
      <c r="B8" s="270" t="s">
        <v>214</v>
      </c>
      <c r="C8" s="271" t="n">
        <v>21.5</v>
      </c>
      <c r="D8" s="271" t="n">
        <v>5.0146</v>
      </c>
      <c r="E8" s="272" t="n">
        <f aca="false">IF(ISBLANK(C8),"",IF(ISBLANK(D8),"",D8*(1+0.00001*(20-C8))))</f>
        <v>5.014524781</v>
      </c>
      <c r="F8" s="272" t="n">
        <v>5</v>
      </c>
      <c r="G8" s="273" t="n">
        <f aca="false">IF(ISBLANK(D8),"",IF(ISBLANK(C8),"",(E8-F8)))</f>
        <v>0.0145247809999995</v>
      </c>
      <c r="H8" s="258"/>
    </row>
    <row r="9" customFormat="false" ht="15" hidden="false" customHeight="false" outlineLevel="0" collapsed="false">
      <c r="A9" s="232" t="n">
        <v>40878</v>
      </c>
      <c r="B9" s="270" t="s">
        <v>215</v>
      </c>
      <c r="C9" s="271" t="n">
        <v>21.6</v>
      </c>
      <c r="D9" s="271" t="n">
        <v>1.008025</v>
      </c>
      <c r="E9" s="272" t="n">
        <f aca="false">IF(ISBLANK(C9),"",IF(ISBLANK(D9),"",D9*(1+0.00001*(20-C9))))</f>
        <v>1.0080088716</v>
      </c>
      <c r="F9" s="272" t="n">
        <v>1</v>
      </c>
      <c r="G9" s="273" t="n">
        <f aca="false">IF(ISBLANK(D9),"",IF(ISBLANK(C9),"",(E9-F9)))</f>
        <v>0.00800887159999997</v>
      </c>
      <c r="H9" s="258"/>
    </row>
    <row r="10" customFormat="false" ht="15.75" hidden="false" customHeight="false" outlineLevel="0" collapsed="false">
      <c r="A10" s="274" t="n">
        <v>40878</v>
      </c>
      <c r="B10" s="275" t="s">
        <v>216</v>
      </c>
      <c r="C10" s="276" t="n">
        <v>21.5</v>
      </c>
      <c r="D10" s="276" t="n">
        <v>1.010313</v>
      </c>
      <c r="E10" s="277" t="n">
        <f aca="false">IF(ISBLANK(C10),"",IF(ISBLANK(D10),"",D10*(1+0.00001*(20-C10))))</f>
        <v>1.010297845305</v>
      </c>
      <c r="F10" s="277" t="n">
        <v>1</v>
      </c>
      <c r="G10" s="278" t="n">
        <f aca="false">IF(ISBLANK(D10),"",IF(ISBLANK(C10),"",(E10-F10)))</f>
        <v>0.010297845305</v>
      </c>
      <c r="H10" s="258"/>
    </row>
    <row r="11" customFormat="false" ht="15" hidden="false" customHeight="false" outlineLevel="0" collapsed="false">
      <c r="E11" s="279"/>
      <c r="F11" s="279"/>
      <c r="G11" s="280"/>
      <c r="H11" s="258"/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2024-02-19T13:10:14Z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