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2.xml" ContentType="application/vnd.openxmlformats-officedocument.spreadsheetml.comments+xml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drawing6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ml.chartshapes+xml"/>
  <Override PartName="/xl/drawings/vmlDrawing3.vml" ContentType="application/vnd.openxmlformats-officedocument.vmlDrawing"/>
  <Override PartName="/xl/drawings/drawing2.xml" ContentType="application/vnd.openxmlformats-officedocument.drawingml.chartshapes+xml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19.vml" ContentType="application/vnd.openxmlformats-officedocument.vmlDrawing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17.vml" ContentType="application/vnd.openxmlformats-officedocument.vmlDrawing"/>
  <Override PartName="/xl/drawings/vmlDrawing16.vml" ContentType="application/vnd.openxmlformats-officedocument.vmlDrawing"/>
  <Override PartName="/xl/drawings/vmlDrawing15.vml" ContentType="application/vnd.openxmlformats-officedocument.vmlDrawing"/>
  <Override PartName="/xl/drawings/vmlDrawing14.vml" ContentType="application/vnd.openxmlformats-officedocument.vmlDrawing"/>
  <Override PartName="/xl/drawings/vmlDrawing9.vml" ContentType="application/vnd.openxmlformats-officedocument.vmlDrawing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comments7.xml" ContentType="application/vnd.openxmlformats-officedocument.spreadsheetml.comments+xml"/>
  <Override PartName="/xl/comments38.xml" ContentType="application/vnd.openxmlformats-officedocument.spreadsheetml.comments+xml"/>
  <Override PartName="/xl/comments40.xml" ContentType="application/vnd.openxmlformats-officedocument.spreadsheetml.comments+xml"/>
  <Override PartName="/xl/comments1.xml" ContentType="application/vnd.openxmlformats-officedocument.spreadsheetml.comments+xml"/>
  <Override PartName="/xl/comments32.xml" ContentType="application/vnd.openxmlformats-officedocument.spreadsheetml.comments+xml"/>
  <Override PartName="/xl/comments5.xml" ContentType="application/vnd.openxmlformats-officedocument.spreadsheetml.comments+xml"/>
  <Override PartName="/xl/comments36.xml" ContentType="application/vnd.openxmlformats-officedocument.spreadsheetml.comments+xml"/>
  <Override PartName="/xl/charts/chart1.xml" ContentType="application/vnd.openxmlformats-officedocument.drawingml.chart+xml"/>
  <Override PartName="/xl/charts/_rels/chart2.xml.rels" ContentType="application/vnd.openxmlformats-package.relationships+xml"/>
  <Override PartName="/xl/charts/_rels/chart1.xml.rels" ContentType="application/vnd.openxmlformats-package.relationship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0.xml" ContentType="application/vnd.openxmlformats-officedocument.spreadsheetml.comments+xml"/>
  <Override PartName="/xl/sharedStrings.xml" ContentType="application/vnd.openxmlformats-officedocument.spreadsheetml.sharedStrings+xml"/>
  <Override PartName="/xl/comments14.xml" ContentType="application/vnd.openxmlformats-officedocument.spreadsheetml.comment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24.xml" ContentType="application/vnd.openxmlformats-officedocument.spreadsheetml.comments+xml"/>
  <Override PartName="/xl/comments28.xml" ContentType="application/vnd.openxmlformats-officedocument.spreadsheetml.comments+xml"/>
  <Override PartName="/xl/comments16.xml" ContentType="application/vnd.openxmlformats-officedocument.spreadsheetml.comments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comments15.xml" ContentType="application/vnd.openxmlformats-officedocument.spreadsheetml.comments+xml"/>
  <Override PartName="/xl/workbook.xml" ContentType="application/vnd.openxmlformats-officedocument.spreadsheetml.sheet.main+xml"/>
  <Override PartName="/xl/media/image1.jpeg" ContentType="image/jpeg"/>
  <Override PartName="/xl/media/image2.jpeg" ContentType="image/jpeg"/>
  <Override PartName="/xl/media/image3.jpeg" ContentType="image/jpeg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16.xml.rels" ContentType="application/vnd.openxmlformats-package.relationships+xml"/>
  <Override PartName="/xl/worksheets/_rels/sheet32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4.xml.rels" ContentType="application/vnd.openxmlformats-package.relationships+xml"/>
  <Override PartName="/xl/worksheets/_rels/sheet36.xml.rels" ContentType="application/vnd.openxmlformats-package.relationships+xml"/>
  <Override PartName="/xl/worksheets/_rels/sheet24.xml.rels" ContentType="application/vnd.openxmlformats-package.relationships+xml"/>
  <Override PartName="/xl/worksheets/_rels/sheet4.xml.rels" ContentType="application/vnd.openxmlformats-package.relationships+xml"/>
  <Override PartName="/xl/worksheets/_rels/sheet28.xml.rels" ContentType="application/vnd.openxmlformats-package.relationships+xml"/>
  <Override PartName="/xl/worksheets/_rels/sheet5.xml.rels" ContentType="application/vnd.openxmlformats-package.relationships+xml"/>
  <Override PartName="/xl/worksheets/_rels/sheet38.xml.rels" ContentType="application/vnd.openxmlformats-package.relationships+xml"/>
  <Override PartName="/xl/worksheets/_rels/sheet12.xml.rels" ContentType="application/vnd.openxmlformats-package.relationships+xml"/>
  <Override PartName="/xl/worksheets/_rels/sheet20.xml.rels" ContentType="application/vnd.openxmlformats-package.relationships+xml"/>
  <Override PartName="/xl/worksheets/_rels/sheet46.xml.rels" ContentType="application/vnd.openxmlformats-package.relationships+xml"/>
  <Override PartName="/xl/worksheets/_rels/sheet40.xml.rels" ContentType="application/vnd.openxmlformats-package.relationships+xml"/>
  <Override PartName="/xl/worksheets/_rels/sheet2.xml.rels" ContentType="application/vnd.openxmlformats-package.relationships+xml"/>
  <Override PartName="/xl/worksheets/_rels/sheet42.xml.rels" ContentType="application/vnd.openxmlformats-package.relationships+xml"/>
  <Override PartName="/xl/worksheets/_rels/sheet3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comments34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6_01" sheetId="5" state="visible" r:id="rId6"/>
    <sheet name="007_01" sheetId="6" state="visible" r:id="rId7"/>
    <sheet name="008_01" sheetId="7" state="visible" r:id="rId8"/>
    <sheet name="009_01" sheetId="8" state="visible" r:id="rId9"/>
    <sheet name="010_01" sheetId="9" state="visible" r:id="rId10"/>
    <sheet name="011_01" sheetId="10" state="visible" r:id="rId11"/>
    <sheet name="012_01" sheetId="11" state="visible" r:id="rId12"/>
    <sheet name="013_01" sheetId="12" state="visible" r:id="rId13"/>
    <sheet name="014_01" sheetId="13" state="visible" r:id="rId14"/>
    <sheet name="015_01" sheetId="14" state="visible" r:id="rId15"/>
    <sheet name="016_01" sheetId="15" state="visible" r:id="rId16"/>
    <sheet name="017_01" sheetId="16" state="visible" r:id="rId17"/>
    <sheet name="018_01" sheetId="17" state="visible" r:id="rId18"/>
    <sheet name="019_01" sheetId="18" state="visible" r:id="rId19"/>
    <sheet name="020_01" sheetId="19" state="visible" r:id="rId20"/>
    <sheet name="021_01" sheetId="20" state="visible" r:id="rId21"/>
    <sheet name="022_01" sheetId="21" state="visible" r:id="rId22"/>
    <sheet name="023_01" sheetId="22" state="visible" r:id="rId23"/>
    <sheet name="024_01" sheetId="23" state="visible" r:id="rId24"/>
    <sheet name="025_01" sheetId="24" state="visible" r:id="rId25"/>
    <sheet name="026_01" sheetId="25" state="visible" r:id="rId26"/>
    <sheet name="027_01" sheetId="26" state="visible" r:id="rId27"/>
    <sheet name="028_01" sheetId="27" state="visible" r:id="rId28"/>
    <sheet name="029_01" sheetId="28" state="visible" r:id="rId29"/>
    <sheet name="030_01" sheetId="29" state="visible" r:id="rId30"/>
    <sheet name="031_01" sheetId="30" state="visible" r:id="rId31"/>
    <sheet name="032_01" sheetId="31" state="visible" r:id="rId32"/>
    <sheet name="033_01" sheetId="32" state="visible" r:id="rId33"/>
    <sheet name="034_01" sheetId="33" state="visible" r:id="rId34"/>
    <sheet name="035_01" sheetId="34" state="visible" r:id="rId35"/>
    <sheet name="036_01" sheetId="35" state="visible" r:id="rId36"/>
    <sheet name="037_01" sheetId="36" state="visible" r:id="rId37"/>
    <sheet name="038_01" sheetId="37" state="visible" r:id="rId38"/>
    <sheet name="039_01" sheetId="38" state="visible" r:id="rId39"/>
    <sheet name="040_01" sheetId="39" state="visible" r:id="rId40"/>
    <sheet name="041_01" sheetId="40" state="visible" r:id="rId41"/>
    <sheet name="099_01" sheetId="41" state="visible" r:id="rId42"/>
    <sheet name="exemple" sheetId="42" state="visible" r:id="rId43"/>
    <sheet name="Volumes flacons" sheetId="43" state="visible" r:id="rId44"/>
    <sheet name="Titre d'iodate" sheetId="44" state="visible" r:id="rId45"/>
    <sheet name="Correction de volume" sheetId="45" state="visible" r:id="rId46"/>
    <sheet name="LISEZ_MOI" sheetId="46" state="visible" r:id="rId47"/>
  </sheets>
  <externalReferences>
    <externalReference r:id="rId48"/>
    <externalReference r:id="rId49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UNE SEULE VALEUR, SALINO NON STABLE</t>
        </r>
      </text>
    </comment>
    <comment ref="G3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UNE SEULE VALEUR, SALINO NON STABLE</t>
        </r>
      </text>
    </comment>
    <comment ref="G3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UNE SEULE VALEUR, SALINO NON STABLE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3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3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pb analyse, gros doute sur le résultat
</t>
        </r>
      </text>
    </comment>
    <comment ref="BB3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3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0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3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44" authorId="0">
      <text>
        <r>
          <rPr>
            <sz val="11"/>
            <color rgb="FF000000"/>
            <rFont val="Calibri"/>
            <family val="2"/>
            <charset val="1"/>
          </rPr>
          <t xml:space="preserve">mh:
</t>
        </r>
        <r>
          <rPr>
            <sz val="9"/>
            <color rgb="FF000000"/>
            <rFont val="Tahoma"/>
            <family val="2"/>
            <charset val="1"/>
          </rPr>
          <t xml:space="preserve">pb prélèvement ou analyse ?
Inversion de bouteilles ?</t>
        </r>
      </text>
    </comment>
    <comment ref="BB3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41" authorId="0">
      <text>
        <r>
          <rPr>
            <sz val="11"/>
            <color rgb="FF000000"/>
            <rFont val="Calibri"/>
            <family val="2"/>
            <charset val="1"/>
          </rPr>
          <t xml:space="preserve">mh:
</t>
        </r>
        <r>
          <rPr>
            <sz val="9"/>
            <color rgb="FF000000"/>
            <rFont val="Tahoma"/>
            <family val="2"/>
            <charset val="1"/>
          </rPr>
          <t xml:space="preserve">fuite bouteille 7</t>
        </r>
      </text>
    </commen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0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0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3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3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comments4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7" authorId="0">
      <text>
        <r>
          <rPr>
            <sz val="11"/>
            <color rgb="FF000000"/>
            <rFont val="Calibri"/>
            <family val="2"/>
            <charset val="1"/>
          </rPr>
          <t xml:space="preserve">mh:
</t>
        </r>
        <r>
          <rPr>
            <sz val="9"/>
            <color rgb="FF000000"/>
            <rFont val="Tahoma"/>
            <family val="2"/>
            <charset val="1"/>
          </rPr>
          <t xml:space="preserve">bizarre!!! Ai passé plusieurs fois l'échantillon. 34.91 dans fichier all_btl</t>
        </r>
      </text>
    </comment>
    <comment ref="BB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  <comment ref="BB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0"/>
            <charset val="1"/>
          </rPr>
          <t xml:space="preserve">no déterminé
</t>
        </r>
      </text>
    </comment>
  </commentList>
</comments>
</file>

<file path=xl/sharedStrings.xml><?xml version="1.0" encoding="utf-8"?>
<sst xmlns="http://schemas.openxmlformats.org/spreadsheetml/2006/main" count="10406" uniqueCount="468">
  <si>
    <t xml:space="preserve">Campagne :</t>
  </si>
  <si>
    <t xml:space="preserve">PIRATA-FR30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</si>
  <si>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</si>
  <si>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</si>
  <si>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</si>
  <si>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</si>
  <si>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</si>
  <si>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</si>
  <si>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</si>
  <si>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</si>
  <si>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</si>
  <si>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</si>
  <si>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11°</t>
  </si>
  <si>
    <t xml:space="preserve">28.85'</t>
  </si>
  <si>
    <t xml:space="preserve">N</t>
  </si>
  <si>
    <t xml:space="preserve">+</t>
  </si>
  <si>
    <t xml:space="preserve">E</t>
  </si>
  <si>
    <t xml:space="preserve">11°28,85</t>
  </si>
  <si>
    <t xml:space="preserve">Longitude</t>
  </si>
  <si>
    <t xml:space="preserve">023°</t>
  </si>
  <si>
    <t xml:space="preserve">00.59'</t>
  </si>
  <si>
    <t xml:space="preserve">W</t>
  </si>
  <si>
    <t xml:space="preserve">-</t>
  </si>
  <si>
    <t xml:space="preserve">S</t>
  </si>
  <si>
    <t xml:space="preserve">-23°0,59</t>
  </si>
  <si>
    <t xml:space="preserve">Prélèvement</t>
  </si>
  <si>
    <t xml:space="preserve">Date</t>
  </si>
  <si>
    <t xml:space="preserve">2020-02-18T19:04:19z</t>
  </si>
  <si>
    <t xml:space="preserve">Heure</t>
  </si>
  <si>
    <t xml:space="preserve">23°0,59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</si>
  <si>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</si>
  <si>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</si>
  <si>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</si>
  <si>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</si>
  <si>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</si>
  <si>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t xml:space="preserve">t°lab =</t>
  </si>
  <si>
    <t xml:space="preserve">Volume moyen de thiosulfate pour la titration à t°c</t>
  </si>
  <si>
    <t xml:space="preserve">Vmoy.titr.t°c =</t>
  </si>
  <si>
    <t xml:space="preserve">mL</t>
  </si>
  <si>
    <t xml:space="preserve">Volume moyen de thiosulfate pour la détermination du blanc à t°c</t>
  </si>
  <si>
    <t xml:space="preserve">Vmoy.titr.blanc.t°c =</t>
  </si>
  <si>
    <t xml:space="preserve">Masse volumique de l'eau pure à la calibration</t>
  </si>
  <si>
    <t xml:space="preserve">ρ =</t>
  </si>
  <si>
    <t xml:space="preserve">Normalite de l'iodate (NIO3) à la température de calibration</t>
  </si>
  <si>
    <t xml:space="preserve">N(IO3) =</t>
  </si>
  <si>
    <t xml:space="preserve">Vol. de la prise d'essai d'iodate (VIO3) à 20°C</t>
  </si>
  <si>
    <t xml:space="preserve">V(IO3)20°C =</t>
  </si>
  <si>
    <t xml:space="preserve">Vol. de la prise d'essai d'iodate (VIO3) à t°c</t>
  </si>
  <si>
    <t xml:space="preserve">V(IO3)t°c=</t>
  </si>
  <si>
    <t xml:space="preserve">Volume moyen de thiosulfate pour la titration à 20° C</t>
  </si>
  <si>
    <t xml:space="preserve">Vmoy.titr.20°C =</t>
  </si>
  <si>
    <t xml:space="preserve">Volume moyen de thiosulfate pour la détermination du blanc à 20° C</t>
  </si>
  <si>
    <t xml:space="preserve">Vmoy.titr.blanc.20°C =</t>
  </si>
  <si>
    <t xml:space="preserve">Normalite de l'iodate (NIO3) à 20°C</t>
  </si>
  <si>
    <t xml:space="preserve">N(IO3)20°C =</t>
  </si>
  <si>
    <t xml:space="preserve">Titre du thiosulfate à 20°C</t>
  </si>
  <si>
    <t xml:space="preserve">V(Thio)20°C =</t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</si>
  <si>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</si>
  <si>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</si>
  <si>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</si>
  <si>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</si>
  <si>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</si>
  <si>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</si>
  <si>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</si>
  <si>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</si>
  <si>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</si>
  <si>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</si>
  <si>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</si>
  <si>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</si>
  <si>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</si>
  <si>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</si>
  <si>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</si>
  <si>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</si>
  <si>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</si>
  <si>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</si>
  <si>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</si>
  <si>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</si>
  <si>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t xml:space="preserve">NO2</t>
  </si>
  <si>
    <t xml:space="preserve">NO3 + NO2</t>
  </si>
  <si>
    <t xml:space="preserve">NO3 </t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</si>
  <si>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</si>
  <si>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</si>
  <si>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</si>
  <si>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</si>
  <si>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</si>
  <si>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</si>
  <si>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</si>
  <si>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</si>
  <si>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</si>
  <si>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</si>
  <si>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</si>
  <si>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</si>
  <si>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</si>
  <si>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</si>
  <si>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</si>
  <si>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</si>
  <si>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</si>
  <si>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</si>
  <si>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</si>
  <si>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</si>
  <si>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</si>
  <si>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</si>
  <si>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</si>
  <si>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</si>
  <si>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</si>
  <si>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</si>
  <si>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</si>
  <si>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</si>
  <si>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</si>
  <si>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</si>
  <si>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</si>
  <si>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dbar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</si>
  <si>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</si>
  <si>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</si>
  <si>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</si>
  <si>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</si>
  <si>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</si>
  <si>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</si>
  <si>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</si>
  <si>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</si>
  <si>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</si>
  <si>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</si>
  <si>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</si>
  <si>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</si>
  <si>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</si>
  <si>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</si>
  <si>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</si>
  <si>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</si>
  <si>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</si>
  <si>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</si>
  <si>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</si>
  <si>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</si>
  <si>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</si>
  <si>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</si>
  <si>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</si>
  <si>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</si>
  <si>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</si>
  <si>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</si>
  <si>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</si>
  <si>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</si>
  <si>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</si>
  <si>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</si>
  <si>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</si>
  <si>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</si>
  <si>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</si>
  <si>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</si>
  <si>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</si>
  <si>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</si>
  <si>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</si>
  <si>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</si>
  <si>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</si>
  <si>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</si>
  <si>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</si>
  <si>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</si>
  <si>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t xml:space="preserve">µg.l-1</t>
  </si>
  <si>
    <t xml:space="preserve">Profils des mesures en profondeur</t>
  </si>
  <si>
    <t xml:space="preserve">salinité</t>
  </si>
  <si>
    <t xml:space="preserve">moyenne - 2 ecartype</t>
  </si>
  <si>
    <t xml:space="preserve">moyenne</t>
  </si>
  <si>
    <t xml:space="preserve">moyenne + 2 ecartype</t>
  </si>
  <si>
    <t xml:space="preserve">oxygène</t>
  </si>
  <si>
    <t xml:space="preserve">09°</t>
  </si>
  <si>
    <t xml:space="preserve">59.99'</t>
  </si>
  <si>
    <t xml:space="preserve">9°59,99</t>
  </si>
  <si>
    <t xml:space="preserve">021°</t>
  </si>
  <si>
    <t xml:space="preserve">16.94'</t>
  </si>
  <si>
    <t xml:space="preserve">-21°16,94</t>
  </si>
  <si>
    <t xml:space="preserve">2020-02-19T11:47:28z</t>
  </si>
  <si>
    <t xml:space="preserve">21°16,94</t>
  </si>
  <si>
    <t xml:space="preserve">ND</t>
  </si>
  <si>
    <t xml:space="preserve">00.06'</t>
  </si>
  <si>
    <t xml:space="preserve">9°0,06</t>
  </si>
  <si>
    <t xml:space="preserve">020°</t>
  </si>
  <si>
    <t xml:space="preserve">06.92'</t>
  </si>
  <si>
    <t xml:space="preserve">-20°6,92</t>
  </si>
  <si>
    <t xml:space="preserve">2020-02-19T21:45:54z</t>
  </si>
  <si>
    <t xml:space="preserve">20°6,92</t>
  </si>
  <si>
    <t xml:space="preserve">07°</t>
  </si>
  <si>
    <t xml:space="preserve">59.92'</t>
  </si>
  <si>
    <t xml:space="preserve">7°59,92</t>
  </si>
  <si>
    <t xml:space="preserve">018°</t>
  </si>
  <si>
    <t xml:space="preserve">57.90'</t>
  </si>
  <si>
    <t xml:space="preserve">-18°57,9</t>
  </si>
  <si>
    <t xml:space="preserve">2020-02-20T07:21:36z</t>
  </si>
  <si>
    <t xml:space="preserve">18°57,9</t>
  </si>
  <si>
    <t xml:space="preserve">00°</t>
  </si>
  <si>
    <t xml:space="preserve">02.03'</t>
  </si>
  <si>
    <t xml:space="preserve">0°2,03</t>
  </si>
  <si>
    <t xml:space="preserve">009°</t>
  </si>
  <si>
    <t xml:space="preserve">53.21'</t>
  </si>
  <si>
    <t xml:space="preserve">-9°53,21</t>
  </si>
  <si>
    <t xml:space="preserve">2020-02-23T21:29:31z</t>
  </si>
  <si>
    <t xml:space="preserve">9°53,21</t>
  </si>
  <si>
    <t xml:space="preserve">00.83'</t>
  </si>
  <si>
    <t xml:space="preserve">0°0,83</t>
  </si>
  <si>
    <t xml:space="preserve">000°</t>
  </si>
  <si>
    <t xml:space="preserve">00.47'</t>
  </si>
  <si>
    <t xml:space="preserve">-0°0,47</t>
  </si>
  <si>
    <t xml:space="preserve">2020-02-26T06:13:22z</t>
  </si>
  <si>
    <t xml:space="preserve">0°0,47</t>
  </si>
  <si>
    <t xml:space="preserve">39.70'</t>
  </si>
  <si>
    <t xml:space="preserve">0°39,7</t>
  </si>
  <si>
    <t xml:space="preserve">00.16'</t>
  </si>
  <si>
    <t xml:space="preserve">0°0,16</t>
  </si>
  <si>
    <t xml:space="preserve">2020-02-26T20:45:44z</t>
  </si>
  <si>
    <t xml:space="preserve">19.82'</t>
  </si>
  <si>
    <t xml:space="preserve">0°19,82</t>
  </si>
  <si>
    <t xml:space="preserve">00.04'</t>
  </si>
  <si>
    <t xml:space="preserve">0°0,04</t>
  </si>
  <si>
    <t xml:space="preserve">2020-02-27T03:06:01z</t>
  </si>
  <si>
    <t xml:space="preserve">29.99'</t>
  </si>
  <si>
    <t xml:space="preserve">-0°29,99</t>
  </si>
  <si>
    <t xml:space="preserve">-0°0,06</t>
  </si>
  <si>
    <t xml:space="preserve">27:02:2020</t>
  </si>
  <si>
    <t xml:space="preserve">0°29,99</t>
  </si>
  <si>
    <t xml:space="preserve">2020-02-27T20:15:53z</t>
  </si>
  <si>
    <t xml:space="preserve">0°0,06</t>
  </si>
  <si>
    <t xml:space="preserve">01°</t>
  </si>
  <si>
    <t xml:space="preserve">00.12'</t>
  </si>
  <si>
    <t xml:space="preserve">-1°0,12</t>
  </si>
  <si>
    <t xml:space="preserve">00.02'</t>
  </si>
  <si>
    <t xml:space="preserve">-0°0,02</t>
  </si>
  <si>
    <t xml:space="preserve">s</t>
  </si>
  <si>
    <t xml:space="preserve">1°0,12</t>
  </si>
  <si>
    <t xml:space="preserve">2020-02-28T00:13:33z</t>
  </si>
  <si>
    <t xml:space="preserve">0°0,02</t>
  </si>
  <si>
    <t xml:space="preserve">30.03'</t>
  </si>
  <si>
    <t xml:space="preserve">-1°30,03</t>
  </si>
  <si>
    <t xml:space="preserve">00.08'</t>
  </si>
  <si>
    <t xml:space="preserve">0°0,08</t>
  </si>
  <si>
    <t xml:space="preserve">1°30,03</t>
  </si>
  <si>
    <t xml:space="preserve">2020-02-28T04:13:37z</t>
  </si>
  <si>
    <t xml:space="preserve">59.95'</t>
  </si>
  <si>
    <t xml:space="preserve">-1°59,95</t>
  </si>
  <si>
    <t xml:space="preserve">00.00'</t>
  </si>
  <si>
    <t xml:space="preserve">0°0</t>
  </si>
  <si>
    <t xml:space="preserve">1°59,95</t>
  </si>
  <si>
    <t xml:space="preserve">2020-02-28T08:22:30z</t>
  </si>
  <si>
    <t xml:space="preserve">02°</t>
  </si>
  <si>
    <t xml:space="preserve">29.88'</t>
  </si>
  <si>
    <t xml:space="preserve">-2°29,88</t>
  </si>
  <si>
    <t xml:space="preserve">00.09'</t>
  </si>
  <si>
    <t xml:space="preserve">-0°0,09</t>
  </si>
  <si>
    <t xml:space="preserve">2°29,88</t>
  </si>
  <si>
    <t xml:space="preserve">2020-02-28T12:22:06z</t>
  </si>
  <si>
    <t xml:space="preserve">0°0,09</t>
  </si>
  <si>
    <t xml:space="preserve">59.87'</t>
  </si>
  <si>
    <t xml:space="preserve">-2°59,87</t>
  </si>
  <si>
    <t xml:space="preserve">00.14'</t>
  </si>
  <si>
    <t xml:space="preserve">-0°0,14</t>
  </si>
  <si>
    <t xml:space="preserve">2°59,87</t>
  </si>
  <si>
    <t xml:space="preserve">2020-02-28T17:08:05z</t>
  </si>
  <si>
    <t xml:space="preserve">0°0,14</t>
  </si>
  <si>
    <t xml:space="preserve">19°</t>
  </si>
  <si>
    <t xml:space="preserve">55.92'</t>
  </si>
  <si>
    <t xml:space="preserve">-19°55,92</t>
  </si>
  <si>
    <t xml:space="preserve">57.81'</t>
  </si>
  <si>
    <t xml:space="preserve">-9°57,81</t>
  </si>
  <si>
    <t xml:space="preserve">19°55,92</t>
  </si>
  <si>
    <t xml:space="preserve">2020-03-05T05:35:16z</t>
  </si>
  <si>
    <t xml:space="preserve">9°57,81</t>
  </si>
  <si>
    <t xml:space="preserve">c</t>
  </si>
  <si>
    <t xml:space="preserve">Bouteille 1: instabilité, impossible de faire une lecture correcte. Bouteille 3: instable</t>
  </si>
  <si>
    <t xml:space="preserve">53.33'</t>
  </si>
  <si>
    <t xml:space="preserve">-9°53,33</t>
  </si>
  <si>
    <t xml:space="preserve">58.52'</t>
  </si>
  <si>
    <t xml:space="preserve">-9°58,52</t>
  </si>
  <si>
    <t xml:space="preserve">9°53,33</t>
  </si>
  <si>
    <t xml:space="preserve">2020-03-08T01:06:00z</t>
  </si>
  <si>
    <t xml:space="preserve">9°58,52</t>
  </si>
  <si>
    <t xml:space="preserve">bouteille7: bouchon du haut fuit</t>
  </si>
  <si>
    <t xml:space="preserve">30.37'</t>
  </si>
  <si>
    <t xml:space="preserve">-9°30,37</t>
  </si>
  <si>
    <t xml:space="preserve">59.89'</t>
  </si>
  <si>
    <t xml:space="preserve">-9°59,89</t>
  </si>
  <si>
    <t xml:space="preserve">9°30,37</t>
  </si>
  <si>
    <t xml:space="preserve">2020-03-08T07:07:20z</t>
  </si>
  <si>
    <t xml:space="preserve">9°59,89</t>
  </si>
  <si>
    <t xml:space="preserve">08°</t>
  </si>
  <si>
    <t xml:space="preserve">59.98'</t>
  </si>
  <si>
    <t xml:space="preserve">-8°59,98</t>
  </si>
  <si>
    <t xml:space="preserve">010°</t>
  </si>
  <si>
    <t xml:space="preserve">00.01'</t>
  </si>
  <si>
    <t xml:space="preserve">-10°0,01</t>
  </si>
  <si>
    <t xml:space="preserve">8°59,98</t>
  </si>
  <si>
    <t xml:space="preserve">2020-03-08T11:49:03z</t>
  </si>
  <si>
    <t xml:space="preserve">10°0,01</t>
  </si>
  <si>
    <t xml:space="preserve">29.93'</t>
  </si>
  <si>
    <t xml:space="preserve">-8°29,93</t>
  </si>
  <si>
    <t xml:space="preserve">-10°0</t>
  </si>
  <si>
    <t xml:space="preserve">8°29,93</t>
  </si>
  <si>
    <t xml:space="preserve">2020-03-08T16:19:01z</t>
  </si>
  <si>
    <t xml:space="preserve">10°0</t>
  </si>
  <si>
    <t xml:space="preserve">-7°59,98</t>
  </si>
  <si>
    <t xml:space="preserve">-10°0,12</t>
  </si>
  <si>
    <t xml:space="preserve">7°59,98</t>
  </si>
  <si>
    <t xml:space="preserve">2020-03-08T20:47:31z</t>
  </si>
  <si>
    <t xml:space="preserve">10°0,12</t>
  </si>
  <si>
    <t xml:space="preserve">29.97'</t>
  </si>
  <si>
    <t xml:space="preserve">-7°29,97</t>
  </si>
  <si>
    <t xml:space="preserve">00.03'</t>
  </si>
  <si>
    <t xml:space="preserve">-10°0,3</t>
  </si>
  <si>
    <t xml:space="preserve">7°29,97</t>
  </si>
  <si>
    <t xml:space="preserve">2020-03-09T01:26:12z</t>
  </si>
  <si>
    <t xml:space="preserve">10°0,3</t>
  </si>
  <si>
    <t xml:space="preserve">ActiveX VT_ERROR: </t>
  </si>
  <si>
    <t xml:space="preserve">06°</t>
  </si>
  <si>
    <t xml:space="preserve">-6°59,87</t>
  </si>
  <si>
    <t xml:space="preserve">-10°0,03</t>
  </si>
  <si>
    <t xml:space="preserve">6°59,87</t>
  </si>
  <si>
    <t xml:space="preserve">2020-03-09T05:52:45z</t>
  </si>
  <si>
    <t xml:space="preserve">10°0,03</t>
  </si>
  <si>
    <t xml:space="preserve">29.87'</t>
  </si>
  <si>
    <t xml:space="preserve">2020-03-09T10:24:03z</t>
  </si>
  <si>
    <t xml:space="preserve">01.59'</t>
  </si>
  <si>
    <t xml:space="preserve">-6°1,64</t>
  </si>
  <si>
    <t xml:space="preserve">00.27'</t>
  </si>
  <si>
    <t xml:space="preserve">-10°0,28</t>
  </si>
  <si>
    <t xml:space="preserve">6°1,64</t>
  </si>
  <si>
    <t xml:space="preserve">2020-03-10T00:30:47z</t>
  </si>
  <si>
    <t xml:space="preserve">10°0,28</t>
  </si>
  <si>
    <t xml:space="preserve">05°</t>
  </si>
  <si>
    <t xml:space="preserve">30.05'</t>
  </si>
  <si>
    <t xml:space="preserve">-5°30,05</t>
  </si>
  <si>
    <t xml:space="preserve">00.07'</t>
  </si>
  <si>
    <t xml:space="preserve">-10°0,07</t>
  </si>
  <si>
    <t xml:space="preserve">5°30,05</t>
  </si>
  <si>
    <t xml:space="preserve">2020-03-10T05:20:41z</t>
  </si>
  <si>
    <t xml:space="preserve">10°0,07</t>
  </si>
  <si>
    <t xml:space="preserve">-5°0,045</t>
  </si>
  <si>
    <t xml:space="preserve">00.25'</t>
  </si>
  <si>
    <t xml:space="preserve">-10°0,25</t>
  </si>
  <si>
    <t xml:space="preserve">5°0,045</t>
  </si>
  <si>
    <t xml:space="preserve">2020-03-10T10:03:16z</t>
  </si>
  <si>
    <t xml:space="preserve">10°0,25</t>
  </si>
  <si>
    <t xml:space="preserve">04°</t>
  </si>
  <si>
    <t xml:space="preserve">30.07'</t>
  </si>
  <si>
    <t xml:space="preserve">-4°30,07</t>
  </si>
  <si>
    <t xml:space="preserve">4°30,07</t>
  </si>
  <si>
    <t xml:space="preserve">2020-03-10T14:43:48z</t>
  </si>
  <si>
    <t xml:space="preserve">03°</t>
  </si>
  <si>
    <t xml:space="preserve">-3°59,89</t>
  </si>
  <si>
    <t xml:space="preserve">00.15'</t>
  </si>
  <si>
    <t xml:space="preserve">-10°0,15</t>
  </si>
  <si>
    <t xml:space="preserve">3°59,89</t>
  </si>
  <si>
    <t xml:space="preserve">2020-03-10T19:18:47z</t>
  </si>
  <si>
    <t xml:space="preserve">10°0,15</t>
  </si>
  <si>
    <t xml:space="preserve">29.90'</t>
  </si>
  <si>
    <t xml:space="preserve">-3°29,9</t>
  </si>
  <si>
    <t xml:space="preserve">00.22'</t>
  </si>
  <si>
    <t xml:space="preserve">-10°0,22</t>
  </si>
  <si>
    <t xml:space="preserve">3°29,9</t>
  </si>
  <si>
    <t xml:space="preserve">2020-03-10T23:52:06z</t>
  </si>
  <si>
    <t xml:space="preserve">10°0,22</t>
  </si>
  <si>
    <t xml:space="preserve">59.84'</t>
  </si>
  <si>
    <t xml:space="preserve">-2°59,84</t>
  </si>
  <si>
    <t xml:space="preserve">00.13'</t>
  </si>
  <si>
    <t xml:space="preserve">-10°0,13</t>
  </si>
  <si>
    <t xml:space="preserve">2°59,84</t>
  </si>
  <si>
    <t xml:space="preserve">2020-03-11T04:24:11z</t>
  </si>
  <si>
    <t xml:space="preserve">10°0,13</t>
  </si>
  <si>
    <t xml:space="preserve">29.89'</t>
  </si>
  <si>
    <t xml:space="preserve">2°29,89</t>
  </si>
  <si>
    <t xml:space="preserve">-10°0,27</t>
  </si>
  <si>
    <t xml:space="preserve">2020-03-11T08:52:52z</t>
  </si>
  <si>
    <t xml:space="preserve">10°0,27</t>
  </si>
  <si>
    <t xml:space="preserve">2020-03-11T13:17:36z</t>
  </si>
  <si>
    <t xml:space="preserve">29.95'</t>
  </si>
  <si>
    <t xml:space="preserve">-1°29,95</t>
  </si>
  <si>
    <t xml:space="preserve">-10°0,06</t>
  </si>
  <si>
    <t xml:space="preserve">1°29,95</t>
  </si>
  <si>
    <t xml:space="preserve">2020-03-11T17:44:42z</t>
  </si>
  <si>
    <t xml:space="preserve">10°0,06</t>
  </si>
  <si>
    <t xml:space="preserve">-0°59,99</t>
  </si>
  <si>
    <t xml:space="preserve">0°59,99</t>
  </si>
  <si>
    <t xml:space="preserve">2020-03-11T22:11:32z</t>
  </si>
  <si>
    <t xml:space="preserve">30.01'</t>
  </si>
  <si>
    <t xml:space="preserve">-0°30,01</t>
  </si>
  <si>
    <t xml:space="preserve">55.73'</t>
  </si>
  <si>
    <t xml:space="preserve">-9°55,73</t>
  </si>
  <si>
    <t xml:space="preserve">0°30,01</t>
  </si>
  <si>
    <t xml:space="preserve">2020-03-12T02:50:35z</t>
  </si>
  <si>
    <t xml:space="preserve">9°55,73</t>
  </si>
  <si>
    <t xml:space="preserve">01.68'</t>
  </si>
  <si>
    <t xml:space="preserve">0°1,68</t>
  </si>
  <si>
    <t xml:space="preserve">50.82'</t>
  </si>
  <si>
    <t xml:space="preserve">-9°50,82</t>
  </si>
  <si>
    <t xml:space="preserve">2020-03-12T07:54:17z</t>
  </si>
  <si>
    <t xml:space="preserve">9°50,82</t>
  </si>
  <si>
    <t xml:space="preserve">29.96'</t>
  </si>
  <si>
    <t xml:space="preserve">0°29,96</t>
  </si>
  <si>
    <t xml:space="preserve">59.96'</t>
  </si>
  <si>
    <t xml:space="preserve">-9°59,96</t>
  </si>
  <si>
    <t xml:space="preserve">2020-03-12T15:06:39z</t>
  </si>
  <si>
    <t xml:space="preserve">9°59,96</t>
  </si>
  <si>
    <t xml:space="preserve">2020-03-12T19:44:44z</t>
  </si>
  <si>
    <t xml:space="preserve">29.94'</t>
  </si>
  <si>
    <t xml:space="preserve">1°29,94</t>
  </si>
  <si>
    <t xml:space="preserve">2020-03-13T00:26:07z</t>
  </si>
  <si>
    <t xml:space="preserve">-0°0,01</t>
  </si>
  <si>
    <t xml:space="preserve">022°</t>
  </si>
  <si>
    <t xml:space="preserve">59.91'</t>
  </si>
  <si>
    <t xml:space="preserve">-22°59,91</t>
  </si>
  <si>
    <t xml:space="preserve">0°0,01</t>
  </si>
  <si>
    <t xml:space="preserve">2020-03-16T03:05:11z</t>
  </si>
  <si>
    <t xml:space="preserve">22°59,91</t>
  </si>
  <si>
    <t xml:space="preserve">PIRATA Fr28</t>
  </si>
  <si>
    <t xml:space="preserve">: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</si>
  <si>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</si>
  <si>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</si>
  <si>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</si>
  <si>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</si>
  <si>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</si>
  <si>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</si>
  <si>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</si>
  <si>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</si>
  <si>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</si>
  <si>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</si>
  <si>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</si>
  <si>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</si>
  <si>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</si>
  <si>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</si>
  <si>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NXAP</t>
  </si>
  <si>
    <t xml:space="preserve">VXAP</t>
  </si>
  <si>
    <t xml:space="preserve">LUTP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</si>
  <si>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</si>
  <si>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</si>
  <si>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</si>
  <si>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</si>
  <si>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</si>
  <si>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</si>
  <si>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</si>
  <si>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</si>
  <si>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</si>
  <si>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</si>
  <si>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</si>
  <si>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</si>
  <si>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</si>
  <si>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</si>
  <si>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25/11/2019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</si>
  <si>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</si>
  <si>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</si>
  <si>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</si>
  <si>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</si>
  <si>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</si>
  <si>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</si>
  <si>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</si>
  <si>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</si>
  <si>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</si>
  <si>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</si>
  <si>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</si>
  <si>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</si>
  <si>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*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</si>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</sst>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000"/>
    <numFmt numFmtId="166" formatCode="00"/>
    <numFmt numFmtId="167" formatCode="m/d/yyyy"/>
    <numFmt numFmtId="168" formatCode="00\°"/>
    <numFmt numFmtId="169" formatCode="00.00&quot;''&quot;"/>
    <numFmt numFmtId="170" formatCode="0.00"/>
    <numFmt numFmtId="171" formatCode="00.00&quot; ''&quot;"/>
    <numFmt numFmtId="172" formatCode="yyyy\-mm\-dd"/>
    <numFmt numFmtId="173" formatCode="h:mm:ss"/>
    <numFmt numFmtId="174" formatCode="0.0000"/>
    <numFmt numFmtId="175" formatCode="yyyy\-mm\-dd\Thh:mm:ss\z"/>
    <numFmt numFmtId="176" formatCode="[$-F800]dddd&quot;, &quot;mmmm\ dd&quot;, &quot;yyyy"/>
    <numFmt numFmtId="177" formatCode="0.000"/>
    <numFmt numFmtId="178" formatCode="0.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[hh]\°mm\'ss.00&quot;''&quot;"/>
    <numFmt numFmtId="183" formatCode="0"/>
    <numFmt numFmtId="184" formatCode="0.00000"/>
    <numFmt numFmtId="185" formatCode="0.000000"/>
    <numFmt numFmtId="186" formatCode="00.00&quot; °C&quot;"/>
    <numFmt numFmtId="187" formatCode="0.000&quot; litres&quot;"/>
    <numFmt numFmtId="188" formatCode="00.00000E+0&quot; N&quot;"/>
    <numFmt numFmtId="189" formatCode="0%"/>
    <numFmt numFmtId="190" formatCode="General"/>
  </numFmts>
  <fonts count="5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14"/>
      <name val="Calibri"/>
      <family val="0"/>
    </font>
    <font>
      <sz val="14"/>
      <name val="Times New Roman"/>
      <family val="0"/>
    </font>
    <font>
      <b val="true"/>
      <sz val="11"/>
      <name val="Calibri"/>
      <family val="0"/>
    </font>
    <font>
      <b val="true"/>
      <sz val="11"/>
      <color rgb="FF00CC00"/>
      <name val="Calibri"/>
      <family val="0"/>
    </font>
    <font>
      <b val="true"/>
      <sz val="11"/>
      <color rgb="FF00CC00"/>
      <name val="Symbol"/>
      <family val="0"/>
    </font>
    <font>
      <b val="true"/>
      <sz val="11"/>
      <color rgb="FFFF0000"/>
      <name val="Calibri"/>
      <family val="0"/>
    </font>
    <font>
      <sz val="10"/>
      <color rgb="FF000000"/>
      <name val="Calibri"/>
      <family val="2"/>
    </font>
    <font>
      <b val="true"/>
      <sz val="11"/>
      <name val="Symbol"/>
      <family val="0"/>
    </font>
    <font>
      <b val="true"/>
      <sz val="11"/>
      <name val="Times New Roman"/>
      <family val="0"/>
    </font>
    <font>
      <b val="true"/>
      <sz val="11"/>
      <color rgb="FF000000"/>
      <name val="Calibri"/>
      <family val="0"/>
    </font>
    <font>
      <sz val="9"/>
      <color rgb="FF000000"/>
      <name val="Tahoma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2"/>
      <name val="Calibri"/>
      <family val="2"/>
      <charset val="1"/>
    </font>
    <font>
      <sz val="11"/>
      <color rgb="FF00206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0"/>
      <color rgb="FF000000"/>
      <name val="Calibri"/>
      <family val="2"/>
    </font>
    <font>
      <b val="true"/>
      <sz val="1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CC00"/>
      </patternFill>
    </fill>
    <fill>
      <patternFill patternType="solid">
        <fgColor rgb="FFFCD5B5"/>
        <bgColor rgb="FFD9D9D9"/>
      </patternFill>
    </fill>
    <fill>
      <patternFill patternType="solid">
        <fgColor rgb="FFFF0000"/>
        <bgColor rgb="FF9933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0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4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25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25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25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25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25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3" borderId="25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5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2" borderId="1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4" fontId="25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0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4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41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4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4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43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43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43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43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3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3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3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43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3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25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4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4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42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4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4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1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5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2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9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3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3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28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4" fontId="4" fillId="2" borderId="3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4" fillId="2" borderId="3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7" fontId="4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4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4" fillId="0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6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3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4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  <cellStyle name="Excel Built-in Explanatory Text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CC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2060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externalLink" Target="externalLinks/externalLink1.xml"/><Relationship Id="rId49" Type="http://schemas.openxmlformats.org/officeDocument/2006/relationships/externalLink" Target="externalLinks/externalLink2.xml"/><Relationship Id="rId5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6453803010922"/>
          <c:y val="0.032488986784141"/>
          <c:w val="0.780084620682869"/>
          <c:h val="0.891336270190896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[1]001_01!$C$34:$C$44</c:f>
              <c:numCache>
                <c:formatCode>General</c:formatCode>
                <c:ptCount val="11"/>
              </c:numCache>
            </c:numRef>
          </c:xVal>
          <c:yVal>
            <c:numRef>
              <c:f>[1]001_01!$S$34:$S$44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1"/>
          <c:order val="1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001_01!$C$35:$C$54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001_01!$S$35:$S$54</c:f>
              <c:numCache>
                <c:formatCode>General</c:formatCode>
                <c:ptCount val="20"/>
                <c:pt idx="0">
                  <c:v>247.455680177244</c:v>
                </c:pt>
                <c:pt idx="1">
                  <c:v>243.299875588931</c:v>
                </c:pt>
                <c:pt idx="2">
                  <c:v>242.785125472114</c:v>
                </c:pt>
                <c:pt idx="3">
                  <c:v>243.392231958451</c:v>
                </c:pt>
                <c:pt idx="4">
                  <c:v>243.255195334101</c:v>
                </c:pt>
                <c:pt idx="5">
                  <c:v>243.224211595481</c:v>
                </c:pt>
                <c:pt idx="6">
                  <c:v>243.596507072144</c:v>
                </c:pt>
                <c:pt idx="7">
                  <c:v>244.446752674229</c:v>
                </c:pt>
                <c:pt idx="8">
                  <c:v>243.364175754547</c:v>
                </c:pt>
                <c:pt idx="9">
                  <c:v>243.134496843853</c:v>
                </c:pt>
                <c:pt idx="10">
                  <c:v>243.92217887732</c:v>
                </c:pt>
                <c:pt idx="11">
                  <c:v>243.170852392166</c:v>
                </c:pt>
                <c:pt idx="12">
                  <c:v>243.999291590231</c:v>
                </c:pt>
                <c:pt idx="13">
                  <c:v>243.682522019648</c:v>
                </c:pt>
                <c:pt idx="14">
                  <c:v>244.233174604541</c:v>
                </c:pt>
                <c:pt idx="15">
                  <c:v>243.664611513426</c:v>
                </c:pt>
                <c:pt idx="16">
                  <c:v>243.430015595539</c:v>
                </c:pt>
                <c:pt idx="17">
                  <c:v>243.431977062562</c:v>
                </c:pt>
                <c:pt idx="18">
                  <c:v>244.398373099146</c:v>
                </c:pt>
                <c:pt idx="19">
                  <c:v>246.665054066623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001_01!$Y$76:$Y$77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001_01!$AA$76:$AA$77</c:f>
              <c:numCache>
                <c:formatCode>General</c:formatCode>
                <c:ptCount val="2"/>
                <c:pt idx="0">
                  <c:v>243.579531613802</c:v>
                </c:pt>
                <c:pt idx="1">
                  <c:v>243.579531613802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cc00"/>
            </a:solidFill>
            <a:ln w="28440">
              <a:solidFill>
                <a:srgbClr val="00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001_01!$Z$76:$Z$77</c:f>
              <c:numCache>
                <c:formatCode>General</c:formatCode>
                <c:ptCount val="2"/>
                <c:pt idx="0">
                  <c:v>241.589181469671</c:v>
                </c:pt>
                <c:pt idx="1">
                  <c:v>241.589181469671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001_01!$AB$76:$AB$77</c:f>
              <c:numCache>
                <c:formatCode>General</c:formatCode>
                <c:ptCount val="2"/>
                <c:pt idx="0">
                  <c:v>245.569881757932</c:v>
                </c:pt>
                <c:pt idx="1">
                  <c:v>245.569881757932</c:v>
                </c:pt>
              </c:numCache>
            </c:numRef>
          </c:yVal>
          <c:smooth val="0"/>
        </c:ser>
        <c:axId val="81980889"/>
        <c:axId val="61099533"/>
      </c:scatterChart>
      <c:valAx>
        <c:axId val="81980889"/>
        <c:scaling>
          <c:orientation val="minMax"/>
          <c:max val="2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99533"/>
        <c:crosses val="autoZero"/>
        <c:crossBetween val="midCat"/>
        <c:majorUnit val="2"/>
        <c:minorUnit val="1"/>
      </c:valAx>
      <c:valAx>
        <c:axId val="61099533"/>
        <c:scaling>
          <c:orientation val="minMax"/>
          <c:max val="247.5"/>
          <c:min val="241"/>
        </c:scaling>
        <c:delete val="0"/>
        <c:axPos val="l"/>
        <c:majorGridlines>
          <c:spPr>
            <a:ln w="9360">
              <a:solidFill>
                <a:srgbClr val="4f81bd"/>
              </a:solidFill>
              <a:round/>
            </a:ln>
          </c:spPr>
        </c:majorGridlines>
        <c:numFmt formatCode="General" sourceLinked="0"/>
        <c:majorTickMark val="out"/>
        <c:minorTickMark val="out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80889"/>
        <c:crossesAt val="0"/>
        <c:crossBetween val="midCat"/>
        <c:majorUnit val="0.2"/>
        <c:minorUnit val="0.0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1542729115545"/>
          <c:y val="0.0389031874876262"/>
          <c:w val="0.780059746079164"/>
          <c:h val="0.89130865175212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001_01!$C$35:$C$54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001_01!$G$35:$G$54</c:f>
              <c:numCache>
                <c:formatCode>General</c:formatCode>
                <c:ptCount val="20"/>
                <c:pt idx="0">
                  <c:v>34.8948</c:v>
                </c:pt>
                <c:pt idx="1">
                  <c:v>34.8931</c:v>
                </c:pt>
                <c:pt idx="2">
                  <c:v>34.88915</c:v>
                </c:pt>
                <c:pt idx="3">
                  <c:v>34.89145</c:v>
                </c:pt>
                <c:pt idx="4">
                  <c:v>34.8877</c:v>
                </c:pt>
                <c:pt idx="5">
                  <c:v>34.89145</c:v>
                </c:pt>
                <c:pt idx="6">
                  <c:v>34.8912</c:v>
                </c:pt>
                <c:pt idx="7">
                  <c:v>34.8911</c:v>
                </c:pt>
                <c:pt idx="8">
                  <c:v>34.89025</c:v>
                </c:pt>
                <c:pt idx="9">
                  <c:v>34.888</c:v>
                </c:pt>
                <c:pt idx="10">
                  <c:v>34.88947</c:v>
                </c:pt>
                <c:pt idx="11">
                  <c:v>34.889</c:v>
                </c:pt>
                <c:pt idx="12">
                  <c:v>34.89225</c:v>
                </c:pt>
                <c:pt idx="13">
                  <c:v>34.88945</c:v>
                </c:pt>
                <c:pt idx="14">
                  <c:v>34.8924</c:v>
                </c:pt>
                <c:pt idx="15">
                  <c:v>34.89075</c:v>
                </c:pt>
                <c:pt idx="16">
                  <c:v>34.89305</c:v>
                </c:pt>
                <c:pt idx="17">
                  <c:v>34.8908</c:v>
                </c:pt>
                <c:pt idx="18">
                  <c:v>34.89005</c:v>
                </c:pt>
                <c:pt idx="19">
                  <c:v>34.89185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001_01!$AA$70:$AA$71</c:f>
              <c:numCache>
                <c:formatCode>General</c:formatCode>
                <c:ptCount val="2"/>
                <c:pt idx="0">
                  <c:v>34.8905205555556</c:v>
                </c:pt>
                <c:pt idx="1">
                  <c:v>34.8905205555556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00cc00"/>
            </a:solidFill>
            <a:ln w="28440">
              <a:solidFill>
                <a:srgbClr val="00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001_01!$Z$70:$Z$71</c:f>
              <c:numCache>
                <c:formatCode>General</c:formatCode>
                <c:ptCount val="2"/>
                <c:pt idx="0">
                  <c:v>34.8875151371372</c:v>
                </c:pt>
                <c:pt idx="1">
                  <c:v>34.8875151371372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001_01!$AB$70:$AB$71</c:f>
              <c:numCache>
                <c:formatCode>General</c:formatCode>
                <c:ptCount val="2"/>
                <c:pt idx="0">
                  <c:v>34.8935259739739</c:v>
                </c:pt>
                <c:pt idx="1">
                  <c:v>34.8935259739739</c:v>
                </c:pt>
              </c:numCache>
            </c:numRef>
          </c:yVal>
          <c:smooth val="0"/>
        </c:ser>
        <c:axId val="56531627"/>
        <c:axId val="60853848"/>
      </c:scatterChart>
      <c:valAx>
        <c:axId val="56531627"/>
        <c:scaling>
          <c:orientation val="minMax"/>
          <c:max val="2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53848"/>
        <c:crosses val="autoZero"/>
        <c:crossBetween val="midCat"/>
        <c:majorUnit val="2"/>
        <c:minorUnit val="1"/>
      </c:valAx>
      <c:valAx>
        <c:axId val="60853848"/>
        <c:scaling>
          <c:orientation val="minMax"/>
          <c:max val="34.91"/>
          <c:min val="34.86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31627"/>
        <c:crossesAt val="0"/>
        <c:crossBetween val="midCat"/>
        <c:majorUnit val="0.00300000000000001"/>
        <c:minorUnit val="0.00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DOX2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002_01!$S$33</c:f>
              <c:strCache>
                <c:ptCount val="1"/>
                <c:pt idx="0">
                  <c:v>DOX2</c:v>
                </c:pt>
              </c:strCache>
            </c:strRef>
          </c:tx>
          <c:spPr>
            <a:solidFill>
              <a:srgbClr val="4f81bd"/>
            </a:solidFill>
            <a:ln cap="rnd"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002_01!$S$35:$S$51</c:f>
              <c:numCache>
                <c:formatCode>General</c:formatCode>
                <c:ptCount val="17"/>
                <c:pt idx="0">
                  <c:v>128.311865434023</c:v>
                </c:pt>
                <c:pt idx="1">
                  <c:v>128.193157450241</c:v>
                </c:pt>
                <c:pt idx="3">
                  <c:v>43.5290885545079</c:v>
                </c:pt>
                <c:pt idx="5">
                  <c:v>104.822636171456</c:v>
                </c:pt>
                <c:pt idx="7">
                  <c:v>103.547644148816</c:v>
                </c:pt>
                <c:pt idx="9">
                  <c:v>102.880376942401</c:v>
                </c:pt>
                <c:pt idx="11">
                  <c:v>184.056431354273</c:v>
                </c:pt>
                <c:pt idx="13">
                  <c:v>206.322151163348</c:v>
                </c:pt>
                <c:pt idx="14">
                  <c:v>205.761780694379</c:v>
                </c:pt>
                <c:pt idx="16">
                  <c:v>205.979747174861</c:v>
                </c:pt>
              </c:numCache>
            </c:numRef>
          </c:xVal>
          <c:yVal>
            <c:numRef>
              <c:f>002_01!$H$35:$H$51</c:f>
              <c:numCache>
                <c:formatCode>General</c:formatCode>
                <c:ptCount val="17"/>
                <c:pt idx="0">
                  <c:v>1000</c:v>
                </c:pt>
                <c:pt idx="1">
                  <c:v>1000</c:v>
                </c:pt>
                <c:pt idx="2">
                  <c:v>750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5</c:v>
                </c:pt>
                <c:pt idx="16">
                  <c:v>0</c:v>
                </c:pt>
              </c:numCache>
            </c:numRef>
          </c:yVal>
          <c:smooth val="0"/>
        </c:ser>
        <c:axId val="26795054"/>
        <c:axId val="63049015"/>
      </c:scatterChart>
      <c:valAx>
        <c:axId val="2679505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049015"/>
        <c:crosses val="autoZero"/>
        <c:crossBetween val="midCat"/>
      </c:valAx>
      <c:valAx>
        <c:axId val="63049015"/>
        <c:scaling>
          <c:orientation val="maxMin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79505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Salinité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002_01!$G$31:$G$32</c:f>
              <c:strCache>
                <c:ptCount val="1"/>
                <c:pt idx="0">
                  <c:v>Salinité</c:v>
                </c:pt>
              </c:strCache>
            </c:strRef>
          </c:tx>
          <c:spPr>
            <a:solidFill>
              <a:srgbClr val="4f81bd"/>
            </a:solidFill>
            <a:ln cap="rnd"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002_01!$G$35:$G$51</c:f>
              <c:numCache>
                <c:formatCode>General</c:formatCode>
                <c:ptCount val="17"/>
                <c:pt idx="0">
                  <c:v>34.76895</c:v>
                </c:pt>
                <c:pt idx="1">
                  <c:v>34.7657</c:v>
                </c:pt>
                <c:pt idx="3">
                  <c:v>35.00795</c:v>
                </c:pt>
                <c:pt idx="5">
                  <c:v>35.4682</c:v>
                </c:pt>
                <c:pt idx="7">
                  <c:v>35.5252</c:v>
                </c:pt>
                <c:pt idx="9">
                  <c:v>35.6243</c:v>
                </c:pt>
                <c:pt idx="11">
                  <c:v>35.8238</c:v>
                </c:pt>
                <c:pt idx="13">
                  <c:v>35.86535</c:v>
                </c:pt>
                <c:pt idx="14">
                  <c:v>35.8649</c:v>
                </c:pt>
                <c:pt idx="16">
                  <c:v>35.86205</c:v>
                </c:pt>
              </c:numCache>
            </c:numRef>
          </c:xVal>
          <c:yVal>
            <c:numRef>
              <c:f>002_01!$H$35:$H$51</c:f>
              <c:numCache>
                <c:formatCode>General</c:formatCode>
                <c:ptCount val="17"/>
                <c:pt idx="0">
                  <c:v>1000</c:v>
                </c:pt>
                <c:pt idx="1">
                  <c:v>1000</c:v>
                </c:pt>
                <c:pt idx="2">
                  <c:v>750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20</c:v>
                </c:pt>
                <c:pt idx="14">
                  <c:v>10</c:v>
                </c:pt>
                <c:pt idx="15">
                  <c:v>5</c:v>
                </c:pt>
                <c:pt idx="16">
                  <c:v>0</c:v>
                </c:pt>
              </c:numCache>
            </c:numRef>
          </c:yVal>
          <c:smooth val="0"/>
        </c:ser>
        <c:axId val="64982660"/>
        <c:axId val="11122601"/>
      </c:scatterChart>
      <c:valAx>
        <c:axId val="6498266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122601"/>
        <c:crosses val="autoZero"/>
        <c:crossBetween val="midCat"/>
      </c:valAx>
      <c:valAx>
        <c:axId val="11122601"/>
        <c:scaling>
          <c:orientation val="maxMin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9826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71471782218"/>
          <c:y val="0.0744407048109285"/>
          <c:w val="0.774655735095121"/>
          <c:h val="0.89457533161750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'[2]Station 002'!$S$35:$S$45</c:f>
              <c:numCache>
                <c:formatCode>General</c:formatCode>
                <c:ptCount val="11"/>
              </c:numCache>
            </c:numRef>
          </c:xVal>
          <c:yVal>
            <c:numRef>
              <c:f>'[2]Station 002'!$H$35:$H$45</c:f>
              <c:numCache>
                <c:formatCode>General</c:formatCode>
                <c:ptCount val="11"/>
              </c:numCache>
            </c:numRef>
          </c:yVal>
          <c:smooth val="1"/>
        </c:ser>
        <c:axId val="10984196"/>
        <c:axId val="16145937"/>
      </c:scatterChart>
      <c:valAx>
        <c:axId val="109841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67913714877"/>
              <c:y val="0.14719857453969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45937"/>
        <c:crosses val="autoZero"/>
        <c:crossBetween val="midCat"/>
      </c:valAx>
      <c:valAx>
        <c:axId val="1614593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35708031521"/>
              <c:y val="0.78905167293605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8419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590729428674"/>
          <c:y val="0.0777073846763017"/>
          <c:w val="0.780033536950533"/>
          <c:h val="0.89130865175212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'[2]Station 002'!$G$35:$G$58</c:f>
              <c:numCache>
                <c:formatCode>General</c:formatCode>
                <c:ptCount val="24"/>
              </c:numCache>
            </c:numRef>
          </c:xVal>
          <c:yVal>
            <c:numRef>
              <c:f>'[2]Station 002'!$H$35:$H$58</c:f>
              <c:numCache>
                <c:formatCode>General</c:formatCode>
                <c:ptCount val="24"/>
              </c:numCache>
            </c:numRef>
          </c:yVal>
          <c:smooth val="1"/>
        </c:ser>
        <c:axId val="36428040"/>
        <c:axId val="54154412"/>
      </c:scatterChart>
      <c:valAx>
        <c:axId val="364280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11007306264"/>
              <c:y val="0.15709760443476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54412"/>
        <c:crosses val="autoZero"/>
        <c:crossBetween val="midCat"/>
      </c:valAx>
      <c:valAx>
        <c:axId val="5415441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50053898671"/>
              <c:y val="0.78905167293605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2804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62</xdr:row>
      <xdr:rowOff>28440</xdr:rowOff>
    </xdr:from>
    <xdr:to>
      <xdr:col>15</xdr:col>
      <xdr:colOff>531360</xdr:colOff>
      <xdr:row>83</xdr:row>
      <xdr:rowOff>150120</xdr:rowOff>
    </xdr:to>
    <xdr:graphicFrame>
      <xdr:nvGraphicFramePr>
        <xdr:cNvPr id="0" name="Graphique 1"/>
        <xdr:cNvGraphicFramePr/>
      </xdr:nvGraphicFramePr>
      <xdr:xfrm>
        <a:off x="196920" y="10105920"/>
        <a:ext cx="7317000" cy="392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257040</xdr:colOff>
      <xdr:row>76</xdr:row>
      <xdr:rowOff>0</xdr:rowOff>
    </xdr:from>
    <xdr:to>
      <xdr:col>23</xdr:col>
      <xdr:colOff>506520</xdr:colOff>
      <xdr:row>96</xdr:row>
      <xdr:rowOff>16920</xdr:rowOff>
    </xdr:to>
    <xdr:graphicFrame>
      <xdr:nvGraphicFramePr>
        <xdr:cNvPr id="5" name="Graphique 4"/>
        <xdr:cNvGraphicFramePr/>
      </xdr:nvGraphicFramePr>
      <xdr:xfrm>
        <a:off x="8177400" y="12611160"/>
        <a:ext cx="6748200" cy="363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266760</xdr:colOff>
      <xdr:row>72</xdr:row>
      <xdr:rowOff>178920</xdr:rowOff>
    </xdr:from>
    <xdr:to>
      <xdr:col>3</xdr:col>
      <xdr:colOff>621360</xdr:colOff>
      <xdr:row>82</xdr:row>
      <xdr:rowOff>26640</xdr:rowOff>
    </xdr:to>
    <xdr:sp>
      <xdr:nvSpPr>
        <xdr:cNvPr id="11" name="ZoneTexte 3"/>
        <xdr:cNvSpPr/>
      </xdr:nvSpPr>
      <xdr:spPr>
        <a:xfrm>
          <a:off x="741240" y="12066120"/>
          <a:ext cx="354600" cy="16574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45000" rIns="45000" tIns="90000" bIns="90000" anchor="t" vert="vert270" rot="16200000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oxygène dissout (µmol/kg)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324000</xdr:colOff>
      <xdr:row>80</xdr:row>
      <xdr:rowOff>142920</xdr:rowOff>
    </xdr:from>
    <xdr:to>
      <xdr:col>15</xdr:col>
      <xdr:colOff>340920</xdr:colOff>
      <xdr:row>82</xdr:row>
      <xdr:rowOff>93240</xdr:rowOff>
    </xdr:to>
    <xdr:sp>
      <xdr:nvSpPr>
        <xdr:cNvPr id="12" name="ZoneTexte 5"/>
        <xdr:cNvSpPr/>
      </xdr:nvSpPr>
      <xdr:spPr>
        <a:xfrm>
          <a:off x="5440320" y="13478040"/>
          <a:ext cx="1883160" cy="3121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21</xdr:col>
      <xdr:colOff>514440</xdr:colOff>
      <xdr:row>93</xdr:row>
      <xdr:rowOff>104760</xdr:rowOff>
    </xdr:from>
    <xdr:to>
      <xdr:col>23</xdr:col>
      <xdr:colOff>331200</xdr:colOff>
      <xdr:row>94</xdr:row>
      <xdr:rowOff>102600</xdr:rowOff>
    </xdr:to>
    <xdr:sp>
      <xdr:nvSpPr>
        <xdr:cNvPr id="13" name="ZoneTexte 6"/>
        <xdr:cNvSpPr/>
      </xdr:nvSpPr>
      <xdr:spPr>
        <a:xfrm>
          <a:off x="13076640" y="15792480"/>
          <a:ext cx="1673640" cy="1789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179280" bIns="17928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0.317770343402539</cdr:x>
      <cdr:y>0.0415748898678414</cdr:y>
    </cdr:from>
    <cdr:to>
      <cdr:x>0.756617140608088</cdr:x>
      <cdr:y>0.103432452276065</cdr:y>
    </cdr:to>
    <cdr:sp>
      <cdr:nvSpPr>
        <cdr:cNvPr id="1" name="ZoneTexte 1"/>
        <cdr:cNvSpPr/>
      </cdr:nvSpPr>
      <cdr:spPr>
        <a:xfrm>
          <a:off x="2325240" y="163080"/>
          <a:ext cx="3211200" cy="242640"/>
        </a:xfrm>
        <a:prstGeom prst="rect">
          <a:avLst/>
        </a:prstGeom>
        <a:solidFill>
          <a:srgbClr val="ffffff"/>
        </a:solidFill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PIRATA Fr30 Station 001</a:t>
          </a:r>
          <a:endParaRPr b="0" sz="14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OXYGENE</a:t>
          </a:r>
          <a:endParaRPr b="0" sz="14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endParaRPr b="0" sz="1400" spc="-1" strike="noStrike">
            <a:latin typeface="Times New Roman"/>
          </a:endParaRPr>
        </a:p>
      </cdr:txBody>
    </cdr:sp>
  </cdr:relSizeAnchor>
  <cdr:relSizeAnchor>
    <cdr:from>
      <cdr:x>0.154580340450654</cdr:x>
      <cdr:y>0.218245227606461</cdr:y>
    </cdr:from>
    <cdr:to>
      <cdr:x>0.438994391419856</cdr:x>
      <cdr:y>0.284783406754772</cdr:y>
    </cdr:to>
    <cdr:sp>
      <cdr:nvSpPr>
        <cdr:cNvPr id="2" name="ZoneTexte 1"/>
        <cdr:cNvSpPr/>
      </cdr:nvSpPr>
      <cdr:spPr>
        <a:xfrm>
          <a:off x="1131120" y="856080"/>
          <a:ext cx="2081160" cy="261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solidFill>
                <a:srgbClr val="00cc00"/>
              </a:solidFill>
              <a:latin typeface="Calibri"/>
            </a:rPr>
            <a:t>moyenne +2 </a:t>
          </a:r>
          <a:r>
            <a:rPr b="1" lang="en-US" sz="1100" spc="-1" strike="noStrike">
              <a:solidFill>
                <a:srgbClr val="00cc00"/>
              </a:solidFill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0.174554757453508</cdr:x>
      <cdr:y>0.774412628487518</cdr:y>
    </cdr:from>
    <cdr:to>
      <cdr:x>0.468414838138345</cdr:x>
      <cdr:y>0.851688693098385</cdr:y>
    </cdr:to>
    <cdr:sp>
      <cdr:nvSpPr>
        <cdr:cNvPr id="3" name="ZoneTexte 1"/>
        <cdr:cNvSpPr/>
      </cdr:nvSpPr>
      <cdr:spPr>
        <a:xfrm>
          <a:off x="1277280" y="3037680"/>
          <a:ext cx="2150280" cy="3031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solidFill>
                <a:srgbClr val="00cc00"/>
              </a:solidFill>
              <a:latin typeface="Calibri"/>
            </a:rPr>
            <a:t>moyenne - 2 </a:t>
          </a:r>
          <a:r>
            <a:rPr b="1" lang="en-US" sz="1100" spc="-1" strike="noStrike">
              <a:solidFill>
                <a:srgbClr val="00cc00"/>
              </a:solidFill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0.150300108235757</cdr:x>
      <cdr:y>0.493024963289281</cdr:y>
    </cdr:from>
    <cdr:to>
      <cdr:x>0.382121420840303</cdr:x>
      <cdr:y>0.559654919236417</cdr:y>
    </cdr:to>
    <cdr:sp>
      <cdr:nvSpPr>
        <cdr:cNvPr id="4" name="ZoneTexte 1"/>
        <cdr:cNvSpPr/>
      </cdr:nvSpPr>
      <cdr:spPr>
        <a:xfrm>
          <a:off x="1099800" y="1933920"/>
          <a:ext cx="1696320" cy="2613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solidFill>
                <a:srgbClr val="ff0000"/>
              </a:solidFill>
              <a:latin typeface="Calibri"/>
            </a:rPr>
            <a:t>moyenne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0.297876880401152</cdr:x>
      <cdr:y>0.0124727776677886</cdr:y>
    </cdr:from>
    <cdr:to>
      <cdr:x>0.695028272698176</cdr:x>
      <cdr:y>0.158681449217977</cdr:y>
    </cdr:to>
    <cdr:sp>
      <cdr:nvSpPr>
        <cdr:cNvPr id="6" name="ZoneTexte 1"/>
        <cdr:cNvSpPr/>
      </cdr:nvSpPr>
      <cdr:spPr>
        <a:xfrm>
          <a:off x="2010240" y="45360"/>
          <a:ext cx="2680200" cy="531720"/>
        </a:xfrm>
        <a:prstGeom prst="rect">
          <a:avLst/>
        </a:prstGeom>
        <a:solidFill>
          <a:srgbClr val="ffffff"/>
        </a:solidFill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PIRATA Fr28 Station 001</a:t>
          </a:r>
          <a:endParaRPr b="0" sz="14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SALINITE</a:t>
          </a:r>
          <a:endParaRPr b="0" sz="1400" spc="-1" strike="noStrike">
            <a:latin typeface="Times New Roman"/>
          </a:endParaRPr>
        </a:p>
      </cdr:txBody>
    </cdr:sp>
  </cdr:relSizeAnchor>
  <cdr:relSizeAnchor>
    <cdr:from>
      <cdr:x>0.702336498453003</cdr:x>
      <cdr:y>0.210750346466046</cdr:y>
    </cdr:from>
    <cdr:to>
      <cdr:x>0.934119278779473</cdr:x>
      <cdr:y>0.277370817659869</cdr:y>
    </cdr:to>
    <cdr:sp>
      <cdr:nvSpPr>
        <cdr:cNvPr id="7" name="ZoneTexte 1"/>
        <cdr:cNvSpPr/>
      </cdr:nvSpPr>
      <cdr:spPr>
        <a:xfrm>
          <a:off x="4739760" y="766440"/>
          <a:ext cx="1564200" cy="2422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 + 2 </a:t>
          </a:r>
          <a:r>
            <a:rPr b="1" lang="en-US" sz="1100" spc="-1" strike="noStrike"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0.733809879440947</cdr:x>
      <cdr:y>0.53949712928133</cdr:y>
    </cdr:from>
    <cdr:to>
      <cdr:x>0.965592659767417</cdr:x>
      <cdr:y>0.606117600475153</cdr:y>
    </cdr:to>
    <cdr:sp>
      <cdr:nvSpPr>
        <cdr:cNvPr id="8" name="ZoneTexte 1"/>
        <cdr:cNvSpPr/>
      </cdr:nvSpPr>
      <cdr:spPr>
        <a:xfrm>
          <a:off x="4952160" y="1962000"/>
          <a:ext cx="1564200" cy="2422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 - 2 </a:t>
          </a:r>
          <a:r>
            <a:rPr b="1" lang="en-US" sz="1100" spc="-1" strike="noStrike"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0.195988477541876</cdr:x>
      <cdr:y>0.35497921203722</cdr:y>
    </cdr:from>
    <cdr:to>
      <cdr:x>0.427771257868345</cdr:x>
      <cdr:y>0.421599683231043</cdr:y>
    </cdr:to>
    <cdr:sp>
      <cdr:nvSpPr>
        <cdr:cNvPr id="9" name="ZoneTexte 1"/>
        <cdr:cNvSpPr/>
      </cdr:nvSpPr>
      <cdr:spPr>
        <a:xfrm>
          <a:off x="1322640" y="1290960"/>
          <a:ext cx="1564200" cy="2422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0.10748959778086</cdr:x>
      <cdr:y>0.626608592357949</cdr:y>
    </cdr:from>
    <cdr:to>
      <cdr:x>0.182598954443615</cdr:x>
      <cdr:y>0.869926747178777</cdr:y>
    </cdr:to>
    <cdr:sp>
      <cdr:nvSpPr>
        <cdr:cNvPr id="10" name="ZoneTexte 6"/>
        <cdr:cNvSpPr/>
      </cdr:nvSpPr>
      <cdr:spPr>
        <a:xfrm>
          <a:off x="725400" y="2278800"/>
          <a:ext cx="506880" cy="8848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vertOverflow="clip" lIns="45000" rIns="45000" tIns="90000" bIns="90000" anchor="t" vert="vert270" rot="16200000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latin typeface="Times New Roman"/>
            </a:rPr>
            <a:t>salinité (psu)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30600</xdr:colOff>
      <xdr:row>57</xdr:row>
      <xdr:rowOff>255240</xdr:rowOff>
    </xdr:from>
    <xdr:to>
      <xdr:col>9</xdr:col>
      <xdr:colOff>348480</xdr:colOff>
      <xdr:row>79</xdr:row>
      <xdr:rowOff>173160</xdr:rowOff>
    </xdr:to>
    <xdr:graphicFrame>
      <xdr:nvGraphicFramePr>
        <xdr:cNvPr id="14" name="Graphique 11"/>
        <xdr:cNvGraphicFramePr/>
      </xdr:nvGraphicFramePr>
      <xdr:xfrm>
        <a:off x="505080" y="9218160"/>
        <a:ext cx="5887800" cy="400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7560</xdr:colOff>
      <xdr:row>58</xdr:row>
      <xdr:rowOff>11520</xdr:rowOff>
    </xdr:from>
    <xdr:to>
      <xdr:col>21</xdr:col>
      <xdr:colOff>302760</xdr:colOff>
      <xdr:row>80</xdr:row>
      <xdr:rowOff>28440</xdr:rowOff>
    </xdr:to>
    <xdr:graphicFrame>
      <xdr:nvGraphicFramePr>
        <xdr:cNvPr id="15" name="Graphique 12"/>
        <xdr:cNvGraphicFramePr/>
      </xdr:nvGraphicFramePr>
      <xdr:xfrm>
        <a:off x="6990120" y="9260280"/>
        <a:ext cx="5874840" cy="399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493200</xdr:colOff>
      <xdr:row>83</xdr:row>
      <xdr:rowOff>16920</xdr:rowOff>
    </xdr:to>
    <xdr:graphicFrame>
      <xdr:nvGraphicFramePr>
        <xdr:cNvPr id="16" name="Graphique 1"/>
        <xdr:cNvGraphicFramePr/>
      </xdr:nvGraphicFramePr>
      <xdr:xfrm>
        <a:off x="158760" y="10429920"/>
        <a:ext cx="4522320" cy="363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926280</xdr:colOff>
      <xdr:row>83</xdr:row>
      <xdr:rowOff>16920</xdr:rowOff>
    </xdr:to>
    <xdr:graphicFrame>
      <xdr:nvGraphicFramePr>
        <xdr:cNvPr id="17" name="Graphique 2"/>
        <xdr:cNvGraphicFramePr/>
      </xdr:nvGraphicFramePr>
      <xdr:xfrm>
        <a:off x="4692600" y="10429920"/>
        <a:ext cx="6010920" cy="363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755640</xdr:colOff>
      <xdr:row>56</xdr:row>
      <xdr:rowOff>129960</xdr:rowOff>
    </xdr:to>
    <xdr:pic>
      <xdr:nvPicPr>
        <xdr:cNvPr id="18" name="Image 1" descr="LISEZ_MOI_01.jpg"/>
        <xdr:cNvPicPr/>
      </xdr:nvPicPr>
      <xdr:blipFill>
        <a:blip r:embed="rId1"/>
        <a:stretch/>
      </xdr:blipFill>
      <xdr:spPr>
        <a:xfrm>
          <a:off x="360" y="0"/>
          <a:ext cx="9190800" cy="1026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416880</xdr:colOff>
      <xdr:row>114</xdr:row>
      <xdr:rowOff>131040</xdr:rowOff>
    </xdr:to>
    <xdr:pic>
      <xdr:nvPicPr>
        <xdr:cNvPr id="19" name="Image 3" descr="LISEZ_MOI_02.jpg"/>
        <xdr:cNvPicPr/>
      </xdr:nvPicPr>
      <xdr:blipFill>
        <a:blip r:embed="rId2"/>
        <a:stretch/>
      </xdr:blipFill>
      <xdr:spPr>
        <a:xfrm>
          <a:off x="0" y="10315440"/>
          <a:ext cx="8852400" cy="1044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455040</xdr:colOff>
      <xdr:row>157</xdr:row>
      <xdr:rowOff>150120</xdr:rowOff>
    </xdr:to>
    <xdr:pic>
      <xdr:nvPicPr>
        <xdr:cNvPr id="20" name="Image 4" descr="LISEZ_MOI_03.jpg"/>
        <xdr:cNvPicPr/>
      </xdr:nvPicPr>
      <xdr:blipFill>
        <a:blip r:embed="rId3"/>
        <a:stretch/>
      </xdr:blipFill>
      <xdr:spPr>
        <a:xfrm>
          <a:off x="0" y="20811960"/>
          <a:ext cx="8890560" cy="7751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F:/pirata27/PIRATAFR27_CHIMIE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F:/PIRATA/PIRATA-FR27/data-processing/CHIMIE/PIRATAFR27_CHIMI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_01"/>
      <sheetName val="002_01"/>
      <sheetName val="003_01"/>
      <sheetName val="004_01"/>
      <sheetName val="005_01"/>
      <sheetName val="006_01"/>
      <sheetName val="007_01"/>
      <sheetName val="008_01"/>
      <sheetName val="009_01"/>
      <sheetName val="010_01"/>
      <sheetName val="011_01"/>
      <sheetName val="012_01"/>
      <sheetName val="013_01"/>
      <sheetName val="014_01"/>
      <sheetName val="015_01"/>
      <sheetName val="016_01"/>
      <sheetName val="017_01"/>
      <sheetName val="018_01"/>
      <sheetName val="019_01"/>
      <sheetName val="020_01"/>
      <sheetName val="021_01"/>
      <sheetName val="022_01"/>
      <sheetName val="023_01"/>
      <sheetName val="024_01"/>
      <sheetName val="025_01"/>
      <sheetName val="026_01"/>
      <sheetName val="027_01"/>
      <sheetName val="028_01"/>
      <sheetName val="029_01"/>
      <sheetName val="030_01"/>
      <sheetName val="031_01"/>
      <sheetName val="032_01"/>
      <sheetName val="033_01"/>
      <sheetName val="034_01"/>
      <sheetName val="035_01"/>
      <sheetName val="036_01"/>
      <sheetName val="037_01"/>
      <sheetName val="038_01"/>
      <sheetName val="039_01"/>
      <sheetName val="040_01"/>
      <sheetName val="041_01"/>
      <sheetName val="042_01"/>
      <sheetName val="043_01"/>
      <sheetName val="044_01"/>
      <sheetName val="045_01"/>
      <sheetName val="046_01"/>
      <sheetName val="047_01"/>
      <sheetName val="048_01"/>
      <sheetName val="049_01"/>
      <sheetName val="050_01"/>
      <sheetName val="Volumes flacons"/>
      <sheetName val="Titre d'iodate"/>
      <sheetName val="Correction de volume"/>
      <sheetName val="LISEZ_M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ation 001"/>
      <sheetName val="Station 002"/>
      <sheetName val="Station 003"/>
      <sheetName val="Station 004"/>
      <sheetName val="Station 005"/>
      <sheetName val="Station 006"/>
      <sheetName val="Station 007"/>
      <sheetName val="Station 008"/>
      <sheetName val="Station 009"/>
      <sheetName val="Station 010"/>
      <sheetName val="Station 011"/>
      <sheetName val="Station 012"/>
      <sheetName val="Station 013"/>
      <sheetName val="Station 014"/>
      <sheetName val="Station 015"/>
      <sheetName val="Station 016"/>
      <sheetName val="Station 017"/>
      <sheetName val="Station 018"/>
      <sheetName val="Station 019"/>
      <sheetName val="Station 020"/>
      <sheetName val="Station 021"/>
      <sheetName val="Station 022"/>
      <sheetName val="Station 023"/>
      <sheetName val="Station 024"/>
      <sheetName val="Station 025"/>
      <sheetName val="Station 026"/>
      <sheetName val="Station 027"/>
      <sheetName val="Station 028"/>
      <sheetName val="Station 029"/>
      <sheetName val="Station 030"/>
      <sheetName val="Station 031"/>
      <sheetName val="Station 032"/>
      <sheetName val="Station 033"/>
      <sheetName val="Station 034"/>
      <sheetName val="Station 035"/>
      <sheetName val="Station 036"/>
      <sheetName val="Station 037"/>
      <sheetName val="Station 038"/>
      <sheetName val="Station 039"/>
      <sheetName val="Station 040"/>
      <sheetName val="Station 041"/>
      <sheetName val="Station 042"/>
      <sheetName val="Station 043"/>
      <sheetName val="Station 044"/>
      <sheetName val="Station 045"/>
      <sheetName val="Station 046"/>
      <sheetName val="Station 047"/>
      <sheetName val="Station 048"/>
      <sheetName val="Volumes flacons"/>
      <sheetName val="Titre d'iodate"/>
      <sheetName val="Correction de volume"/>
      <sheetName val="LISEZ_MOI"/>
      <sheetName val="001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5">
          <cell r="A5">
            <v>2</v>
          </cell>
          <cell r="B5">
            <v>1</v>
          </cell>
          <cell r="C5">
            <v>129.44</v>
          </cell>
        </row>
        <row r="6">
          <cell r="A6">
            <v>3</v>
          </cell>
          <cell r="B6">
            <v>1</v>
          </cell>
          <cell r="C6">
            <v>130.72</v>
          </cell>
        </row>
        <row r="7">
          <cell r="A7">
            <v>4</v>
          </cell>
          <cell r="B7">
            <v>1</v>
          </cell>
        </row>
        <row r="8">
          <cell r="A8">
            <v>5</v>
          </cell>
          <cell r="B8">
            <v>1</v>
          </cell>
        </row>
        <row r="9">
          <cell r="A9">
            <v>6</v>
          </cell>
          <cell r="B9">
            <v>1</v>
          </cell>
          <cell r="C9">
            <v>119.74</v>
          </cell>
        </row>
        <row r="10">
          <cell r="A10">
            <v>7</v>
          </cell>
          <cell r="B10">
            <v>1</v>
          </cell>
        </row>
        <row r="11">
          <cell r="A11">
            <v>8</v>
          </cell>
          <cell r="B11">
            <v>1</v>
          </cell>
        </row>
        <row r="12">
          <cell r="A12">
            <v>9</v>
          </cell>
          <cell r="B12">
            <v>1</v>
          </cell>
          <cell r="C12">
            <v>120.63</v>
          </cell>
        </row>
        <row r="13">
          <cell r="A13">
            <v>10</v>
          </cell>
          <cell r="B13">
            <v>1</v>
          </cell>
          <cell r="C13">
            <v>132.86</v>
          </cell>
        </row>
        <row r="14">
          <cell r="A14">
            <v>11</v>
          </cell>
          <cell r="B14">
            <v>1</v>
          </cell>
        </row>
        <row r="15">
          <cell r="A15">
            <v>12</v>
          </cell>
          <cell r="B15">
            <v>1</v>
          </cell>
          <cell r="C15">
            <v>128.27</v>
          </cell>
        </row>
        <row r="16">
          <cell r="A16">
            <v>13</v>
          </cell>
          <cell r="B16">
            <v>1</v>
          </cell>
        </row>
        <row r="17">
          <cell r="A17">
            <v>14</v>
          </cell>
          <cell r="B17">
            <v>1</v>
          </cell>
        </row>
        <row r="18">
          <cell r="A18">
            <v>15</v>
          </cell>
          <cell r="B18">
            <v>1</v>
          </cell>
        </row>
        <row r="19">
          <cell r="A19">
            <v>16</v>
          </cell>
          <cell r="B19">
            <v>1</v>
          </cell>
          <cell r="C19">
            <v>134.27</v>
          </cell>
        </row>
        <row r="20">
          <cell r="A20">
            <v>17</v>
          </cell>
          <cell r="B20">
            <v>1</v>
          </cell>
          <cell r="C20">
            <v>121.31</v>
          </cell>
        </row>
        <row r="21">
          <cell r="A21">
            <v>18</v>
          </cell>
          <cell r="B21">
            <v>1</v>
          </cell>
        </row>
        <row r="22">
          <cell r="A22">
            <v>19</v>
          </cell>
          <cell r="B22">
            <v>1</v>
          </cell>
          <cell r="C22">
            <v>131.48</v>
          </cell>
        </row>
        <row r="23">
          <cell r="A23">
            <v>20</v>
          </cell>
          <cell r="B23">
            <v>1</v>
          </cell>
        </row>
        <row r="24">
          <cell r="A24">
            <v>21</v>
          </cell>
          <cell r="B24">
            <v>1</v>
          </cell>
          <cell r="C24">
            <v>125.96</v>
          </cell>
        </row>
        <row r="25">
          <cell r="A25">
            <v>22</v>
          </cell>
          <cell r="B25">
            <v>1</v>
          </cell>
        </row>
        <row r="26">
          <cell r="A26">
            <v>23</v>
          </cell>
          <cell r="B26">
            <v>1</v>
          </cell>
        </row>
        <row r="27">
          <cell r="A27">
            <v>24</v>
          </cell>
          <cell r="B27">
            <v>1</v>
          </cell>
          <cell r="C27">
            <v>134.69</v>
          </cell>
        </row>
        <row r="28">
          <cell r="A28">
            <v>25</v>
          </cell>
          <cell r="B28">
            <v>1</v>
          </cell>
          <cell r="C28">
            <v>123.66</v>
          </cell>
        </row>
        <row r="29">
          <cell r="A29">
            <v>26</v>
          </cell>
          <cell r="B29">
            <v>1</v>
          </cell>
          <cell r="C29">
            <v>130.224</v>
          </cell>
        </row>
        <row r="30">
          <cell r="A30">
            <v>27</v>
          </cell>
          <cell r="B30">
            <v>1</v>
          </cell>
          <cell r="C30">
            <v>119.41</v>
          </cell>
        </row>
        <row r="31">
          <cell r="A31">
            <v>28</v>
          </cell>
          <cell r="B31">
            <v>1</v>
          </cell>
        </row>
        <row r="32">
          <cell r="A32">
            <v>29</v>
          </cell>
          <cell r="B32">
            <v>1</v>
          </cell>
        </row>
        <row r="33">
          <cell r="A33">
            <v>30</v>
          </cell>
          <cell r="B33">
            <v>1</v>
          </cell>
        </row>
        <row r="34">
          <cell r="A34">
            <v>31</v>
          </cell>
          <cell r="B34">
            <v>1</v>
          </cell>
          <cell r="C34">
            <v>126.88</v>
          </cell>
        </row>
        <row r="35">
          <cell r="A35">
            <v>32</v>
          </cell>
          <cell r="B35">
            <v>1</v>
          </cell>
          <cell r="C35">
            <v>127.283</v>
          </cell>
        </row>
        <row r="36">
          <cell r="A36">
            <v>33</v>
          </cell>
          <cell r="B36">
            <v>1</v>
          </cell>
          <cell r="C36">
            <v>135.17</v>
          </cell>
        </row>
        <row r="37">
          <cell r="A37">
            <v>34</v>
          </cell>
          <cell r="B37">
            <v>1</v>
          </cell>
          <cell r="C37">
            <v>125.96</v>
          </cell>
        </row>
        <row r="38">
          <cell r="A38">
            <v>35</v>
          </cell>
          <cell r="B38">
            <v>1</v>
          </cell>
          <cell r="C38">
            <v>125.01</v>
          </cell>
        </row>
        <row r="39">
          <cell r="A39">
            <v>36</v>
          </cell>
          <cell r="B39">
            <v>1</v>
          </cell>
        </row>
        <row r="40">
          <cell r="A40">
            <v>37</v>
          </cell>
          <cell r="B40">
            <v>1</v>
          </cell>
          <cell r="C40">
            <v>128.27</v>
          </cell>
        </row>
        <row r="41">
          <cell r="A41">
            <v>38</v>
          </cell>
          <cell r="B41">
            <v>1</v>
          </cell>
          <cell r="C41">
            <v>129.8</v>
          </cell>
        </row>
        <row r="42">
          <cell r="A42">
            <v>39</v>
          </cell>
          <cell r="B42">
            <v>1</v>
          </cell>
        </row>
        <row r="43">
          <cell r="A43">
            <v>40</v>
          </cell>
          <cell r="B43">
            <v>1</v>
          </cell>
          <cell r="C43">
            <v>124.335</v>
          </cell>
        </row>
        <row r="44">
          <cell r="A44">
            <v>41</v>
          </cell>
          <cell r="B44">
            <v>1</v>
          </cell>
        </row>
        <row r="45">
          <cell r="A45">
            <v>42</v>
          </cell>
          <cell r="B45">
            <v>1</v>
          </cell>
        </row>
        <row r="46">
          <cell r="A46">
            <v>43</v>
          </cell>
          <cell r="B46">
            <v>1</v>
          </cell>
        </row>
        <row r="47">
          <cell r="A47">
            <v>44</v>
          </cell>
          <cell r="B47">
            <v>1</v>
          </cell>
          <cell r="C47">
            <v>131.671</v>
          </cell>
        </row>
        <row r="48">
          <cell r="A48">
            <v>45</v>
          </cell>
          <cell r="B48">
            <v>1</v>
          </cell>
        </row>
        <row r="49">
          <cell r="A49">
            <v>46</v>
          </cell>
          <cell r="B49">
            <v>1</v>
          </cell>
          <cell r="C49">
            <v>126.15</v>
          </cell>
        </row>
        <row r="50">
          <cell r="A50">
            <v>47</v>
          </cell>
          <cell r="B50">
            <v>1</v>
          </cell>
          <cell r="C50">
            <v>128.5</v>
          </cell>
        </row>
        <row r="51">
          <cell r="A51">
            <v>48</v>
          </cell>
          <cell r="B51">
            <v>1</v>
          </cell>
          <cell r="C51">
            <v>127.18</v>
          </cell>
        </row>
        <row r="52">
          <cell r="A52">
            <v>49</v>
          </cell>
          <cell r="B52">
            <v>1</v>
          </cell>
          <cell r="C52">
            <v>125.96</v>
          </cell>
        </row>
        <row r="53">
          <cell r="A53">
            <v>50</v>
          </cell>
          <cell r="B53">
            <v>1</v>
          </cell>
          <cell r="C53">
            <v>123.28</v>
          </cell>
        </row>
        <row r="54">
          <cell r="A54">
            <v>51</v>
          </cell>
          <cell r="B54">
            <v>1</v>
          </cell>
          <cell r="C54">
            <v>118.45</v>
          </cell>
        </row>
        <row r="55">
          <cell r="A55">
            <v>52</v>
          </cell>
          <cell r="B55">
            <v>1</v>
          </cell>
          <cell r="C55">
            <v>134.54</v>
          </cell>
        </row>
        <row r="56">
          <cell r="A56">
            <v>53</v>
          </cell>
          <cell r="B56">
            <v>1</v>
          </cell>
          <cell r="C56">
            <v>125.37</v>
          </cell>
        </row>
        <row r="57">
          <cell r="A57">
            <v>54</v>
          </cell>
          <cell r="B57">
            <v>1</v>
          </cell>
          <cell r="C57">
            <v>124.87</v>
          </cell>
        </row>
        <row r="58">
          <cell r="A58">
            <v>55</v>
          </cell>
          <cell r="B58">
            <v>1</v>
          </cell>
          <cell r="C58">
            <v>128.672</v>
          </cell>
        </row>
        <row r="59">
          <cell r="A59">
            <v>56</v>
          </cell>
          <cell r="B59">
            <v>1</v>
          </cell>
          <cell r="C59">
            <v>124.01</v>
          </cell>
        </row>
        <row r="60">
          <cell r="A60">
            <v>57</v>
          </cell>
          <cell r="B60">
            <v>1</v>
          </cell>
        </row>
        <row r="61">
          <cell r="A61">
            <v>58</v>
          </cell>
          <cell r="B61">
            <v>1</v>
          </cell>
        </row>
        <row r="62">
          <cell r="A62">
            <v>59</v>
          </cell>
          <cell r="B62">
            <v>1</v>
          </cell>
        </row>
        <row r="63">
          <cell r="A63">
            <v>60</v>
          </cell>
          <cell r="B63">
            <v>1</v>
          </cell>
        </row>
        <row r="64">
          <cell r="A64">
            <v>61</v>
          </cell>
          <cell r="B64">
            <v>1</v>
          </cell>
        </row>
        <row r="65">
          <cell r="A65">
            <v>62</v>
          </cell>
          <cell r="B65">
            <v>1</v>
          </cell>
        </row>
        <row r="66">
          <cell r="A66">
            <v>63</v>
          </cell>
          <cell r="B66">
            <v>1</v>
          </cell>
        </row>
        <row r="67">
          <cell r="A67">
            <v>64</v>
          </cell>
          <cell r="B67">
            <v>1</v>
          </cell>
        </row>
        <row r="68">
          <cell r="A68">
            <v>65</v>
          </cell>
          <cell r="B68">
            <v>1</v>
          </cell>
        </row>
        <row r="69">
          <cell r="A69">
            <v>66</v>
          </cell>
          <cell r="B69">
            <v>1</v>
          </cell>
        </row>
        <row r="70">
          <cell r="A70">
            <v>67</v>
          </cell>
          <cell r="B70">
            <v>1</v>
          </cell>
        </row>
        <row r="71">
          <cell r="A71">
            <v>68</v>
          </cell>
          <cell r="B71">
            <v>1</v>
          </cell>
        </row>
        <row r="72">
          <cell r="A72">
            <v>69</v>
          </cell>
          <cell r="B72">
            <v>1</v>
          </cell>
        </row>
        <row r="73">
          <cell r="A73">
            <v>70</v>
          </cell>
          <cell r="B73">
            <v>1</v>
          </cell>
        </row>
        <row r="74">
          <cell r="A74">
            <v>71</v>
          </cell>
          <cell r="B74">
            <v>1</v>
          </cell>
        </row>
        <row r="75">
          <cell r="A75">
            <v>72</v>
          </cell>
          <cell r="B75">
            <v>1</v>
          </cell>
        </row>
        <row r="76">
          <cell r="A76">
            <v>73</v>
          </cell>
          <cell r="B76">
            <v>1</v>
          </cell>
        </row>
        <row r="77">
          <cell r="A77">
            <v>74</v>
          </cell>
          <cell r="B77">
            <v>1</v>
          </cell>
        </row>
        <row r="78">
          <cell r="A78">
            <v>75</v>
          </cell>
          <cell r="B78">
            <v>1</v>
          </cell>
        </row>
        <row r="79">
          <cell r="A79">
            <v>76</v>
          </cell>
          <cell r="B79">
            <v>1</v>
          </cell>
        </row>
        <row r="80">
          <cell r="A80">
            <v>77</v>
          </cell>
          <cell r="B80">
            <v>1</v>
          </cell>
        </row>
        <row r="81">
          <cell r="A81">
            <v>78</v>
          </cell>
          <cell r="B81">
            <v>1</v>
          </cell>
        </row>
        <row r="82">
          <cell r="A82">
            <v>79</v>
          </cell>
          <cell r="B82">
            <v>1</v>
          </cell>
        </row>
        <row r="83">
          <cell r="A83">
            <v>80</v>
          </cell>
          <cell r="B83">
            <v>1</v>
          </cell>
        </row>
        <row r="84">
          <cell r="A84">
            <v>81</v>
          </cell>
          <cell r="B84">
            <v>1</v>
          </cell>
        </row>
        <row r="85">
          <cell r="A85">
            <v>82</v>
          </cell>
          <cell r="B85">
            <v>1</v>
          </cell>
        </row>
        <row r="86">
          <cell r="A86">
            <v>83</v>
          </cell>
          <cell r="B86">
            <v>1</v>
          </cell>
        </row>
        <row r="87">
          <cell r="A87">
            <v>84</v>
          </cell>
          <cell r="B87">
            <v>1</v>
          </cell>
        </row>
        <row r="88">
          <cell r="A88">
            <v>85</v>
          </cell>
          <cell r="B88">
            <v>1</v>
          </cell>
        </row>
        <row r="89">
          <cell r="A89">
            <v>86</v>
          </cell>
          <cell r="B89">
            <v>1</v>
          </cell>
        </row>
        <row r="90">
          <cell r="A90">
            <v>87</v>
          </cell>
          <cell r="B90">
            <v>1</v>
          </cell>
        </row>
        <row r="91">
          <cell r="A91">
            <v>88</v>
          </cell>
          <cell r="B91">
            <v>1</v>
          </cell>
        </row>
        <row r="92">
          <cell r="A92">
            <v>89</v>
          </cell>
          <cell r="B92">
            <v>1</v>
          </cell>
        </row>
        <row r="93">
          <cell r="A93">
            <v>90</v>
          </cell>
          <cell r="B93">
            <v>1</v>
          </cell>
        </row>
        <row r="94">
          <cell r="A94">
            <v>91</v>
          </cell>
          <cell r="B94">
            <v>1</v>
          </cell>
        </row>
        <row r="95">
          <cell r="A95">
            <v>92</v>
          </cell>
          <cell r="B95">
            <v>1</v>
          </cell>
        </row>
        <row r="96">
          <cell r="A96">
            <v>93</v>
          </cell>
          <cell r="B96">
            <v>1</v>
          </cell>
        </row>
        <row r="97">
          <cell r="A97">
            <v>94</v>
          </cell>
          <cell r="B97">
            <v>1</v>
          </cell>
        </row>
        <row r="98">
          <cell r="A98">
            <v>95</v>
          </cell>
          <cell r="B98">
            <v>1</v>
          </cell>
        </row>
        <row r="99">
          <cell r="A99">
            <v>96</v>
          </cell>
          <cell r="B99">
            <v>1</v>
          </cell>
        </row>
        <row r="100">
          <cell r="A100">
            <v>97</v>
          </cell>
          <cell r="B100">
            <v>1</v>
          </cell>
        </row>
        <row r="101">
          <cell r="A101">
            <v>98</v>
          </cell>
          <cell r="B101">
            <v>1</v>
          </cell>
          <cell r="C101">
            <v>128.984</v>
          </cell>
        </row>
        <row r="102">
          <cell r="A102">
            <v>99</v>
          </cell>
          <cell r="B102">
            <v>1</v>
          </cell>
        </row>
        <row r="103">
          <cell r="A103">
            <v>100</v>
          </cell>
          <cell r="B103">
            <v>1</v>
          </cell>
        </row>
        <row r="104">
          <cell r="A104">
            <v>101</v>
          </cell>
          <cell r="B104">
            <v>1</v>
          </cell>
        </row>
        <row r="105">
          <cell r="A105">
            <v>102</v>
          </cell>
          <cell r="B105">
            <v>1</v>
          </cell>
        </row>
        <row r="106">
          <cell r="A106">
            <v>103</v>
          </cell>
          <cell r="B106">
            <v>1</v>
          </cell>
        </row>
        <row r="107">
          <cell r="A107">
            <v>104</v>
          </cell>
          <cell r="B107">
            <v>1</v>
          </cell>
          <cell r="C107">
            <v>129.334</v>
          </cell>
        </row>
        <row r="108">
          <cell r="A108">
            <v>105</v>
          </cell>
          <cell r="B108">
            <v>1</v>
          </cell>
        </row>
        <row r="109">
          <cell r="A109">
            <v>106</v>
          </cell>
          <cell r="B109">
            <v>1</v>
          </cell>
        </row>
        <row r="110">
          <cell r="A110">
            <v>107</v>
          </cell>
          <cell r="B110">
            <v>1</v>
          </cell>
        </row>
        <row r="111">
          <cell r="A111">
            <v>108</v>
          </cell>
          <cell r="B111">
            <v>1</v>
          </cell>
        </row>
        <row r="112">
          <cell r="A112">
            <v>109</v>
          </cell>
          <cell r="B112">
            <v>1</v>
          </cell>
          <cell r="C112">
            <v>127.559</v>
          </cell>
        </row>
        <row r="113">
          <cell r="A113">
            <v>110</v>
          </cell>
          <cell r="B113">
            <v>1</v>
          </cell>
        </row>
        <row r="114">
          <cell r="A114">
            <v>111</v>
          </cell>
          <cell r="B114">
            <v>1</v>
          </cell>
        </row>
        <row r="115">
          <cell r="A115">
            <v>112</v>
          </cell>
          <cell r="B115">
            <v>1</v>
          </cell>
        </row>
        <row r="116">
          <cell r="A116">
            <v>113</v>
          </cell>
          <cell r="B116">
            <v>1</v>
          </cell>
        </row>
        <row r="117">
          <cell r="A117">
            <v>114</v>
          </cell>
          <cell r="B117">
            <v>1</v>
          </cell>
        </row>
        <row r="118">
          <cell r="A118">
            <v>115</v>
          </cell>
          <cell r="B118">
            <v>1</v>
          </cell>
        </row>
        <row r="119">
          <cell r="A119">
            <v>116</v>
          </cell>
          <cell r="B119">
            <v>1</v>
          </cell>
        </row>
        <row r="120">
          <cell r="A120">
            <v>117</v>
          </cell>
          <cell r="B120">
            <v>1</v>
          </cell>
        </row>
        <row r="121">
          <cell r="A121">
            <v>118</v>
          </cell>
          <cell r="B121">
            <v>1</v>
          </cell>
        </row>
        <row r="122">
          <cell r="A122">
            <v>119</v>
          </cell>
          <cell r="B122">
            <v>1</v>
          </cell>
        </row>
        <row r="123">
          <cell r="A123">
            <v>120</v>
          </cell>
          <cell r="B123">
            <v>1</v>
          </cell>
        </row>
        <row r="124">
          <cell r="A124">
            <v>121</v>
          </cell>
          <cell r="B124">
            <v>1</v>
          </cell>
        </row>
        <row r="125">
          <cell r="A125">
            <v>122</v>
          </cell>
          <cell r="B125">
            <v>1</v>
          </cell>
        </row>
        <row r="126">
          <cell r="A126">
            <v>123</v>
          </cell>
          <cell r="B126">
            <v>1</v>
          </cell>
        </row>
        <row r="127">
          <cell r="A127">
            <v>124</v>
          </cell>
          <cell r="B127">
            <v>1</v>
          </cell>
        </row>
        <row r="128">
          <cell r="A128">
            <v>125</v>
          </cell>
          <cell r="B128">
            <v>1</v>
          </cell>
        </row>
        <row r="129">
          <cell r="A129">
            <v>126</v>
          </cell>
          <cell r="B129">
            <v>1</v>
          </cell>
        </row>
        <row r="130">
          <cell r="A130">
            <v>127</v>
          </cell>
          <cell r="B130">
            <v>1</v>
          </cell>
        </row>
        <row r="131">
          <cell r="A131">
            <v>128</v>
          </cell>
          <cell r="B131">
            <v>1</v>
          </cell>
        </row>
        <row r="132">
          <cell r="A132">
            <v>129</v>
          </cell>
          <cell r="B132">
            <v>1</v>
          </cell>
        </row>
        <row r="133">
          <cell r="A133">
            <v>130</v>
          </cell>
          <cell r="B133">
            <v>1</v>
          </cell>
          <cell r="C133">
            <v>124.454</v>
          </cell>
        </row>
        <row r="134">
          <cell r="A134">
            <v>131</v>
          </cell>
          <cell r="B134">
            <v>1</v>
          </cell>
        </row>
        <row r="135">
          <cell r="A135">
            <v>132</v>
          </cell>
          <cell r="B135">
            <v>1</v>
          </cell>
        </row>
        <row r="136">
          <cell r="A136">
            <v>133</v>
          </cell>
          <cell r="B136">
            <v>1</v>
          </cell>
        </row>
        <row r="137">
          <cell r="A137">
            <v>134</v>
          </cell>
          <cell r="B137">
            <v>1</v>
          </cell>
        </row>
        <row r="138">
          <cell r="A138">
            <v>135</v>
          </cell>
          <cell r="B138">
            <v>1</v>
          </cell>
          <cell r="C138">
            <v>123.113</v>
          </cell>
        </row>
        <row r="139">
          <cell r="A139">
            <v>136</v>
          </cell>
          <cell r="B139">
            <v>1</v>
          </cell>
        </row>
        <row r="140">
          <cell r="A140">
            <v>137</v>
          </cell>
          <cell r="B140">
            <v>1</v>
          </cell>
        </row>
        <row r="141">
          <cell r="A141">
            <v>138</v>
          </cell>
          <cell r="B141">
            <v>1</v>
          </cell>
        </row>
        <row r="142">
          <cell r="A142">
            <v>139</v>
          </cell>
          <cell r="B142">
            <v>1</v>
          </cell>
        </row>
        <row r="143">
          <cell r="A143">
            <v>140</v>
          </cell>
          <cell r="B143">
            <v>1</v>
          </cell>
        </row>
        <row r="144">
          <cell r="A144">
            <v>141</v>
          </cell>
          <cell r="B144">
            <v>1</v>
          </cell>
        </row>
        <row r="145">
          <cell r="A145">
            <v>142</v>
          </cell>
          <cell r="B145">
            <v>1</v>
          </cell>
        </row>
        <row r="146">
          <cell r="A146">
            <v>143</v>
          </cell>
          <cell r="B146">
            <v>1</v>
          </cell>
        </row>
        <row r="147">
          <cell r="A147">
            <v>144</v>
          </cell>
          <cell r="B147">
            <v>1</v>
          </cell>
        </row>
        <row r="148">
          <cell r="A148">
            <v>145</v>
          </cell>
          <cell r="B148">
            <v>1</v>
          </cell>
        </row>
        <row r="149">
          <cell r="A149">
            <v>146</v>
          </cell>
          <cell r="B149">
            <v>1</v>
          </cell>
          <cell r="C149">
            <v>128.446</v>
          </cell>
        </row>
        <row r="150">
          <cell r="A150">
            <v>147</v>
          </cell>
          <cell r="B150">
            <v>1</v>
          </cell>
        </row>
        <row r="151">
          <cell r="A151">
            <v>148</v>
          </cell>
          <cell r="B151">
            <v>1</v>
          </cell>
        </row>
        <row r="152">
          <cell r="A152">
            <v>149</v>
          </cell>
          <cell r="B152">
            <v>1</v>
          </cell>
        </row>
        <row r="153">
          <cell r="A153">
            <v>150</v>
          </cell>
          <cell r="B153">
            <v>1</v>
          </cell>
        </row>
        <row r="154">
          <cell r="A154">
            <v>151</v>
          </cell>
          <cell r="B154">
            <v>1</v>
          </cell>
        </row>
        <row r="155">
          <cell r="A155">
            <v>152</v>
          </cell>
          <cell r="B155">
            <v>1</v>
          </cell>
        </row>
        <row r="156">
          <cell r="A156">
            <v>153</v>
          </cell>
          <cell r="B156">
            <v>1</v>
          </cell>
          <cell r="C156">
            <v>119.524</v>
          </cell>
        </row>
        <row r="157">
          <cell r="A157">
            <v>154</v>
          </cell>
          <cell r="B157">
            <v>1</v>
          </cell>
          <cell r="C157">
            <v>126.41</v>
          </cell>
        </row>
        <row r="158">
          <cell r="A158">
            <v>155</v>
          </cell>
          <cell r="B158">
            <v>1</v>
          </cell>
          <cell r="C158">
            <v>122.745</v>
          </cell>
        </row>
        <row r="159">
          <cell r="A159">
            <v>156</v>
          </cell>
          <cell r="B159">
            <v>1</v>
          </cell>
        </row>
        <row r="160">
          <cell r="A160">
            <v>157</v>
          </cell>
          <cell r="B160">
            <v>1</v>
          </cell>
          <cell r="C160">
            <v>131.58</v>
          </cell>
        </row>
        <row r="161">
          <cell r="A161">
            <v>158</v>
          </cell>
          <cell r="B161">
            <v>1</v>
          </cell>
          <cell r="C161">
            <v>132.29</v>
          </cell>
        </row>
        <row r="162">
          <cell r="A162">
            <v>159</v>
          </cell>
          <cell r="B162">
            <v>1</v>
          </cell>
        </row>
        <row r="163">
          <cell r="A163">
            <v>160</v>
          </cell>
          <cell r="B163">
            <v>1</v>
          </cell>
          <cell r="C163">
            <v>132.08</v>
          </cell>
        </row>
        <row r="164">
          <cell r="A164">
            <v>161</v>
          </cell>
          <cell r="B164">
            <v>1</v>
          </cell>
          <cell r="C164">
            <v>130.25</v>
          </cell>
        </row>
        <row r="165">
          <cell r="A165">
            <v>162</v>
          </cell>
          <cell r="B165">
            <v>1</v>
          </cell>
          <cell r="C165">
            <v>114.92</v>
          </cell>
        </row>
        <row r="166">
          <cell r="A166">
            <v>163</v>
          </cell>
          <cell r="B166">
            <v>1</v>
          </cell>
          <cell r="C166">
            <v>128.17</v>
          </cell>
        </row>
        <row r="167">
          <cell r="A167">
            <v>164</v>
          </cell>
          <cell r="B167">
            <v>1</v>
          </cell>
        </row>
        <row r="168">
          <cell r="A168">
            <v>165</v>
          </cell>
          <cell r="B168">
            <v>1</v>
          </cell>
        </row>
        <row r="169">
          <cell r="A169">
            <v>166</v>
          </cell>
          <cell r="B169">
            <v>1</v>
          </cell>
        </row>
        <row r="170">
          <cell r="A170">
            <v>167</v>
          </cell>
          <cell r="B170">
            <v>1</v>
          </cell>
        </row>
        <row r="171">
          <cell r="A171">
            <v>168</v>
          </cell>
          <cell r="B171">
            <v>1</v>
          </cell>
          <cell r="C171">
            <v>121.12</v>
          </cell>
        </row>
        <row r="172">
          <cell r="A172">
            <v>169</v>
          </cell>
          <cell r="B172">
            <v>1</v>
          </cell>
        </row>
        <row r="173">
          <cell r="A173">
            <v>170</v>
          </cell>
          <cell r="B173">
            <v>1</v>
          </cell>
        </row>
        <row r="174">
          <cell r="A174">
            <v>171</v>
          </cell>
          <cell r="B174">
            <v>1</v>
          </cell>
        </row>
        <row r="175">
          <cell r="A175">
            <v>172</v>
          </cell>
          <cell r="B175">
            <v>1</v>
          </cell>
        </row>
        <row r="176">
          <cell r="A176">
            <v>173</v>
          </cell>
          <cell r="B176">
            <v>1</v>
          </cell>
        </row>
        <row r="177">
          <cell r="A177">
            <v>174</v>
          </cell>
          <cell r="B177">
            <v>1</v>
          </cell>
          <cell r="C177">
            <v>129.2</v>
          </cell>
        </row>
        <row r="178">
          <cell r="A178">
            <v>175</v>
          </cell>
          <cell r="B178">
            <v>1</v>
          </cell>
        </row>
        <row r="179">
          <cell r="A179">
            <v>176</v>
          </cell>
          <cell r="B179">
            <v>1</v>
          </cell>
        </row>
        <row r="180">
          <cell r="A180">
            <v>177</v>
          </cell>
          <cell r="B180">
            <v>1</v>
          </cell>
        </row>
        <row r="181">
          <cell r="A181">
            <v>178</v>
          </cell>
          <cell r="B181">
            <v>1</v>
          </cell>
        </row>
        <row r="182">
          <cell r="A182">
            <v>179</v>
          </cell>
          <cell r="B182">
            <v>1</v>
          </cell>
        </row>
        <row r="183">
          <cell r="A183">
            <v>180</v>
          </cell>
          <cell r="B183">
            <v>1</v>
          </cell>
        </row>
        <row r="184">
          <cell r="A184">
            <v>181</v>
          </cell>
          <cell r="B184">
            <v>1</v>
          </cell>
        </row>
        <row r="185">
          <cell r="A185">
            <v>182</v>
          </cell>
          <cell r="B185">
            <v>1</v>
          </cell>
        </row>
        <row r="186">
          <cell r="A186">
            <v>183</v>
          </cell>
          <cell r="B186">
            <v>1</v>
          </cell>
        </row>
        <row r="187">
          <cell r="A187">
            <v>184</v>
          </cell>
          <cell r="B187">
            <v>1</v>
          </cell>
        </row>
        <row r="188">
          <cell r="A188">
            <v>185</v>
          </cell>
          <cell r="B188">
            <v>1</v>
          </cell>
        </row>
        <row r="189">
          <cell r="A189">
            <v>186</v>
          </cell>
          <cell r="B189">
            <v>1</v>
          </cell>
        </row>
        <row r="190">
          <cell r="A190">
            <v>187</v>
          </cell>
          <cell r="B190">
            <v>1</v>
          </cell>
        </row>
        <row r="191">
          <cell r="A191">
            <v>188</v>
          </cell>
          <cell r="B191">
            <v>1</v>
          </cell>
        </row>
        <row r="192">
          <cell r="A192">
            <v>189</v>
          </cell>
          <cell r="B192">
            <v>1</v>
          </cell>
        </row>
        <row r="193">
          <cell r="A193">
            <v>190</v>
          </cell>
          <cell r="B193">
            <v>1</v>
          </cell>
        </row>
        <row r="194">
          <cell r="A194">
            <v>191</v>
          </cell>
          <cell r="B194">
            <v>1</v>
          </cell>
        </row>
        <row r="195">
          <cell r="A195">
            <v>192</v>
          </cell>
          <cell r="B195">
            <v>1</v>
          </cell>
        </row>
        <row r="196">
          <cell r="A196">
            <v>193</v>
          </cell>
          <cell r="B196">
            <v>1</v>
          </cell>
        </row>
        <row r="197">
          <cell r="A197">
            <v>194</v>
          </cell>
          <cell r="B197">
            <v>1</v>
          </cell>
        </row>
        <row r="198">
          <cell r="A198">
            <v>195</v>
          </cell>
          <cell r="B198">
            <v>1</v>
          </cell>
        </row>
        <row r="199">
          <cell r="A199">
            <v>196</v>
          </cell>
          <cell r="B199">
            <v>1</v>
          </cell>
        </row>
        <row r="200">
          <cell r="A200">
            <v>197</v>
          </cell>
          <cell r="B200">
            <v>1</v>
          </cell>
        </row>
        <row r="201">
          <cell r="A201">
            <v>198</v>
          </cell>
          <cell r="B201">
            <v>1</v>
          </cell>
        </row>
        <row r="202">
          <cell r="A202">
            <v>199</v>
          </cell>
          <cell r="B202">
            <v>1</v>
          </cell>
        </row>
        <row r="203">
          <cell r="A203">
            <v>200</v>
          </cell>
          <cell r="B203">
            <v>1</v>
          </cell>
        </row>
        <row r="204">
          <cell r="A204">
            <v>201</v>
          </cell>
          <cell r="B204">
            <v>1</v>
          </cell>
          <cell r="C204">
            <v>131.01</v>
          </cell>
        </row>
        <row r="205">
          <cell r="A205">
            <v>202</v>
          </cell>
          <cell r="B205">
            <v>1</v>
          </cell>
        </row>
        <row r="206">
          <cell r="A206">
            <v>203</v>
          </cell>
          <cell r="B206">
            <v>1</v>
          </cell>
        </row>
        <row r="207">
          <cell r="A207">
            <v>204</v>
          </cell>
          <cell r="B207">
            <v>1</v>
          </cell>
        </row>
        <row r="208">
          <cell r="A208">
            <v>205</v>
          </cell>
          <cell r="B208">
            <v>1</v>
          </cell>
        </row>
        <row r="209">
          <cell r="A209">
            <v>206</v>
          </cell>
          <cell r="B209">
            <v>1</v>
          </cell>
        </row>
        <row r="210">
          <cell r="A210">
            <v>207</v>
          </cell>
          <cell r="B210">
            <v>1</v>
          </cell>
        </row>
        <row r="211">
          <cell r="A211">
            <v>208</v>
          </cell>
          <cell r="B211">
            <v>1</v>
          </cell>
        </row>
        <row r="212">
          <cell r="A212">
            <v>209</v>
          </cell>
          <cell r="B212">
            <v>1</v>
          </cell>
        </row>
        <row r="213">
          <cell r="A213">
            <v>210</v>
          </cell>
          <cell r="B213">
            <v>1</v>
          </cell>
        </row>
        <row r="214">
          <cell r="A214">
            <v>211</v>
          </cell>
          <cell r="B214">
            <v>1</v>
          </cell>
        </row>
        <row r="215">
          <cell r="A215">
            <v>212</v>
          </cell>
          <cell r="B215">
            <v>1</v>
          </cell>
        </row>
        <row r="216">
          <cell r="A216">
            <v>213</v>
          </cell>
          <cell r="B216">
            <v>1</v>
          </cell>
        </row>
        <row r="217">
          <cell r="A217">
            <v>214</v>
          </cell>
          <cell r="B217">
            <v>1</v>
          </cell>
        </row>
        <row r="218">
          <cell r="A218">
            <v>215</v>
          </cell>
          <cell r="B218">
            <v>1</v>
          </cell>
        </row>
        <row r="219">
          <cell r="A219">
            <v>216</v>
          </cell>
          <cell r="B219">
            <v>1</v>
          </cell>
        </row>
        <row r="220">
          <cell r="A220">
            <v>217</v>
          </cell>
          <cell r="B220">
            <v>1</v>
          </cell>
        </row>
        <row r="221">
          <cell r="A221">
            <v>218</v>
          </cell>
          <cell r="B221">
            <v>1</v>
          </cell>
        </row>
        <row r="222">
          <cell r="A222">
            <v>219</v>
          </cell>
          <cell r="B222">
            <v>1</v>
          </cell>
        </row>
        <row r="223">
          <cell r="A223">
            <v>220</v>
          </cell>
          <cell r="B223">
            <v>1</v>
          </cell>
        </row>
        <row r="224">
          <cell r="A224">
            <v>221</v>
          </cell>
          <cell r="B224">
            <v>1</v>
          </cell>
        </row>
        <row r="225">
          <cell r="A225">
            <v>222</v>
          </cell>
          <cell r="B225">
            <v>1</v>
          </cell>
        </row>
        <row r="226">
          <cell r="A226">
            <v>223</v>
          </cell>
          <cell r="B226">
            <v>1</v>
          </cell>
        </row>
        <row r="227">
          <cell r="A227">
            <v>224</v>
          </cell>
          <cell r="B227">
            <v>1</v>
          </cell>
        </row>
        <row r="228">
          <cell r="A228">
            <v>225</v>
          </cell>
          <cell r="B228">
            <v>1</v>
          </cell>
        </row>
        <row r="229">
          <cell r="A229">
            <v>226</v>
          </cell>
          <cell r="B229">
            <v>1</v>
          </cell>
        </row>
        <row r="230">
          <cell r="A230">
            <v>227</v>
          </cell>
          <cell r="B230">
            <v>1</v>
          </cell>
        </row>
        <row r="231">
          <cell r="A231">
            <v>228</v>
          </cell>
          <cell r="B231">
            <v>1</v>
          </cell>
        </row>
        <row r="232">
          <cell r="A232">
            <v>229</v>
          </cell>
          <cell r="B232">
            <v>1</v>
          </cell>
        </row>
        <row r="233">
          <cell r="A233">
            <v>230</v>
          </cell>
          <cell r="B233">
            <v>1</v>
          </cell>
        </row>
        <row r="234">
          <cell r="A234">
            <v>231</v>
          </cell>
          <cell r="B234">
            <v>1</v>
          </cell>
        </row>
        <row r="235">
          <cell r="A235">
            <v>232</v>
          </cell>
          <cell r="B235">
            <v>1</v>
          </cell>
        </row>
        <row r="236">
          <cell r="A236">
            <v>233</v>
          </cell>
          <cell r="B236">
            <v>1</v>
          </cell>
        </row>
        <row r="237">
          <cell r="A237">
            <v>234</v>
          </cell>
          <cell r="B237">
            <v>1</v>
          </cell>
        </row>
        <row r="238">
          <cell r="A238">
            <v>235</v>
          </cell>
          <cell r="B238">
            <v>1</v>
          </cell>
        </row>
        <row r="239">
          <cell r="A239">
            <v>236</v>
          </cell>
          <cell r="B239">
            <v>1</v>
          </cell>
        </row>
        <row r="240">
          <cell r="A240">
            <v>237</v>
          </cell>
          <cell r="B240">
            <v>1</v>
          </cell>
        </row>
        <row r="241">
          <cell r="A241">
            <v>238</v>
          </cell>
          <cell r="B241">
            <v>1</v>
          </cell>
        </row>
        <row r="242">
          <cell r="A242">
            <v>239</v>
          </cell>
          <cell r="B242">
            <v>1</v>
          </cell>
        </row>
        <row r="243">
          <cell r="A243">
            <v>240</v>
          </cell>
          <cell r="B243">
            <v>1</v>
          </cell>
        </row>
        <row r="244">
          <cell r="A244">
            <v>241</v>
          </cell>
          <cell r="B244">
            <v>1</v>
          </cell>
        </row>
        <row r="245">
          <cell r="A245">
            <v>242</v>
          </cell>
          <cell r="B245">
            <v>1</v>
          </cell>
        </row>
        <row r="246">
          <cell r="A246">
            <v>243</v>
          </cell>
          <cell r="B246">
            <v>1</v>
          </cell>
        </row>
        <row r="247">
          <cell r="A247">
            <v>244</v>
          </cell>
          <cell r="B247">
            <v>1</v>
          </cell>
        </row>
        <row r="248">
          <cell r="A248">
            <v>245</v>
          </cell>
          <cell r="B248">
            <v>1</v>
          </cell>
        </row>
        <row r="249">
          <cell r="A249">
            <v>246</v>
          </cell>
          <cell r="B249">
            <v>1</v>
          </cell>
        </row>
        <row r="250">
          <cell r="A250">
            <v>247</v>
          </cell>
          <cell r="B250">
            <v>1</v>
          </cell>
        </row>
        <row r="251">
          <cell r="A251">
            <v>248</v>
          </cell>
          <cell r="B251">
            <v>1</v>
          </cell>
        </row>
        <row r="252">
          <cell r="A252">
            <v>249</v>
          </cell>
          <cell r="B252">
            <v>1</v>
          </cell>
        </row>
        <row r="253">
          <cell r="A253">
            <v>250</v>
          </cell>
          <cell r="B253">
            <v>1</v>
          </cell>
        </row>
        <row r="254">
          <cell r="A254">
            <v>251</v>
          </cell>
          <cell r="B254">
            <v>1</v>
          </cell>
        </row>
        <row r="255">
          <cell r="A255">
            <v>252</v>
          </cell>
          <cell r="B255">
            <v>1</v>
          </cell>
        </row>
        <row r="256">
          <cell r="A256">
            <v>253</v>
          </cell>
          <cell r="B256">
            <v>1</v>
          </cell>
        </row>
        <row r="257">
          <cell r="A257">
            <v>254</v>
          </cell>
          <cell r="B257">
            <v>1</v>
          </cell>
        </row>
        <row r="258">
          <cell r="A258">
            <v>255</v>
          </cell>
          <cell r="B258">
            <v>1</v>
          </cell>
        </row>
        <row r="259">
          <cell r="A259">
            <v>256</v>
          </cell>
          <cell r="B259">
            <v>1</v>
          </cell>
        </row>
        <row r="260">
          <cell r="A260">
            <v>257</v>
          </cell>
          <cell r="B260">
            <v>1</v>
          </cell>
        </row>
        <row r="261">
          <cell r="A261">
            <v>258</v>
          </cell>
          <cell r="B261">
            <v>1</v>
          </cell>
        </row>
        <row r="262">
          <cell r="A262">
            <v>259</v>
          </cell>
          <cell r="B262">
            <v>1</v>
          </cell>
        </row>
        <row r="263">
          <cell r="A263">
            <v>260</v>
          </cell>
          <cell r="B263">
            <v>1</v>
          </cell>
        </row>
        <row r="264">
          <cell r="A264">
            <v>261</v>
          </cell>
          <cell r="B264">
            <v>1</v>
          </cell>
        </row>
        <row r="265">
          <cell r="A265">
            <v>262</v>
          </cell>
          <cell r="B265">
            <v>1</v>
          </cell>
        </row>
        <row r="266">
          <cell r="A266">
            <v>263</v>
          </cell>
          <cell r="B266">
            <v>1</v>
          </cell>
        </row>
        <row r="267">
          <cell r="A267">
            <v>264</v>
          </cell>
          <cell r="B267">
            <v>1</v>
          </cell>
        </row>
        <row r="268">
          <cell r="A268">
            <v>265</v>
          </cell>
          <cell r="B268">
            <v>1</v>
          </cell>
        </row>
        <row r="269">
          <cell r="A269">
            <v>266</v>
          </cell>
          <cell r="B269">
            <v>1</v>
          </cell>
        </row>
        <row r="270">
          <cell r="A270">
            <v>267</v>
          </cell>
          <cell r="B270">
            <v>1</v>
          </cell>
        </row>
        <row r="271">
          <cell r="A271">
            <v>268</v>
          </cell>
          <cell r="B271">
            <v>1</v>
          </cell>
        </row>
        <row r="272">
          <cell r="A272">
            <v>269</v>
          </cell>
          <cell r="B272">
            <v>1</v>
          </cell>
        </row>
        <row r="273">
          <cell r="A273">
            <v>270</v>
          </cell>
          <cell r="B273">
            <v>1</v>
          </cell>
        </row>
        <row r="274">
          <cell r="A274">
            <v>271</v>
          </cell>
          <cell r="B274">
            <v>1</v>
          </cell>
        </row>
        <row r="275">
          <cell r="A275">
            <v>272</v>
          </cell>
          <cell r="B275">
            <v>1</v>
          </cell>
        </row>
        <row r="276">
          <cell r="A276">
            <v>273</v>
          </cell>
          <cell r="B276">
            <v>1</v>
          </cell>
        </row>
        <row r="277">
          <cell r="A277">
            <v>274</v>
          </cell>
          <cell r="B277">
            <v>1</v>
          </cell>
        </row>
        <row r="278">
          <cell r="A278">
            <v>275</v>
          </cell>
          <cell r="B278">
            <v>1</v>
          </cell>
        </row>
        <row r="279">
          <cell r="A279">
            <v>276</v>
          </cell>
          <cell r="B279">
            <v>1</v>
          </cell>
        </row>
        <row r="280">
          <cell r="A280">
            <v>277</v>
          </cell>
          <cell r="B280">
            <v>1</v>
          </cell>
        </row>
        <row r="281">
          <cell r="A281">
            <v>278</v>
          </cell>
          <cell r="B281">
            <v>1</v>
          </cell>
        </row>
        <row r="282">
          <cell r="A282">
            <v>279</v>
          </cell>
          <cell r="B282">
            <v>1</v>
          </cell>
        </row>
        <row r="283">
          <cell r="A283">
            <v>280</v>
          </cell>
          <cell r="B283">
            <v>1</v>
          </cell>
        </row>
        <row r="284">
          <cell r="A284">
            <v>281</v>
          </cell>
          <cell r="B284">
            <v>1</v>
          </cell>
        </row>
        <row r="285">
          <cell r="A285">
            <v>282</v>
          </cell>
          <cell r="B285">
            <v>1</v>
          </cell>
        </row>
        <row r="286">
          <cell r="A286">
            <v>283</v>
          </cell>
          <cell r="B286">
            <v>1</v>
          </cell>
        </row>
        <row r="287">
          <cell r="A287">
            <v>284</v>
          </cell>
          <cell r="B287">
            <v>1</v>
          </cell>
        </row>
        <row r="288">
          <cell r="A288">
            <v>285</v>
          </cell>
          <cell r="B288">
            <v>1</v>
          </cell>
        </row>
        <row r="289">
          <cell r="A289">
            <v>286</v>
          </cell>
          <cell r="B289">
            <v>1</v>
          </cell>
        </row>
        <row r="290">
          <cell r="A290">
            <v>287</v>
          </cell>
          <cell r="B290">
            <v>1</v>
          </cell>
        </row>
        <row r="291">
          <cell r="A291">
            <v>288</v>
          </cell>
          <cell r="B291">
            <v>1</v>
          </cell>
        </row>
        <row r="292">
          <cell r="A292">
            <v>289</v>
          </cell>
          <cell r="B292">
            <v>1</v>
          </cell>
        </row>
        <row r="293">
          <cell r="A293">
            <v>290</v>
          </cell>
          <cell r="B293">
            <v>1</v>
          </cell>
        </row>
        <row r="294">
          <cell r="A294">
            <v>291</v>
          </cell>
          <cell r="B294">
            <v>1</v>
          </cell>
        </row>
        <row r="295">
          <cell r="A295">
            <v>292</v>
          </cell>
          <cell r="B295">
            <v>1</v>
          </cell>
        </row>
        <row r="296">
          <cell r="A296">
            <v>293</v>
          </cell>
          <cell r="B296">
            <v>1</v>
          </cell>
        </row>
        <row r="297">
          <cell r="A297">
            <v>294</v>
          </cell>
          <cell r="B297">
            <v>1</v>
          </cell>
        </row>
        <row r="298">
          <cell r="A298">
            <v>295</v>
          </cell>
          <cell r="B298">
            <v>1</v>
          </cell>
        </row>
        <row r="299">
          <cell r="A299">
            <v>296</v>
          </cell>
          <cell r="B299">
            <v>1</v>
          </cell>
        </row>
        <row r="300">
          <cell r="A300">
            <v>297</v>
          </cell>
          <cell r="B300">
            <v>1</v>
          </cell>
        </row>
        <row r="301">
          <cell r="A301">
            <v>298</v>
          </cell>
          <cell r="B301">
            <v>1</v>
          </cell>
        </row>
        <row r="302">
          <cell r="A302">
            <v>299</v>
          </cell>
          <cell r="B302">
            <v>1</v>
          </cell>
        </row>
        <row r="303">
          <cell r="A303">
            <v>300</v>
          </cell>
          <cell r="B303">
            <v>1</v>
          </cell>
        </row>
        <row r="304">
          <cell r="A304">
            <v>301</v>
          </cell>
          <cell r="B304">
            <v>1</v>
          </cell>
        </row>
        <row r="305">
          <cell r="A305">
            <v>302</v>
          </cell>
          <cell r="B305">
            <v>1</v>
          </cell>
          <cell r="C305">
            <v>121.379</v>
          </cell>
        </row>
        <row r="306">
          <cell r="A306">
            <v>303</v>
          </cell>
          <cell r="B306">
            <v>1</v>
          </cell>
          <cell r="C306">
            <v>122.374</v>
          </cell>
        </row>
        <row r="307">
          <cell r="A307">
            <v>304</v>
          </cell>
          <cell r="B307">
            <v>1</v>
          </cell>
          <cell r="C307">
            <v>118.626</v>
          </cell>
        </row>
        <row r="308">
          <cell r="A308">
            <v>305</v>
          </cell>
          <cell r="B308">
            <v>1</v>
          </cell>
        </row>
        <row r="309">
          <cell r="A309">
            <v>306</v>
          </cell>
          <cell r="B309">
            <v>1</v>
          </cell>
        </row>
        <row r="310">
          <cell r="A310">
            <v>307</v>
          </cell>
          <cell r="B310">
            <v>1</v>
          </cell>
          <cell r="C310">
            <v>119.524</v>
          </cell>
        </row>
        <row r="311">
          <cell r="A311">
            <v>308</v>
          </cell>
          <cell r="B311">
            <v>1</v>
          </cell>
        </row>
        <row r="312">
          <cell r="A312">
            <v>309</v>
          </cell>
          <cell r="B312">
            <v>1</v>
          </cell>
          <cell r="C312">
            <v>120.773</v>
          </cell>
        </row>
        <row r="313">
          <cell r="A313">
            <v>310</v>
          </cell>
          <cell r="B313">
            <v>1</v>
          </cell>
          <cell r="C313">
            <v>121.442</v>
          </cell>
        </row>
        <row r="314">
          <cell r="A314">
            <v>311</v>
          </cell>
          <cell r="B314">
            <v>1</v>
          </cell>
        </row>
        <row r="315">
          <cell r="A315">
            <v>312</v>
          </cell>
          <cell r="B315">
            <v>1</v>
          </cell>
          <cell r="C315">
            <v>119.214</v>
          </cell>
        </row>
        <row r="316">
          <cell r="A316">
            <v>313</v>
          </cell>
          <cell r="B316">
            <v>1</v>
          </cell>
        </row>
        <row r="317">
          <cell r="A317">
            <v>314</v>
          </cell>
          <cell r="B317">
            <v>1</v>
          </cell>
        </row>
        <row r="318">
          <cell r="A318">
            <v>315</v>
          </cell>
          <cell r="B318">
            <v>1</v>
          </cell>
          <cell r="C318">
            <v>119.943</v>
          </cell>
        </row>
        <row r="319">
          <cell r="A319">
            <v>316</v>
          </cell>
          <cell r="B319">
            <v>1</v>
          </cell>
        </row>
        <row r="320">
          <cell r="A320">
            <v>317</v>
          </cell>
          <cell r="B320">
            <v>1</v>
          </cell>
          <cell r="C320">
            <v>119756</v>
          </cell>
        </row>
        <row r="321">
          <cell r="A321">
            <v>318</v>
          </cell>
          <cell r="B321">
            <v>1</v>
          </cell>
          <cell r="C321">
            <v>120.388</v>
          </cell>
        </row>
        <row r="322">
          <cell r="A322">
            <v>319</v>
          </cell>
          <cell r="B322">
            <v>1</v>
          </cell>
        </row>
        <row r="323">
          <cell r="A323">
            <v>320</v>
          </cell>
          <cell r="B323">
            <v>1</v>
          </cell>
        </row>
        <row r="324">
          <cell r="A324">
            <v>321</v>
          </cell>
          <cell r="B324">
            <v>1</v>
          </cell>
          <cell r="C324">
            <v>119.368</v>
          </cell>
        </row>
        <row r="325">
          <cell r="A325">
            <v>322</v>
          </cell>
          <cell r="B325">
            <v>1</v>
          </cell>
        </row>
        <row r="326">
          <cell r="A326">
            <v>323</v>
          </cell>
          <cell r="B326">
            <v>1</v>
          </cell>
        </row>
        <row r="327">
          <cell r="A327">
            <v>324</v>
          </cell>
          <cell r="B327">
            <v>1</v>
          </cell>
          <cell r="C327">
            <v>120.095</v>
          </cell>
        </row>
        <row r="328">
          <cell r="A328">
            <v>325</v>
          </cell>
          <cell r="B328">
            <v>1</v>
          </cell>
          <cell r="C328">
            <v>117.891</v>
          </cell>
        </row>
        <row r="329">
          <cell r="A329">
            <v>326</v>
          </cell>
          <cell r="B329">
            <v>1</v>
          </cell>
          <cell r="C329">
            <v>120.589</v>
          </cell>
        </row>
        <row r="330">
          <cell r="A330">
            <v>327</v>
          </cell>
          <cell r="B330">
            <v>1</v>
          </cell>
        </row>
        <row r="331">
          <cell r="A331">
            <v>328</v>
          </cell>
          <cell r="B331">
            <v>1</v>
          </cell>
        </row>
        <row r="332">
          <cell r="A332">
            <v>329</v>
          </cell>
          <cell r="B332">
            <v>1</v>
          </cell>
        </row>
        <row r="333">
          <cell r="A333">
            <v>330</v>
          </cell>
          <cell r="B333">
            <v>1</v>
          </cell>
        </row>
        <row r="334">
          <cell r="A334">
            <v>331</v>
          </cell>
          <cell r="B334">
            <v>1</v>
          </cell>
        </row>
        <row r="335">
          <cell r="A335">
            <v>332</v>
          </cell>
          <cell r="B335">
            <v>1</v>
          </cell>
        </row>
        <row r="336">
          <cell r="A336">
            <v>333</v>
          </cell>
          <cell r="B336">
            <v>1</v>
          </cell>
          <cell r="C336">
            <v>119.981</v>
          </cell>
        </row>
        <row r="337">
          <cell r="A337">
            <v>334</v>
          </cell>
          <cell r="B337">
            <v>1</v>
          </cell>
          <cell r="C337">
            <v>119.641</v>
          </cell>
        </row>
        <row r="338">
          <cell r="A338">
            <v>335</v>
          </cell>
          <cell r="B338">
            <v>1</v>
          </cell>
        </row>
        <row r="339">
          <cell r="A339">
            <v>336</v>
          </cell>
          <cell r="B339">
            <v>1</v>
          </cell>
          <cell r="C339">
            <v>120.006</v>
          </cell>
        </row>
        <row r="340">
          <cell r="A340">
            <v>337</v>
          </cell>
          <cell r="B340">
            <v>1</v>
          </cell>
          <cell r="C340">
            <v>120.138</v>
          </cell>
        </row>
        <row r="341">
          <cell r="A341">
            <v>338</v>
          </cell>
          <cell r="B341">
            <v>1</v>
          </cell>
        </row>
        <row r="342">
          <cell r="A342">
            <v>339</v>
          </cell>
          <cell r="B342">
            <v>1</v>
          </cell>
          <cell r="C342">
            <v>118.251</v>
          </cell>
        </row>
        <row r="343">
          <cell r="A343">
            <v>340</v>
          </cell>
          <cell r="B343">
            <v>1</v>
          </cell>
          <cell r="C343">
            <v>119.73</v>
          </cell>
        </row>
        <row r="344">
          <cell r="A344">
            <v>341</v>
          </cell>
          <cell r="B344">
            <v>1</v>
          </cell>
        </row>
        <row r="345">
          <cell r="A345">
            <v>342</v>
          </cell>
          <cell r="B345">
            <v>1</v>
          </cell>
        </row>
        <row r="346">
          <cell r="A346">
            <v>343</v>
          </cell>
          <cell r="B346">
            <v>1</v>
          </cell>
        </row>
        <row r="347">
          <cell r="A347">
            <v>344</v>
          </cell>
          <cell r="B347">
            <v>1</v>
          </cell>
        </row>
        <row r="348">
          <cell r="A348">
            <v>345</v>
          </cell>
          <cell r="B348">
            <v>1</v>
          </cell>
        </row>
        <row r="349">
          <cell r="A349">
            <v>346</v>
          </cell>
          <cell r="B349">
            <v>1</v>
          </cell>
          <cell r="C349">
            <v>120.769</v>
          </cell>
        </row>
        <row r="350">
          <cell r="A350">
            <v>347</v>
          </cell>
          <cell r="B350">
            <v>1</v>
          </cell>
        </row>
        <row r="351">
          <cell r="A351">
            <v>348</v>
          </cell>
          <cell r="B351">
            <v>1</v>
          </cell>
        </row>
        <row r="352">
          <cell r="A352">
            <v>349</v>
          </cell>
          <cell r="B352">
            <v>1</v>
          </cell>
          <cell r="C352">
            <v>120.686</v>
          </cell>
        </row>
        <row r="353">
          <cell r="A353">
            <v>350</v>
          </cell>
          <cell r="B353">
            <v>1</v>
          </cell>
        </row>
        <row r="354">
          <cell r="A354">
            <v>351</v>
          </cell>
          <cell r="B354">
            <v>1</v>
          </cell>
        </row>
        <row r="355">
          <cell r="A355">
            <v>352</v>
          </cell>
          <cell r="B355">
            <v>1</v>
          </cell>
        </row>
        <row r="356">
          <cell r="A356">
            <v>353</v>
          </cell>
          <cell r="B356">
            <v>1</v>
          </cell>
          <cell r="C356">
            <v>120.576</v>
          </cell>
        </row>
        <row r="357">
          <cell r="A357">
            <v>354</v>
          </cell>
          <cell r="B357">
            <v>1</v>
          </cell>
        </row>
        <row r="358">
          <cell r="A358">
            <v>355</v>
          </cell>
          <cell r="B358">
            <v>1</v>
          </cell>
          <cell r="C358">
            <v>121.95</v>
          </cell>
        </row>
        <row r="359">
          <cell r="A359">
            <v>356</v>
          </cell>
          <cell r="B359">
            <v>1</v>
          </cell>
          <cell r="C359">
            <v>120.107</v>
          </cell>
        </row>
        <row r="360">
          <cell r="A360">
            <v>357</v>
          </cell>
          <cell r="B360">
            <v>1</v>
          </cell>
          <cell r="C360">
            <v>118.434</v>
          </cell>
        </row>
        <row r="361">
          <cell r="A361">
            <v>358</v>
          </cell>
          <cell r="B361">
            <v>1</v>
          </cell>
          <cell r="C361">
            <v>121.313</v>
          </cell>
        </row>
        <row r="362">
          <cell r="A362">
            <v>359</v>
          </cell>
          <cell r="B362">
            <v>1</v>
          </cell>
          <cell r="C362">
            <v>122.369</v>
          </cell>
        </row>
        <row r="363">
          <cell r="A363">
            <v>360</v>
          </cell>
          <cell r="B363">
            <v>1</v>
          </cell>
        </row>
        <row r="364">
          <cell r="A364">
            <v>361</v>
          </cell>
          <cell r="B364">
            <v>1</v>
          </cell>
          <cell r="C364">
            <v>119.613</v>
          </cell>
        </row>
        <row r="365">
          <cell r="A365">
            <v>362</v>
          </cell>
          <cell r="B365">
            <v>1</v>
          </cell>
        </row>
        <row r="366">
          <cell r="A366">
            <v>363</v>
          </cell>
          <cell r="B366">
            <v>1</v>
          </cell>
        </row>
        <row r="367">
          <cell r="A367">
            <v>364</v>
          </cell>
          <cell r="B367">
            <v>1</v>
          </cell>
          <cell r="C367">
            <v>119.962</v>
          </cell>
        </row>
        <row r="368">
          <cell r="A368">
            <v>365</v>
          </cell>
          <cell r="B368">
            <v>1</v>
          </cell>
          <cell r="C368">
            <v>122.653</v>
          </cell>
        </row>
        <row r="369">
          <cell r="A369">
            <v>366</v>
          </cell>
          <cell r="B369">
            <v>1</v>
          </cell>
          <cell r="C369">
            <v>121.548</v>
          </cell>
        </row>
        <row r="370">
          <cell r="A370">
            <v>367</v>
          </cell>
          <cell r="B370">
            <v>1</v>
          </cell>
          <cell r="C370">
            <v>119.301</v>
          </cell>
        </row>
        <row r="371">
          <cell r="A371">
            <v>368</v>
          </cell>
          <cell r="B371">
            <v>1</v>
          </cell>
        </row>
        <row r="372">
          <cell r="A372">
            <v>369</v>
          </cell>
          <cell r="B372">
            <v>1</v>
          </cell>
        </row>
        <row r="373">
          <cell r="A373">
            <v>370</v>
          </cell>
          <cell r="B373">
            <v>1</v>
          </cell>
          <cell r="C373">
            <v>122.063</v>
          </cell>
        </row>
        <row r="374">
          <cell r="A374">
            <v>371</v>
          </cell>
          <cell r="B374">
            <v>1</v>
          </cell>
          <cell r="C374">
            <v>122.495</v>
          </cell>
        </row>
        <row r="375">
          <cell r="A375">
            <v>372</v>
          </cell>
          <cell r="B375">
            <v>1</v>
          </cell>
        </row>
        <row r="376">
          <cell r="A376">
            <v>373</v>
          </cell>
          <cell r="B376">
            <v>1</v>
          </cell>
        </row>
        <row r="377">
          <cell r="A377">
            <v>374</v>
          </cell>
          <cell r="B377">
            <v>1</v>
          </cell>
          <cell r="C377">
            <v>121.372</v>
          </cell>
        </row>
        <row r="378">
          <cell r="A378">
            <v>375</v>
          </cell>
          <cell r="B378">
            <v>1</v>
          </cell>
          <cell r="C378">
            <v>121.386</v>
          </cell>
        </row>
        <row r="379">
          <cell r="A379">
            <v>376</v>
          </cell>
          <cell r="B379">
            <v>1</v>
          </cell>
          <cell r="C379">
            <v>120.403</v>
          </cell>
        </row>
        <row r="380">
          <cell r="A380">
            <v>377</v>
          </cell>
          <cell r="B380">
            <v>1</v>
          </cell>
          <cell r="C380">
            <v>121.976</v>
          </cell>
        </row>
        <row r="381">
          <cell r="A381">
            <v>378</v>
          </cell>
          <cell r="B381">
            <v>1</v>
          </cell>
          <cell r="C381">
            <v>121.534</v>
          </cell>
        </row>
        <row r="382">
          <cell r="A382">
            <v>379</v>
          </cell>
          <cell r="B382">
            <v>1</v>
          </cell>
        </row>
        <row r="383">
          <cell r="A383">
            <v>380</v>
          </cell>
          <cell r="B383">
            <v>1</v>
          </cell>
          <cell r="C383">
            <v>118.469</v>
          </cell>
        </row>
        <row r="384">
          <cell r="A384">
            <v>381</v>
          </cell>
          <cell r="B384">
            <v>1</v>
          </cell>
          <cell r="C384">
            <v>121.673</v>
          </cell>
        </row>
        <row r="385">
          <cell r="A385">
            <v>382</v>
          </cell>
          <cell r="B385">
            <v>1</v>
          </cell>
          <cell r="C385">
            <v>121.041</v>
          </cell>
        </row>
        <row r="386">
          <cell r="A386">
            <v>383</v>
          </cell>
          <cell r="B386">
            <v>1</v>
          </cell>
        </row>
        <row r="387">
          <cell r="A387">
            <v>384</v>
          </cell>
          <cell r="B387">
            <v>1</v>
          </cell>
          <cell r="C387">
            <v>121.776</v>
          </cell>
        </row>
        <row r="388">
          <cell r="A388">
            <v>385</v>
          </cell>
          <cell r="B388">
            <v>1</v>
          </cell>
        </row>
        <row r="389">
          <cell r="A389">
            <v>386</v>
          </cell>
          <cell r="B389">
            <v>1</v>
          </cell>
          <cell r="C389">
            <v>121.691</v>
          </cell>
        </row>
        <row r="390">
          <cell r="A390">
            <v>387</v>
          </cell>
          <cell r="B390">
            <v>1</v>
          </cell>
        </row>
        <row r="391">
          <cell r="A391">
            <v>388</v>
          </cell>
          <cell r="B391">
            <v>1</v>
          </cell>
        </row>
        <row r="392">
          <cell r="A392">
            <v>389</v>
          </cell>
          <cell r="B392">
            <v>1</v>
          </cell>
          <cell r="C392">
            <v>119.222</v>
          </cell>
        </row>
        <row r="393">
          <cell r="A393">
            <v>390</v>
          </cell>
          <cell r="B393">
            <v>1</v>
          </cell>
        </row>
        <row r="394">
          <cell r="A394">
            <v>391</v>
          </cell>
          <cell r="B394">
            <v>1</v>
          </cell>
          <cell r="C394">
            <v>119.569</v>
          </cell>
        </row>
        <row r="395">
          <cell r="A395">
            <v>392</v>
          </cell>
          <cell r="B395">
            <v>1</v>
          </cell>
          <cell r="C395">
            <v>122.365</v>
          </cell>
        </row>
        <row r="396">
          <cell r="A396">
            <v>393</v>
          </cell>
          <cell r="B396">
            <v>1</v>
          </cell>
        </row>
        <row r="397">
          <cell r="A397">
            <v>394</v>
          </cell>
          <cell r="B397">
            <v>1</v>
          </cell>
        </row>
        <row r="398">
          <cell r="A398">
            <v>395</v>
          </cell>
          <cell r="B398">
            <v>1</v>
          </cell>
        </row>
        <row r="399">
          <cell r="A399">
            <v>396</v>
          </cell>
          <cell r="B399">
            <v>1</v>
          </cell>
        </row>
        <row r="400">
          <cell r="A400">
            <v>397</v>
          </cell>
          <cell r="B400">
            <v>1</v>
          </cell>
          <cell r="C400">
            <v>120.962</v>
          </cell>
        </row>
        <row r="401">
          <cell r="A401">
            <v>398</v>
          </cell>
          <cell r="B401">
            <v>1</v>
          </cell>
          <cell r="C401">
            <v>120.586</v>
          </cell>
        </row>
        <row r="402">
          <cell r="A402">
            <v>399</v>
          </cell>
          <cell r="B402">
            <v>1</v>
          </cell>
          <cell r="C402">
            <v>115.433</v>
          </cell>
        </row>
        <row r="403">
          <cell r="A403">
            <v>400</v>
          </cell>
          <cell r="B403">
            <v>1</v>
          </cell>
        </row>
        <row r="404">
          <cell r="A404">
            <v>401</v>
          </cell>
          <cell r="B404">
            <v>1</v>
          </cell>
          <cell r="C404">
            <v>121.398</v>
          </cell>
        </row>
        <row r="405">
          <cell r="A405">
            <v>402</v>
          </cell>
          <cell r="B405">
            <v>1</v>
          </cell>
          <cell r="C405">
            <v>121.296</v>
          </cell>
        </row>
        <row r="406">
          <cell r="A406">
            <v>403</v>
          </cell>
          <cell r="B406">
            <v>1</v>
          </cell>
          <cell r="C406">
            <v>120.544</v>
          </cell>
        </row>
        <row r="407">
          <cell r="A407">
            <v>404</v>
          </cell>
          <cell r="B407">
            <v>1</v>
          </cell>
          <cell r="C407">
            <v>115.873</v>
          </cell>
        </row>
        <row r="408">
          <cell r="A408">
            <v>405</v>
          </cell>
          <cell r="B408">
            <v>1</v>
          </cell>
        </row>
        <row r="409">
          <cell r="A409">
            <v>406</v>
          </cell>
          <cell r="B409">
            <v>1</v>
          </cell>
        </row>
        <row r="410">
          <cell r="A410">
            <v>407</v>
          </cell>
          <cell r="B410">
            <v>1</v>
          </cell>
          <cell r="C410">
            <v>120.282</v>
          </cell>
        </row>
        <row r="411">
          <cell r="A411">
            <v>408</v>
          </cell>
          <cell r="B411">
            <v>1</v>
          </cell>
        </row>
        <row r="412">
          <cell r="A412">
            <v>409</v>
          </cell>
          <cell r="B412">
            <v>1</v>
          </cell>
        </row>
        <row r="413">
          <cell r="A413">
            <v>410</v>
          </cell>
          <cell r="B413">
            <v>1</v>
          </cell>
          <cell r="C413">
            <v>120.628</v>
          </cell>
        </row>
        <row r="414">
          <cell r="A414">
            <v>411</v>
          </cell>
          <cell r="B414">
            <v>1</v>
          </cell>
          <cell r="C414">
            <v>118.433</v>
          </cell>
        </row>
        <row r="415">
          <cell r="A415">
            <v>412</v>
          </cell>
          <cell r="B415">
            <v>1</v>
          </cell>
        </row>
        <row r="416">
          <cell r="A416">
            <v>413</v>
          </cell>
          <cell r="B416">
            <v>1</v>
          </cell>
          <cell r="C416">
            <v>121.582</v>
          </cell>
        </row>
        <row r="417">
          <cell r="A417">
            <v>414</v>
          </cell>
          <cell r="B417">
            <v>1</v>
          </cell>
          <cell r="C417">
            <v>121.424</v>
          </cell>
        </row>
        <row r="418">
          <cell r="A418">
            <v>415</v>
          </cell>
          <cell r="B418">
            <v>1</v>
          </cell>
        </row>
        <row r="419">
          <cell r="A419">
            <v>416</v>
          </cell>
          <cell r="B419">
            <v>1</v>
          </cell>
          <cell r="C419">
            <v>119.984</v>
          </cell>
        </row>
        <row r="420">
          <cell r="A420">
            <v>417</v>
          </cell>
          <cell r="B420">
            <v>1</v>
          </cell>
          <cell r="C420">
            <v>120.583</v>
          </cell>
        </row>
        <row r="421">
          <cell r="A421">
            <v>418</v>
          </cell>
          <cell r="B421">
            <v>1</v>
          </cell>
          <cell r="C421">
            <v>118.284</v>
          </cell>
        </row>
        <row r="422">
          <cell r="A422">
            <v>419</v>
          </cell>
          <cell r="B422">
            <v>1</v>
          </cell>
          <cell r="C422">
            <v>112.074</v>
          </cell>
        </row>
        <row r="423">
          <cell r="A423">
            <v>420</v>
          </cell>
          <cell r="B423">
            <v>1</v>
          </cell>
        </row>
        <row r="424">
          <cell r="A424">
            <v>421</v>
          </cell>
          <cell r="B424">
            <v>1</v>
          </cell>
        </row>
        <row r="425">
          <cell r="A425">
            <v>422</v>
          </cell>
          <cell r="B425">
            <v>1</v>
          </cell>
          <cell r="C425">
            <v>120.904</v>
          </cell>
        </row>
        <row r="426">
          <cell r="A426">
            <v>423</v>
          </cell>
          <cell r="B426">
            <v>1</v>
          </cell>
        </row>
        <row r="427">
          <cell r="A427">
            <v>424</v>
          </cell>
          <cell r="B427">
            <v>1</v>
          </cell>
          <cell r="C427">
            <v>120.318</v>
          </cell>
        </row>
        <row r="428">
          <cell r="A428">
            <v>425</v>
          </cell>
          <cell r="B428">
            <v>1</v>
          </cell>
          <cell r="C428">
            <v>117.51</v>
          </cell>
        </row>
        <row r="429">
          <cell r="A429">
            <v>426</v>
          </cell>
          <cell r="B429">
            <v>1</v>
          </cell>
          <cell r="C429">
            <v>121.864</v>
          </cell>
        </row>
        <row r="430">
          <cell r="A430">
            <v>427</v>
          </cell>
          <cell r="B430">
            <v>1</v>
          </cell>
        </row>
        <row r="431">
          <cell r="A431">
            <v>428</v>
          </cell>
          <cell r="B431">
            <v>1</v>
          </cell>
        </row>
        <row r="432">
          <cell r="A432">
            <v>429</v>
          </cell>
          <cell r="B432">
            <v>1</v>
          </cell>
          <cell r="C432">
            <v>121.103</v>
          </cell>
        </row>
        <row r="433">
          <cell r="A433">
            <v>430</v>
          </cell>
          <cell r="B433">
            <v>1</v>
          </cell>
        </row>
        <row r="434">
          <cell r="A434">
            <v>431</v>
          </cell>
          <cell r="B434">
            <v>1</v>
          </cell>
          <cell r="C434">
            <v>120.356</v>
          </cell>
        </row>
        <row r="435">
          <cell r="A435">
            <v>432</v>
          </cell>
          <cell r="B435">
            <v>1</v>
          </cell>
          <cell r="C435">
            <v>119.336</v>
          </cell>
        </row>
        <row r="436">
          <cell r="A436">
            <v>433</v>
          </cell>
          <cell r="B436">
            <v>1</v>
          </cell>
        </row>
        <row r="437">
          <cell r="A437">
            <v>434</v>
          </cell>
          <cell r="B437">
            <v>1</v>
          </cell>
        </row>
        <row r="438">
          <cell r="A438">
            <v>435</v>
          </cell>
          <cell r="B438">
            <v>1</v>
          </cell>
          <cell r="C438">
            <v>119.803</v>
          </cell>
        </row>
        <row r="439">
          <cell r="A439">
            <v>436</v>
          </cell>
          <cell r="B439">
            <v>1</v>
          </cell>
          <cell r="C439">
            <v>121.886</v>
          </cell>
        </row>
        <row r="440">
          <cell r="A440">
            <v>437</v>
          </cell>
          <cell r="B440">
            <v>1</v>
          </cell>
        </row>
        <row r="441">
          <cell r="A441">
            <v>438</v>
          </cell>
          <cell r="B441">
            <v>1</v>
          </cell>
          <cell r="C441">
            <v>120.5</v>
          </cell>
        </row>
        <row r="442">
          <cell r="A442">
            <v>439</v>
          </cell>
          <cell r="B442">
            <v>1</v>
          </cell>
        </row>
        <row r="443">
          <cell r="A443">
            <v>440</v>
          </cell>
          <cell r="B443">
            <v>1</v>
          </cell>
          <cell r="C443">
            <v>112.842</v>
          </cell>
        </row>
        <row r="444">
          <cell r="A444">
            <v>441</v>
          </cell>
          <cell r="B444">
            <v>1</v>
          </cell>
        </row>
        <row r="445">
          <cell r="A445">
            <v>442</v>
          </cell>
          <cell r="B445">
            <v>1</v>
          </cell>
        </row>
        <row r="446">
          <cell r="A446">
            <v>443</v>
          </cell>
          <cell r="B446">
            <v>1</v>
          </cell>
        </row>
        <row r="447">
          <cell r="A447">
            <v>444</v>
          </cell>
          <cell r="B447">
            <v>1</v>
          </cell>
        </row>
        <row r="448">
          <cell r="A448">
            <v>445</v>
          </cell>
          <cell r="B448">
            <v>1</v>
          </cell>
          <cell r="C448">
            <v>120.483</v>
          </cell>
        </row>
        <row r="449">
          <cell r="A449">
            <v>446</v>
          </cell>
          <cell r="B449">
            <v>1</v>
          </cell>
          <cell r="C449">
            <v>119.439</v>
          </cell>
        </row>
        <row r="450">
          <cell r="A450">
            <v>447</v>
          </cell>
          <cell r="B450">
            <v>1</v>
          </cell>
          <cell r="C450">
            <v>117.168</v>
          </cell>
        </row>
        <row r="451">
          <cell r="A451">
            <v>448</v>
          </cell>
          <cell r="B451">
            <v>1</v>
          </cell>
          <cell r="C451">
            <v>119.577</v>
          </cell>
        </row>
        <row r="452">
          <cell r="A452">
            <v>449</v>
          </cell>
          <cell r="B452">
            <v>1</v>
          </cell>
          <cell r="C452">
            <v>119.857</v>
          </cell>
        </row>
        <row r="453">
          <cell r="A453">
            <v>450</v>
          </cell>
          <cell r="B453">
            <v>1</v>
          </cell>
        </row>
        <row r="454">
          <cell r="A454">
            <v>451</v>
          </cell>
          <cell r="B454">
            <v>1</v>
          </cell>
          <cell r="C454">
            <v>118.476</v>
          </cell>
        </row>
        <row r="455">
          <cell r="A455">
            <v>452</v>
          </cell>
          <cell r="B455">
            <v>1</v>
          </cell>
          <cell r="C455">
            <v>117.9</v>
          </cell>
        </row>
        <row r="456">
          <cell r="A456">
            <v>453</v>
          </cell>
          <cell r="B456">
            <v>1</v>
          </cell>
          <cell r="C456">
            <v>119.082</v>
          </cell>
        </row>
        <row r="457">
          <cell r="A457">
            <v>454</v>
          </cell>
          <cell r="B457">
            <v>1</v>
          </cell>
          <cell r="C457">
            <v>119.215</v>
          </cell>
        </row>
        <row r="458">
          <cell r="A458">
            <v>455</v>
          </cell>
          <cell r="B458">
            <v>1</v>
          </cell>
          <cell r="C458">
            <v>116.06</v>
          </cell>
        </row>
        <row r="459">
          <cell r="A459">
            <v>456</v>
          </cell>
          <cell r="B459">
            <v>1</v>
          </cell>
        </row>
        <row r="460">
          <cell r="A460">
            <v>457</v>
          </cell>
          <cell r="B460">
            <v>1</v>
          </cell>
          <cell r="C460">
            <v>118.747</v>
          </cell>
        </row>
        <row r="461">
          <cell r="A461">
            <v>458</v>
          </cell>
          <cell r="B461">
            <v>1</v>
          </cell>
          <cell r="C461">
            <v>117.794</v>
          </cell>
        </row>
        <row r="462">
          <cell r="A462">
            <v>459</v>
          </cell>
          <cell r="B462">
            <v>1</v>
          </cell>
          <cell r="C462">
            <v>119.392</v>
          </cell>
        </row>
        <row r="463">
          <cell r="A463">
            <v>460</v>
          </cell>
          <cell r="B463">
            <v>1</v>
          </cell>
          <cell r="C463">
            <v>119.228</v>
          </cell>
        </row>
        <row r="464">
          <cell r="A464">
            <v>461</v>
          </cell>
          <cell r="B464">
            <v>1</v>
          </cell>
        </row>
        <row r="465">
          <cell r="A465">
            <v>462</v>
          </cell>
          <cell r="B465">
            <v>1</v>
          </cell>
          <cell r="C465">
            <v>119.66</v>
          </cell>
        </row>
        <row r="466">
          <cell r="A466">
            <v>463</v>
          </cell>
          <cell r="B466">
            <v>1</v>
          </cell>
          <cell r="C466">
            <v>119.975</v>
          </cell>
        </row>
        <row r="467">
          <cell r="A467">
            <v>464</v>
          </cell>
          <cell r="B467">
            <v>1</v>
          </cell>
        </row>
        <row r="468">
          <cell r="A468">
            <v>465</v>
          </cell>
          <cell r="B468">
            <v>1</v>
          </cell>
          <cell r="C468">
            <v>117.923</v>
          </cell>
        </row>
        <row r="469">
          <cell r="A469">
            <v>466</v>
          </cell>
          <cell r="B469">
            <v>1</v>
          </cell>
        </row>
        <row r="470">
          <cell r="A470">
            <v>467</v>
          </cell>
          <cell r="B470">
            <v>1</v>
          </cell>
          <cell r="C470">
            <v>119.417</v>
          </cell>
        </row>
        <row r="471">
          <cell r="A471">
            <v>468</v>
          </cell>
          <cell r="B471">
            <v>1</v>
          </cell>
        </row>
        <row r="472">
          <cell r="A472">
            <v>469</v>
          </cell>
          <cell r="B472">
            <v>1</v>
          </cell>
          <cell r="C472">
            <v>120.43</v>
          </cell>
        </row>
        <row r="473">
          <cell r="A473">
            <v>470</v>
          </cell>
          <cell r="B473">
            <v>1</v>
          </cell>
          <cell r="C473">
            <v>119.922</v>
          </cell>
        </row>
        <row r="474">
          <cell r="A474">
            <v>471</v>
          </cell>
          <cell r="B474">
            <v>1</v>
          </cell>
        </row>
        <row r="475">
          <cell r="A475">
            <v>472</v>
          </cell>
          <cell r="B475">
            <v>1</v>
          </cell>
        </row>
        <row r="476">
          <cell r="A476">
            <v>473</v>
          </cell>
          <cell r="B476">
            <v>1</v>
          </cell>
          <cell r="C476">
            <v>119.656</v>
          </cell>
        </row>
        <row r="477">
          <cell r="A477">
            <v>474</v>
          </cell>
          <cell r="B477">
            <v>1</v>
          </cell>
          <cell r="C477">
            <v>119.527</v>
          </cell>
        </row>
        <row r="478">
          <cell r="A478">
            <v>475</v>
          </cell>
          <cell r="B478">
            <v>1</v>
          </cell>
        </row>
        <row r="479">
          <cell r="A479">
            <v>476</v>
          </cell>
          <cell r="B479">
            <v>1</v>
          </cell>
        </row>
        <row r="480">
          <cell r="A480">
            <v>477</v>
          </cell>
          <cell r="B480">
            <v>1</v>
          </cell>
        </row>
        <row r="481">
          <cell r="A481">
            <v>478</v>
          </cell>
          <cell r="B481">
            <v>1</v>
          </cell>
          <cell r="C481">
            <v>119.396</v>
          </cell>
        </row>
        <row r="482">
          <cell r="A482">
            <v>479</v>
          </cell>
          <cell r="B482">
            <v>1</v>
          </cell>
        </row>
        <row r="483">
          <cell r="A483">
            <v>480</v>
          </cell>
          <cell r="B483">
            <v>1</v>
          </cell>
          <cell r="C483">
            <v>119.855</v>
          </cell>
        </row>
        <row r="484">
          <cell r="A484">
            <v>481</v>
          </cell>
          <cell r="B484">
            <v>1</v>
          </cell>
        </row>
        <row r="485">
          <cell r="A485">
            <v>482</v>
          </cell>
          <cell r="B485">
            <v>1</v>
          </cell>
          <cell r="C485">
            <v>120.238</v>
          </cell>
        </row>
        <row r="486">
          <cell r="A486">
            <v>483</v>
          </cell>
          <cell r="B486">
            <v>1</v>
          </cell>
          <cell r="C486">
            <v>117.82</v>
          </cell>
        </row>
        <row r="487">
          <cell r="A487">
            <v>484</v>
          </cell>
          <cell r="B487">
            <v>1</v>
          </cell>
          <cell r="C487">
            <v>118.326</v>
          </cell>
        </row>
        <row r="488">
          <cell r="A488">
            <v>485</v>
          </cell>
          <cell r="B488">
            <v>1</v>
          </cell>
          <cell r="C488">
            <v>119.772</v>
          </cell>
        </row>
        <row r="489">
          <cell r="A489">
            <v>486</v>
          </cell>
          <cell r="B489">
            <v>1</v>
          </cell>
        </row>
        <row r="490">
          <cell r="A490">
            <v>487</v>
          </cell>
          <cell r="B490">
            <v>1</v>
          </cell>
        </row>
        <row r="491">
          <cell r="A491">
            <v>488</v>
          </cell>
          <cell r="B491">
            <v>1</v>
          </cell>
        </row>
        <row r="492">
          <cell r="A492">
            <v>489</v>
          </cell>
          <cell r="B492">
            <v>1</v>
          </cell>
        </row>
        <row r="493">
          <cell r="A493">
            <v>490</v>
          </cell>
          <cell r="B493">
            <v>1</v>
          </cell>
        </row>
        <row r="494">
          <cell r="A494">
            <v>491</v>
          </cell>
          <cell r="B494">
            <v>1</v>
          </cell>
        </row>
        <row r="495">
          <cell r="A495">
            <v>492</v>
          </cell>
          <cell r="B495">
            <v>1</v>
          </cell>
          <cell r="C495">
            <v>120.033</v>
          </cell>
        </row>
        <row r="496">
          <cell r="A496">
            <v>493</v>
          </cell>
          <cell r="B496">
            <v>1</v>
          </cell>
        </row>
        <row r="497">
          <cell r="A497">
            <v>494</v>
          </cell>
          <cell r="B497">
            <v>1</v>
          </cell>
          <cell r="C497">
            <v>119.912</v>
          </cell>
        </row>
        <row r="498">
          <cell r="A498">
            <v>495</v>
          </cell>
          <cell r="B498">
            <v>1</v>
          </cell>
        </row>
        <row r="499">
          <cell r="A499">
            <v>496</v>
          </cell>
          <cell r="B499">
            <v>1</v>
          </cell>
          <cell r="C499">
            <v>119.029</v>
          </cell>
        </row>
        <row r="500">
          <cell r="A500">
            <v>497</v>
          </cell>
          <cell r="B500">
            <v>1</v>
          </cell>
          <cell r="C500">
            <v>118.181</v>
          </cell>
        </row>
        <row r="501">
          <cell r="A501">
            <v>498</v>
          </cell>
          <cell r="B501">
            <v>1</v>
          </cell>
        </row>
        <row r="502">
          <cell r="A502">
            <v>499</v>
          </cell>
          <cell r="B502">
            <v>1</v>
          </cell>
          <cell r="C502">
            <v>118.88</v>
          </cell>
        </row>
        <row r="503">
          <cell r="A503">
            <v>1141</v>
          </cell>
          <cell r="B503">
            <v>1</v>
          </cell>
          <cell r="C503">
            <v>113.12</v>
          </cell>
        </row>
        <row r="504">
          <cell r="A504">
            <v>1142</v>
          </cell>
          <cell r="B504">
            <v>1</v>
          </cell>
          <cell r="C504">
            <v>112.26</v>
          </cell>
        </row>
        <row r="505">
          <cell r="A505">
            <v>1143</v>
          </cell>
          <cell r="B505">
            <v>1</v>
          </cell>
          <cell r="C505">
            <v>112.44</v>
          </cell>
        </row>
        <row r="506">
          <cell r="A506">
            <v>1144</v>
          </cell>
          <cell r="B506">
            <v>1</v>
          </cell>
          <cell r="C506">
            <v>112.17</v>
          </cell>
        </row>
        <row r="507">
          <cell r="A507">
            <v>1145</v>
          </cell>
          <cell r="B507">
            <v>1</v>
          </cell>
          <cell r="C507">
            <v>113.39</v>
          </cell>
        </row>
        <row r="508">
          <cell r="A508">
            <v>1146</v>
          </cell>
          <cell r="B508">
            <v>0</v>
          </cell>
        </row>
        <row r="509">
          <cell r="A509">
            <v>1147</v>
          </cell>
          <cell r="B509">
            <v>1</v>
          </cell>
          <cell r="C509">
            <v>112.9</v>
          </cell>
        </row>
        <row r="510">
          <cell r="A510">
            <v>1148</v>
          </cell>
          <cell r="B510">
            <v>1</v>
          </cell>
          <cell r="C510">
            <v>112.95</v>
          </cell>
        </row>
        <row r="511">
          <cell r="A511">
            <v>1149</v>
          </cell>
          <cell r="B511">
            <v>1</v>
          </cell>
          <cell r="C511">
            <v>112.57</v>
          </cell>
        </row>
        <row r="512">
          <cell r="A512">
            <v>1150</v>
          </cell>
          <cell r="B512">
            <v>1</v>
          </cell>
          <cell r="C512">
            <v>111.94</v>
          </cell>
        </row>
        <row r="513">
          <cell r="A513">
            <v>1151</v>
          </cell>
          <cell r="B513">
            <v>1</v>
          </cell>
          <cell r="C513">
            <v>112.9</v>
          </cell>
        </row>
        <row r="514">
          <cell r="A514">
            <v>1152</v>
          </cell>
          <cell r="B514">
            <v>1</v>
          </cell>
          <cell r="C514">
            <v>112.54</v>
          </cell>
        </row>
        <row r="515">
          <cell r="A515">
            <v>1153</v>
          </cell>
          <cell r="B515">
            <v>1</v>
          </cell>
          <cell r="C515">
            <v>114.01</v>
          </cell>
        </row>
        <row r="516">
          <cell r="A516">
            <v>1154</v>
          </cell>
          <cell r="B516">
            <v>1</v>
          </cell>
          <cell r="C516">
            <v>112.46</v>
          </cell>
        </row>
        <row r="517">
          <cell r="A517">
            <v>1155</v>
          </cell>
          <cell r="B517">
            <v>1</v>
          </cell>
          <cell r="C517">
            <v>113.72</v>
          </cell>
        </row>
        <row r="518">
          <cell r="A518">
            <v>1156</v>
          </cell>
          <cell r="B518">
            <v>0</v>
          </cell>
        </row>
        <row r="519">
          <cell r="A519">
            <v>1157</v>
          </cell>
          <cell r="B519">
            <v>1</v>
          </cell>
          <cell r="C519">
            <v>112.78</v>
          </cell>
        </row>
        <row r="520">
          <cell r="A520">
            <v>1158</v>
          </cell>
          <cell r="B520">
            <v>1</v>
          </cell>
          <cell r="C520">
            <v>112.78</v>
          </cell>
        </row>
        <row r="521">
          <cell r="A521">
            <v>1159</v>
          </cell>
          <cell r="B521">
            <v>1</v>
          </cell>
          <cell r="C521">
            <v>113.96</v>
          </cell>
        </row>
        <row r="522">
          <cell r="A522">
            <v>1160</v>
          </cell>
          <cell r="B522">
            <v>1</v>
          </cell>
          <cell r="C522">
            <v>111.54</v>
          </cell>
        </row>
        <row r="523">
          <cell r="A523">
            <v>1161</v>
          </cell>
          <cell r="B523">
            <v>1</v>
          </cell>
          <cell r="C523">
            <v>112.15</v>
          </cell>
        </row>
        <row r="524">
          <cell r="A524">
            <v>1162</v>
          </cell>
          <cell r="B524">
            <v>1</v>
          </cell>
          <cell r="C524">
            <v>112.51</v>
          </cell>
        </row>
        <row r="525">
          <cell r="A525">
            <v>1163</v>
          </cell>
          <cell r="B525">
            <v>1</v>
          </cell>
          <cell r="C525">
            <v>112.25</v>
          </cell>
        </row>
        <row r="526">
          <cell r="A526">
            <v>1164</v>
          </cell>
          <cell r="B526">
            <v>1</v>
          </cell>
          <cell r="C526">
            <v>112.71</v>
          </cell>
        </row>
        <row r="527">
          <cell r="A527">
            <v>1165</v>
          </cell>
          <cell r="B527">
            <v>1</v>
          </cell>
          <cell r="C527">
            <v>113.54</v>
          </cell>
        </row>
        <row r="528">
          <cell r="A528">
            <v>1166</v>
          </cell>
          <cell r="B528">
            <v>1</v>
          </cell>
          <cell r="C528">
            <v>114.16</v>
          </cell>
        </row>
        <row r="529">
          <cell r="A529">
            <v>1167</v>
          </cell>
          <cell r="B529">
            <v>1</v>
          </cell>
          <cell r="C529">
            <v>111.84</v>
          </cell>
        </row>
        <row r="530">
          <cell r="A530">
            <v>1168</v>
          </cell>
          <cell r="B530">
            <v>1</v>
          </cell>
          <cell r="C530">
            <v>112.77</v>
          </cell>
        </row>
        <row r="531">
          <cell r="A531">
            <v>1169</v>
          </cell>
          <cell r="B531">
            <v>1</v>
          </cell>
          <cell r="C531">
            <v>112.4</v>
          </cell>
        </row>
        <row r="532">
          <cell r="A532">
            <v>1170</v>
          </cell>
          <cell r="B532">
            <v>1</v>
          </cell>
          <cell r="C532">
            <v>111.11</v>
          </cell>
        </row>
        <row r="533">
          <cell r="A533">
            <v>1171</v>
          </cell>
          <cell r="B533">
            <v>1</v>
          </cell>
          <cell r="C533">
            <v>112.42</v>
          </cell>
        </row>
        <row r="534">
          <cell r="A534">
            <v>1172</v>
          </cell>
          <cell r="B534">
            <v>1</v>
          </cell>
          <cell r="C534">
            <v>112.69</v>
          </cell>
        </row>
        <row r="535">
          <cell r="A535">
            <v>1173</v>
          </cell>
          <cell r="B535">
            <v>1</v>
          </cell>
          <cell r="C535">
            <v>111.62</v>
          </cell>
        </row>
        <row r="536">
          <cell r="A536">
            <v>1174</v>
          </cell>
          <cell r="B536">
            <v>1</v>
          </cell>
          <cell r="C536">
            <v>112.63</v>
          </cell>
        </row>
        <row r="537">
          <cell r="A537">
            <v>1175</v>
          </cell>
          <cell r="B537">
            <v>1</v>
          </cell>
          <cell r="C537">
            <v>112.68</v>
          </cell>
        </row>
        <row r="538">
          <cell r="A538">
            <v>1176</v>
          </cell>
          <cell r="B538">
            <v>1</v>
          </cell>
          <cell r="C538">
            <v>113.18</v>
          </cell>
        </row>
        <row r="539">
          <cell r="A539">
            <v>1177</v>
          </cell>
          <cell r="B539">
            <v>1</v>
          </cell>
          <cell r="C539">
            <v>113.37</v>
          </cell>
        </row>
        <row r="540">
          <cell r="A540">
            <v>1178</v>
          </cell>
          <cell r="B540">
            <v>0</v>
          </cell>
        </row>
        <row r="541">
          <cell r="A541">
            <v>1179</v>
          </cell>
          <cell r="B541">
            <v>1</v>
          </cell>
          <cell r="C541">
            <v>112.72</v>
          </cell>
        </row>
        <row r="542">
          <cell r="A542">
            <v>1180</v>
          </cell>
          <cell r="B542">
            <v>1</v>
          </cell>
          <cell r="C542">
            <v>111.95</v>
          </cell>
        </row>
        <row r="543">
          <cell r="A543">
            <v>1181</v>
          </cell>
          <cell r="B543">
            <v>1</v>
          </cell>
          <cell r="C543">
            <v>111.96</v>
          </cell>
        </row>
        <row r="544">
          <cell r="A544">
            <v>1182</v>
          </cell>
          <cell r="B544">
            <v>1</v>
          </cell>
          <cell r="C544">
            <v>112.74</v>
          </cell>
        </row>
        <row r="545">
          <cell r="A545">
            <v>1183</v>
          </cell>
          <cell r="B545">
            <v>1</v>
          </cell>
          <cell r="C545">
            <v>112.1</v>
          </cell>
        </row>
        <row r="546">
          <cell r="A546">
            <v>1184</v>
          </cell>
          <cell r="B546">
            <v>1</v>
          </cell>
          <cell r="C546">
            <v>112.11</v>
          </cell>
        </row>
        <row r="547">
          <cell r="A547">
            <v>1185</v>
          </cell>
          <cell r="B547">
            <v>1</v>
          </cell>
          <cell r="C547">
            <v>113.04</v>
          </cell>
        </row>
        <row r="548">
          <cell r="A548">
            <v>1186</v>
          </cell>
          <cell r="B548">
            <v>1</v>
          </cell>
          <cell r="C548">
            <v>113.35</v>
          </cell>
        </row>
        <row r="549">
          <cell r="A549">
            <v>1187</v>
          </cell>
          <cell r="B549">
            <v>1</v>
          </cell>
          <cell r="C549">
            <v>112.36</v>
          </cell>
        </row>
        <row r="550">
          <cell r="A550">
            <v>1188</v>
          </cell>
          <cell r="B550">
            <v>1</v>
          </cell>
          <cell r="C550">
            <v>111.85</v>
          </cell>
        </row>
        <row r="551">
          <cell r="A551">
            <v>1189</v>
          </cell>
          <cell r="B551">
            <v>1</v>
          </cell>
          <cell r="C551">
            <v>112.39</v>
          </cell>
        </row>
        <row r="552">
          <cell r="A552">
            <v>1190</v>
          </cell>
          <cell r="B552">
            <v>1</v>
          </cell>
          <cell r="C552">
            <v>113.03</v>
          </cell>
        </row>
        <row r="553">
          <cell r="A553">
            <v>1191</v>
          </cell>
          <cell r="B553">
            <v>1</v>
          </cell>
          <cell r="C553">
            <v>114.05</v>
          </cell>
        </row>
        <row r="554">
          <cell r="A554">
            <v>1192</v>
          </cell>
          <cell r="B554">
            <v>1</v>
          </cell>
          <cell r="C554">
            <v>112.91</v>
          </cell>
        </row>
        <row r="555">
          <cell r="A555">
            <v>1193</v>
          </cell>
          <cell r="B555">
            <v>1</v>
          </cell>
          <cell r="C555">
            <v>113.04</v>
          </cell>
        </row>
        <row r="556">
          <cell r="A556">
            <v>1194</v>
          </cell>
          <cell r="B556">
            <v>1</v>
          </cell>
          <cell r="C556">
            <v>112.35</v>
          </cell>
        </row>
        <row r="557">
          <cell r="A557">
            <v>1195</v>
          </cell>
          <cell r="B557">
            <v>1</v>
          </cell>
          <cell r="C557">
            <v>113.34</v>
          </cell>
        </row>
        <row r="558">
          <cell r="A558">
            <v>1196</v>
          </cell>
          <cell r="B558">
            <v>1</v>
          </cell>
          <cell r="C558">
            <v>112.86</v>
          </cell>
        </row>
        <row r="559">
          <cell r="A559">
            <v>1197</v>
          </cell>
          <cell r="B559">
            <v>1</v>
          </cell>
          <cell r="C559">
            <v>112.95</v>
          </cell>
        </row>
        <row r="560">
          <cell r="A560">
            <v>1198</v>
          </cell>
          <cell r="B560">
            <v>1</v>
          </cell>
          <cell r="C560">
            <v>111.78</v>
          </cell>
        </row>
        <row r="561">
          <cell r="A561">
            <v>1199</v>
          </cell>
          <cell r="B561">
            <v>1</v>
          </cell>
          <cell r="C561">
            <v>112.79</v>
          </cell>
        </row>
        <row r="562">
          <cell r="A562">
            <v>1200</v>
          </cell>
          <cell r="B562">
            <v>1</v>
          </cell>
          <cell r="C562">
            <v>113.36</v>
          </cell>
        </row>
        <row r="563">
          <cell r="A563">
            <v>1201</v>
          </cell>
          <cell r="B563">
            <v>1</v>
          </cell>
          <cell r="C563">
            <v>112.35</v>
          </cell>
        </row>
        <row r="564">
          <cell r="A564">
            <v>1202</v>
          </cell>
          <cell r="B564">
            <v>1</v>
          </cell>
          <cell r="C564">
            <v>113.87</v>
          </cell>
        </row>
        <row r="565">
          <cell r="A565">
            <v>2001</v>
          </cell>
          <cell r="B565">
            <v>1</v>
          </cell>
          <cell r="C565">
            <v>110.84</v>
          </cell>
        </row>
        <row r="566">
          <cell r="A566">
            <v>2002</v>
          </cell>
          <cell r="B566">
            <v>1</v>
          </cell>
          <cell r="C566">
            <v>108.59</v>
          </cell>
        </row>
        <row r="567">
          <cell r="A567">
            <v>2003</v>
          </cell>
          <cell r="B567">
            <v>1</v>
          </cell>
          <cell r="C567">
            <v>111.4</v>
          </cell>
        </row>
        <row r="568">
          <cell r="A568">
            <v>2004</v>
          </cell>
          <cell r="B568">
            <v>1</v>
          </cell>
          <cell r="C568">
            <v>110.33</v>
          </cell>
        </row>
        <row r="569">
          <cell r="A569">
            <v>2005</v>
          </cell>
          <cell r="B569">
            <v>1</v>
          </cell>
          <cell r="C569">
            <v>110.8</v>
          </cell>
        </row>
        <row r="570">
          <cell r="A570">
            <v>2006</v>
          </cell>
          <cell r="B570">
            <v>1</v>
          </cell>
          <cell r="C570">
            <v>108.87</v>
          </cell>
        </row>
        <row r="571">
          <cell r="A571">
            <v>2007</v>
          </cell>
          <cell r="B571">
            <v>1</v>
          </cell>
          <cell r="C571">
            <v>109.77</v>
          </cell>
        </row>
        <row r="572">
          <cell r="A572">
            <v>2008</v>
          </cell>
          <cell r="B572">
            <v>1</v>
          </cell>
          <cell r="C572">
            <v>108.85</v>
          </cell>
        </row>
        <row r="573">
          <cell r="A573">
            <v>2009</v>
          </cell>
          <cell r="B573">
            <v>1</v>
          </cell>
          <cell r="C573">
            <v>109.15</v>
          </cell>
        </row>
        <row r="574">
          <cell r="A574">
            <v>2010</v>
          </cell>
          <cell r="B574">
            <v>1</v>
          </cell>
          <cell r="C574">
            <v>109.42</v>
          </cell>
        </row>
        <row r="575">
          <cell r="A575">
            <v>2011</v>
          </cell>
          <cell r="B575">
            <v>1</v>
          </cell>
          <cell r="C575">
            <v>110.81</v>
          </cell>
        </row>
        <row r="576">
          <cell r="A576">
            <v>2012</v>
          </cell>
          <cell r="B576">
            <v>1</v>
          </cell>
          <cell r="C576">
            <v>110.46</v>
          </cell>
        </row>
        <row r="577">
          <cell r="A577">
            <v>2013</v>
          </cell>
          <cell r="B577">
            <v>1</v>
          </cell>
          <cell r="C577">
            <v>109.83</v>
          </cell>
        </row>
        <row r="578">
          <cell r="A578">
            <v>2014</v>
          </cell>
          <cell r="B578">
            <v>1</v>
          </cell>
          <cell r="C578">
            <v>112.03</v>
          </cell>
        </row>
        <row r="579">
          <cell r="A579">
            <v>2015</v>
          </cell>
          <cell r="B579">
            <v>1</v>
          </cell>
          <cell r="C579">
            <v>110.12</v>
          </cell>
        </row>
        <row r="580">
          <cell r="A580">
            <v>2016</v>
          </cell>
          <cell r="B580">
            <v>1</v>
          </cell>
          <cell r="C580">
            <v>107.63</v>
          </cell>
        </row>
        <row r="581">
          <cell r="A581">
            <v>2017</v>
          </cell>
          <cell r="B581">
            <v>1</v>
          </cell>
          <cell r="C581">
            <v>109.96</v>
          </cell>
        </row>
        <row r="582">
          <cell r="A582">
            <v>2018</v>
          </cell>
          <cell r="B582">
            <v>1</v>
          </cell>
          <cell r="C582">
            <v>109.32</v>
          </cell>
        </row>
        <row r="583">
          <cell r="A583">
            <v>2019</v>
          </cell>
          <cell r="B583">
            <v>1</v>
          </cell>
          <cell r="C583">
            <v>108.2</v>
          </cell>
        </row>
        <row r="584">
          <cell r="A584">
            <v>2020</v>
          </cell>
          <cell r="B584">
            <v>1</v>
          </cell>
          <cell r="C584">
            <v>110.81</v>
          </cell>
        </row>
        <row r="585">
          <cell r="A585">
            <v>2021</v>
          </cell>
          <cell r="B585">
            <v>1</v>
          </cell>
          <cell r="C585">
            <v>110.95</v>
          </cell>
        </row>
        <row r="586">
          <cell r="A586">
            <v>2022</v>
          </cell>
          <cell r="B586">
            <v>1</v>
          </cell>
          <cell r="C586">
            <v>109.76</v>
          </cell>
        </row>
        <row r="587">
          <cell r="A587">
            <v>2023</v>
          </cell>
          <cell r="B587">
            <v>1</v>
          </cell>
          <cell r="C587">
            <v>109.63</v>
          </cell>
        </row>
        <row r="588">
          <cell r="A588">
            <v>2024</v>
          </cell>
          <cell r="B588">
            <v>1</v>
          </cell>
          <cell r="C588">
            <v>110.41</v>
          </cell>
        </row>
        <row r="589">
          <cell r="A589">
            <v>2025</v>
          </cell>
          <cell r="B589">
            <v>0</v>
          </cell>
        </row>
        <row r="590">
          <cell r="A590">
            <v>2026</v>
          </cell>
          <cell r="B590">
            <v>1</v>
          </cell>
          <cell r="C590">
            <v>111.83</v>
          </cell>
        </row>
        <row r="591">
          <cell r="A591">
            <v>2027</v>
          </cell>
          <cell r="B591">
            <v>1</v>
          </cell>
          <cell r="C591">
            <v>110.13</v>
          </cell>
        </row>
        <row r="592">
          <cell r="A592">
            <v>2028</v>
          </cell>
          <cell r="B592">
            <v>1</v>
          </cell>
          <cell r="C592">
            <v>109.92</v>
          </cell>
        </row>
        <row r="593">
          <cell r="A593">
            <v>2029</v>
          </cell>
          <cell r="B593">
            <v>1</v>
          </cell>
          <cell r="C593">
            <v>108.87</v>
          </cell>
        </row>
        <row r="594">
          <cell r="A594">
            <v>2030</v>
          </cell>
          <cell r="B594">
            <v>1</v>
          </cell>
          <cell r="C594">
            <v>110.13</v>
          </cell>
        </row>
        <row r="595">
          <cell r="A595">
            <v>2031</v>
          </cell>
          <cell r="B595">
            <v>1</v>
          </cell>
          <cell r="C595">
            <v>107.83</v>
          </cell>
        </row>
        <row r="596">
          <cell r="A596">
            <v>2032</v>
          </cell>
          <cell r="B596">
            <v>1</v>
          </cell>
          <cell r="C596">
            <v>111.3</v>
          </cell>
        </row>
        <row r="597">
          <cell r="A597">
            <v>2033</v>
          </cell>
          <cell r="B597">
            <v>1</v>
          </cell>
          <cell r="C597">
            <v>110.79</v>
          </cell>
        </row>
        <row r="598">
          <cell r="A598">
            <v>2034</v>
          </cell>
          <cell r="B598">
            <v>1</v>
          </cell>
          <cell r="C598">
            <v>109.25</v>
          </cell>
        </row>
        <row r="599">
          <cell r="A599">
            <v>2035</v>
          </cell>
          <cell r="B599">
            <v>1</v>
          </cell>
          <cell r="C599">
            <v>110.1</v>
          </cell>
        </row>
        <row r="600">
          <cell r="A600">
            <v>2036</v>
          </cell>
          <cell r="B600">
            <v>1</v>
          </cell>
          <cell r="C600">
            <v>109.39</v>
          </cell>
        </row>
        <row r="601">
          <cell r="A601">
            <v>2037</v>
          </cell>
          <cell r="B601">
            <v>1</v>
          </cell>
          <cell r="C601">
            <v>110.47</v>
          </cell>
        </row>
        <row r="602">
          <cell r="A602">
            <v>2038</v>
          </cell>
          <cell r="B602">
            <v>1</v>
          </cell>
          <cell r="C602">
            <v>111.51</v>
          </cell>
        </row>
        <row r="603">
          <cell r="A603">
            <v>2039</v>
          </cell>
          <cell r="B603">
            <v>1</v>
          </cell>
          <cell r="C603">
            <v>111.47</v>
          </cell>
        </row>
        <row r="604">
          <cell r="A604">
            <v>2040</v>
          </cell>
          <cell r="B604">
            <v>1</v>
          </cell>
          <cell r="C604">
            <v>110.01</v>
          </cell>
        </row>
        <row r="605">
          <cell r="A605">
            <v>2041</v>
          </cell>
          <cell r="B605">
            <v>1</v>
          </cell>
          <cell r="C605">
            <v>111.07</v>
          </cell>
        </row>
        <row r="606">
          <cell r="A606">
            <v>2042</v>
          </cell>
          <cell r="B606">
            <v>1</v>
          </cell>
          <cell r="C606">
            <v>110.84</v>
          </cell>
        </row>
        <row r="607">
          <cell r="A607">
            <v>2043</v>
          </cell>
          <cell r="B607">
            <v>1</v>
          </cell>
          <cell r="C607">
            <v>109.68</v>
          </cell>
        </row>
        <row r="608">
          <cell r="A608">
            <v>2044</v>
          </cell>
          <cell r="B608">
            <v>1</v>
          </cell>
          <cell r="C608">
            <v>109.47</v>
          </cell>
        </row>
        <row r="609">
          <cell r="A609">
            <v>2045</v>
          </cell>
          <cell r="B609">
            <v>1</v>
          </cell>
          <cell r="C609">
            <v>110.08</v>
          </cell>
        </row>
        <row r="610">
          <cell r="A610">
            <v>2046</v>
          </cell>
          <cell r="B610">
            <v>1</v>
          </cell>
          <cell r="C610">
            <v>108.28</v>
          </cell>
        </row>
        <row r="611">
          <cell r="A611">
            <v>2047</v>
          </cell>
          <cell r="B611">
            <v>1</v>
          </cell>
          <cell r="C611">
            <v>107.76</v>
          </cell>
        </row>
        <row r="612">
          <cell r="A612">
            <v>2048</v>
          </cell>
          <cell r="B612">
            <v>1</v>
          </cell>
          <cell r="C612">
            <v>107.72</v>
          </cell>
        </row>
        <row r="613">
          <cell r="A613">
            <v>2049</v>
          </cell>
          <cell r="B613">
            <v>1</v>
          </cell>
          <cell r="C613">
            <v>106.87</v>
          </cell>
        </row>
        <row r="614">
          <cell r="A614">
            <v>2050</v>
          </cell>
          <cell r="B614">
            <v>1</v>
          </cell>
          <cell r="C614">
            <v>111.03</v>
          </cell>
        </row>
        <row r="615">
          <cell r="A615">
            <v>2051</v>
          </cell>
          <cell r="B615">
            <v>1</v>
          </cell>
          <cell r="C615">
            <v>112.026337408365</v>
          </cell>
        </row>
        <row r="616">
          <cell r="A616">
            <v>2052</v>
          </cell>
          <cell r="B616">
            <v>1</v>
          </cell>
          <cell r="C616">
            <v>118.079815572064</v>
          </cell>
        </row>
        <row r="617">
          <cell r="A617">
            <v>2053</v>
          </cell>
          <cell r="B617">
            <v>1</v>
          </cell>
          <cell r="C617">
            <v>118.234504843683</v>
          </cell>
        </row>
        <row r="618">
          <cell r="A618">
            <v>2054</v>
          </cell>
          <cell r="B618">
            <v>1</v>
          </cell>
          <cell r="C618">
            <v>117.0899821817</v>
          </cell>
        </row>
        <row r="619">
          <cell r="A619">
            <v>2055</v>
          </cell>
          <cell r="B619">
            <v>1</v>
          </cell>
          <cell r="C619">
            <v>116.684381946857</v>
          </cell>
        </row>
        <row r="620">
          <cell r="A620">
            <v>2056</v>
          </cell>
          <cell r="B620">
            <v>1</v>
          </cell>
          <cell r="C620">
            <v>117.537942222438</v>
          </cell>
        </row>
        <row r="621">
          <cell r="A621">
            <v>2057</v>
          </cell>
          <cell r="B621">
            <v>1</v>
          </cell>
          <cell r="C621">
            <v>117.879716784426</v>
          </cell>
        </row>
        <row r="622">
          <cell r="A622">
            <v>2058</v>
          </cell>
          <cell r="B622">
            <v>1</v>
          </cell>
          <cell r="C622">
            <v>116.877277969095</v>
          </cell>
        </row>
        <row r="623">
          <cell r="A623">
            <v>2059</v>
          </cell>
          <cell r="B623">
            <v>1</v>
          </cell>
          <cell r="C623">
            <v>116.046877152726</v>
          </cell>
        </row>
        <row r="624">
          <cell r="A624">
            <v>2060</v>
          </cell>
          <cell r="B624">
            <v>1</v>
          </cell>
          <cell r="C624">
            <v>116.968416102683</v>
          </cell>
        </row>
        <row r="625">
          <cell r="A625">
            <v>2061</v>
          </cell>
          <cell r="B625">
            <v>1</v>
          </cell>
          <cell r="C625">
            <v>108.557883366761</v>
          </cell>
        </row>
        <row r="626">
          <cell r="A626">
            <v>2062</v>
          </cell>
          <cell r="B626">
            <v>1</v>
          </cell>
          <cell r="C626">
            <v>115.473032644333</v>
          </cell>
        </row>
        <row r="627">
          <cell r="A627">
            <v>2063</v>
          </cell>
          <cell r="B627">
            <v>1</v>
          </cell>
          <cell r="C627">
            <v>108.552802095538</v>
          </cell>
        </row>
        <row r="628">
          <cell r="A628">
            <v>2064</v>
          </cell>
          <cell r="B628">
            <v>1</v>
          </cell>
          <cell r="C628">
            <v>118.278446717718</v>
          </cell>
        </row>
        <row r="629">
          <cell r="A629">
            <v>2065</v>
          </cell>
          <cell r="B629">
            <v>1</v>
          </cell>
          <cell r="C629">
            <v>118.104965787065</v>
          </cell>
        </row>
        <row r="630">
          <cell r="A630">
            <v>2066</v>
          </cell>
          <cell r="B630">
            <v>1</v>
          </cell>
          <cell r="C630">
            <v>109.835044763638</v>
          </cell>
        </row>
        <row r="631">
          <cell r="A631">
            <v>2067</v>
          </cell>
          <cell r="B631">
            <v>1</v>
          </cell>
          <cell r="C631">
            <v>106.651840223757</v>
          </cell>
        </row>
        <row r="632">
          <cell r="A632">
            <v>2068</v>
          </cell>
          <cell r="B632">
            <v>1</v>
          </cell>
          <cell r="C632">
            <v>111.589488406592</v>
          </cell>
        </row>
        <row r="633">
          <cell r="A633">
            <v>2069</v>
          </cell>
          <cell r="B633">
            <v>1</v>
          </cell>
          <cell r="C633">
            <v>109.013027886813</v>
          </cell>
        </row>
        <row r="634">
          <cell r="A634">
            <v>2070</v>
          </cell>
          <cell r="B634">
            <v>1</v>
          </cell>
          <cell r="C634">
            <v>108.465857086432</v>
          </cell>
        </row>
        <row r="635">
          <cell r="A635">
            <v>2071</v>
          </cell>
          <cell r="B635">
            <v>1</v>
          </cell>
          <cell r="C635">
            <v>117.084140386887</v>
          </cell>
        </row>
        <row r="636">
          <cell r="A636">
            <v>2072</v>
          </cell>
          <cell r="B636">
            <v>1</v>
          </cell>
          <cell r="C636">
            <v>116.464089604535</v>
          </cell>
        </row>
        <row r="637">
          <cell r="A637">
            <v>2073</v>
          </cell>
          <cell r="B637">
            <v>1</v>
          </cell>
          <cell r="C637">
            <v>107.544313687283</v>
          </cell>
        </row>
        <row r="638">
          <cell r="A638">
            <v>2074</v>
          </cell>
          <cell r="B638">
            <v>1</v>
          </cell>
          <cell r="C638">
            <v>110.995648205045</v>
          </cell>
        </row>
        <row r="639">
          <cell r="A639">
            <v>2075</v>
          </cell>
          <cell r="B639">
            <v>1</v>
          </cell>
          <cell r="C639">
            <v>111.195</v>
          </cell>
        </row>
        <row r="640">
          <cell r="A640">
            <v>2076</v>
          </cell>
          <cell r="B640">
            <v>1</v>
          </cell>
          <cell r="C640">
            <v>106.588</v>
          </cell>
        </row>
        <row r="641">
          <cell r="A641">
            <v>2077</v>
          </cell>
          <cell r="B641">
            <v>1</v>
          </cell>
          <cell r="C641">
            <v>117.865</v>
          </cell>
        </row>
        <row r="642">
          <cell r="A642">
            <v>2078</v>
          </cell>
          <cell r="B642">
            <v>1</v>
          </cell>
          <cell r="C642">
            <v>110.287</v>
          </cell>
        </row>
        <row r="643">
          <cell r="A643">
            <v>2079</v>
          </cell>
          <cell r="B643">
            <v>1</v>
          </cell>
          <cell r="C643">
            <v>107.908</v>
          </cell>
        </row>
        <row r="644">
          <cell r="A644">
            <v>2080</v>
          </cell>
          <cell r="B644">
            <v>1</v>
          </cell>
          <cell r="C644">
            <v>108.915</v>
          </cell>
        </row>
        <row r="645">
          <cell r="A645">
            <v>2081</v>
          </cell>
          <cell r="B645">
            <v>1</v>
          </cell>
          <cell r="C645">
            <v>119.616</v>
          </cell>
        </row>
        <row r="646">
          <cell r="A646">
            <v>2082</v>
          </cell>
          <cell r="B646">
            <v>1</v>
          </cell>
          <cell r="C646">
            <v>111.381</v>
          </cell>
        </row>
        <row r="647">
          <cell r="A647">
            <v>2083</v>
          </cell>
          <cell r="B647">
            <v>1</v>
          </cell>
          <cell r="C647">
            <v>109.621</v>
          </cell>
        </row>
        <row r="648">
          <cell r="A648">
            <v>2084</v>
          </cell>
          <cell r="B648">
            <v>1</v>
          </cell>
          <cell r="C648">
            <v>109.474</v>
          </cell>
        </row>
        <row r="649">
          <cell r="A649">
            <v>2085</v>
          </cell>
          <cell r="B649">
            <v>1</v>
          </cell>
          <cell r="C649">
            <v>116.369</v>
          </cell>
        </row>
        <row r="650">
          <cell r="A650">
            <v>2086</v>
          </cell>
          <cell r="B650">
            <v>1</v>
          </cell>
          <cell r="C650">
            <v>108.594</v>
          </cell>
        </row>
        <row r="651">
          <cell r="A651">
            <v>2087</v>
          </cell>
          <cell r="B651">
            <v>1</v>
          </cell>
          <cell r="C651">
            <v>111.599</v>
          </cell>
        </row>
        <row r="652">
          <cell r="A652">
            <v>2088</v>
          </cell>
          <cell r="B652">
            <v>1</v>
          </cell>
          <cell r="C652">
            <v>109.447</v>
          </cell>
        </row>
        <row r="653">
          <cell r="A653">
            <v>2089</v>
          </cell>
          <cell r="B653">
            <v>1</v>
          </cell>
          <cell r="C653">
            <v>110.361</v>
          </cell>
        </row>
        <row r="654">
          <cell r="A654">
            <v>2090</v>
          </cell>
          <cell r="B654">
            <v>1</v>
          </cell>
          <cell r="C654">
            <v>112.211</v>
          </cell>
        </row>
        <row r="655">
          <cell r="A655">
            <v>2091</v>
          </cell>
          <cell r="B655">
            <v>1</v>
          </cell>
          <cell r="C655">
            <v>108.968</v>
          </cell>
        </row>
        <row r="656">
          <cell r="A656">
            <v>2092</v>
          </cell>
          <cell r="B656">
            <v>1</v>
          </cell>
          <cell r="C656">
            <v>107.409</v>
          </cell>
        </row>
        <row r="657">
          <cell r="A657">
            <v>2093</v>
          </cell>
          <cell r="B657">
            <v>1</v>
          </cell>
          <cell r="C657">
            <v>109.319</v>
          </cell>
        </row>
        <row r="658">
          <cell r="A658">
            <v>2094</v>
          </cell>
          <cell r="B658">
            <v>1</v>
          </cell>
          <cell r="C658">
            <v>110.441</v>
          </cell>
        </row>
        <row r="659">
          <cell r="A659">
            <v>2095</v>
          </cell>
          <cell r="B659">
            <v>1</v>
          </cell>
          <cell r="C659">
            <v>112.572</v>
          </cell>
        </row>
        <row r="660">
          <cell r="A660">
            <v>2096</v>
          </cell>
          <cell r="B660">
            <v>1</v>
          </cell>
          <cell r="C660">
            <v>107.493</v>
          </cell>
        </row>
        <row r="661">
          <cell r="A661">
            <v>2097</v>
          </cell>
          <cell r="B661">
            <v>1</v>
          </cell>
          <cell r="C661">
            <v>110.563</v>
          </cell>
        </row>
        <row r="662">
          <cell r="A662">
            <v>2098</v>
          </cell>
          <cell r="B662">
            <v>1</v>
          </cell>
          <cell r="C662">
            <v>107.083</v>
          </cell>
        </row>
        <row r="663">
          <cell r="A663">
            <v>2099</v>
          </cell>
          <cell r="B663">
            <v>1</v>
          </cell>
          <cell r="C663">
            <v>111.151</v>
          </cell>
        </row>
        <row r="664">
          <cell r="A664">
            <v>2100</v>
          </cell>
          <cell r="B664">
            <v>1</v>
          </cell>
          <cell r="C664">
            <v>110.746</v>
          </cell>
        </row>
        <row r="665">
          <cell r="A665">
            <v>2101</v>
          </cell>
          <cell r="B665">
            <v>1</v>
          </cell>
          <cell r="C665">
            <v>106.838</v>
          </cell>
        </row>
        <row r="666">
          <cell r="A666">
            <v>2102</v>
          </cell>
          <cell r="B666">
            <v>1</v>
          </cell>
          <cell r="C666">
            <v>111.55</v>
          </cell>
        </row>
        <row r="667">
          <cell r="A667">
            <v>2103</v>
          </cell>
          <cell r="B667">
            <v>1</v>
          </cell>
          <cell r="C667">
            <v>107.335</v>
          </cell>
        </row>
        <row r="668">
          <cell r="A668">
            <v>2104</v>
          </cell>
          <cell r="B668">
            <v>1</v>
          </cell>
          <cell r="C668">
            <v>109.069</v>
          </cell>
        </row>
        <row r="669">
          <cell r="A669">
            <v>2105</v>
          </cell>
          <cell r="B669">
            <v>1</v>
          </cell>
          <cell r="C669">
            <v>110.493</v>
          </cell>
        </row>
        <row r="670">
          <cell r="A670">
            <v>2106</v>
          </cell>
          <cell r="B670">
            <v>1</v>
          </cell>
          <cell r="C670">
            <v>109.009</v>
          </cell>
        </row>
        <row r="671">
          <cell r="A671">
            <v>2107</v>
          </cell>
          <cell r="B671">
            <v>1</v>
          </cell>
          <cell r="C671">
            <v>109.899</v>
          </cell>
        </row>
        <row r="672">
          <cell r="A672">
            <v>2108</v>
          </cell>
          <cell r="B672">
            <v>1</v>
          </cell>
          <cell r="C672">
            <v>109.904</v>
          </cell>
        </row>
        <row r="673">
          <cell r="A673">
            <v>2109</v>
          </cell>
          <cell r="B673">
            <v>1</v>
          </cell>
          <cell r="C673">
            <v>106.604</v>
          </cell>
        </row>
        <row r="674">
          <cell r="A674">
            <v>2110</v>
          </cell>
          <cell r="B674">
            <v>1</v>
          </cell>
          <cell r="C674">
            <v>110.588</v>
          </cell>
        </row>
        <row r="675">
          <cell r="A675">
            <v>2111</v>
          </cell>
          <cell r="B675">
            <v>1</v>
          </cell>
          <cell r="C675">
            <v>109.815</v>
          </cell>
        </row>
        <row r="676">
          <cell r="A676">
            <v>2112</v>
          </cell>
          <cell r="B676">
            <v>1</v>
          </cell>
          <cell r="C676">
            <v>110.8</v>
          </cell>
        </row>
        <row r="677">
          <cell r="A677">
            <v>2113</v>
          </cell>
          <cell r="B677">
            <v>1</v>
          </cell>
          <cell r="C677">
            <v>109.468</v>
          </cell>
        </row>
        <row r="678">
          <cell r="A678">
            <v>2114</v>
          </cell>
          <cell r="B678">
            <v>1</v>
          </cell>
          <cell r="C678">
            <v>108.911</v>
          </cell>
        </row>
        <row r="679">
          <cell r="A679">
            <v>2115</v>
          </cell>
          <cell r="B679">
            <v>1</v>
          </cell>
          <cell r="C679">
            <v>111.74</v>
          </cell>
        </row>
        <row r="680">
          <cell r="A680">
            <v>2116</v>
          </cell>
          <cell r="B680">
            <v>1</v>
          </cell>
          <cell r="C680">
            <v>111.101</v>
          </cell>
        </row>
        <row r="681">
          <cell r="A681">
            <v>2117</v>
          </cell>
          <cell r="B681">
            <v>1</v>
          </cell>
          <cell r="C681">
            <v>109.782</v>
          </cell>
        </row>
        <row r="682">
          <cell r="A682">
            <v>2118</v>
          </cell>
          <cell r="B682">
            <v>1</v>
          </cell>
          <cell r="C682">
            <v>110.017</v>
          </cell>
        </row>
        <row r="683">
          <cell r="A683">
            <v>2119</v>
          </cell>
          <cell r="B683">
            <v>1</v>
          </cell>
          <cell r="C683">
            <v>110.936</v>
          </cell>
        </row>
        <row r="684">
          <cell r="A684">
            <v>2120</v>
          </cell>
          <cell r="B684">
            <v>1</v>
          </cell>
          <cell r="C684">
            <v>110.474</v>
          </cell>
        </row>
        <row r="685">
          <cell r="A685">
            <v>2121</v>
          </cell>
          <cell r="B685">
            <v>1</v>
          </cell>
          <cell r="C685">
            <v>107.501</v>
          </cell>
        </row>
        <row r="686">
          <cell r="A686">
            <v>2122</v>
          </cell>
          <cell r="B686">
            <v>1</v>
          </cell>
          <cell r="C686">
            <v>109.007</v>
          </cell>
        </row>
        <row r="687">
          <cell r="A687">
            <v>2123</v>
          </cell>
          <cell r="B687">
            <v>0</v>
          </cell>
        </row>
        <row r="688">
          <cell r="A688">
            <v>2124</v>
          </cell>
          <cell r="B688">
            <v>0</v>
          </cell>
        </row>
        <row r="689">
          <cell r="A689">
            <v>2125</v>
          </cell>
          <cell r="B689">
            <v>0</v>
          </cell>
        </row>
        <row r="690">
          <cell r="A690">
            <v>2126</v>
          </cell>
          <cell r="B690">
            <v>0</v>
          </cell>
        </row>
        <row r="691">
          <cell r="A691">
            <v>2127</v>
          </cell>
          <cell r="B691">
            <v>0</v>
          </cell>
        </row>
        <row r="692">
          <cell r="A692">
            <v>2128</v>
          </cell>
          <cell r="B692">
            <v>0</v>
          </cell>
        </row>
        <row r="693">
          <cell r="A693">
            <v>2129</v>
          </cell>
          <cell r="B693">
            <v>0</v>
          </cell>
        </row>
        <row r="694">
          <cell r="A694">
            <v>2130</v>
          </cell>
          <cell r="B694">
            <v>0</v>
          </cell>
        </row>
        <row r="695">
          <cell r="A695">
            <v>2131</v>
          </cell>
          <cell r="B695">
            <v>0</v>
          </cell>
        </row>
        <row r="696">
          <cell r="A696">
            <v>2132</v>
          </cell>
          <cell r="B696">
            <v>0</v>
          </cell>
        </row>
        <row r="697">
          <cell r="A697">
            <v>2133</v>
          </cell>
          <cell r="B697">
            <v>0</v>
          </cell>
        </row>
        <row r="698">
          <cell r="A698">
            <v>2134</v>
          </cell>
          <cell r="B698">
            <v>0</v>
          </cell>
        </row>
        <row r="699">
          <cell r="A699">
            <v>2135</v>
          </cell>
          <cell r="B699">
            <v>0</v>
          </cell>
        </row>
        <row r="700">
          <cell r="A700">
            <v>2136</v>
          </cell>
          <cell r="B700">
            <v>0</v>
          </cell>
        </row>
        <row r="701">
          <cell r="A701">
            <v>2137</v>
          </cell>
          <cell r="B701">
            <v>0</v>
          </cell>
        </row>
        <row r="702">
          <cell r="A702">
            <v>2138</v>
          </cell>
          <cell r="B702">
            <v>0</v>
          </cell>
        </row>
        <row r="703">
          <cell r="A703">
            <v>2139</v>
          </cell>
          <cell r="B703">
            <v>0</v>
          </cell>
        </row>
        <row r="704">
          <cell r="A704">
            <v>2140</v>
          </cell>
          <cell r="B704">
            <v>0</v>
          </cell>
        </row>
        <row r="705">
          <cell r="A705">
            <v>2141</v>
          </cell>
          <cell r="B705">
            <v>0</v>
          </cell>
        </row>
        <row r="706">
          <cell r="A706">
            <v>2142</v>
          </cell>
          <cell r="B706">
            <v>0</v>
          </cell>
        </row>
        <row r="707">
          <cell r="A707">
            <v>2143</v>
          </cell>
          <cell r="B707">
            <v>0</v>
          </cell>
        </row>
        <row r="708">
          <cell r="A708">
            <v>2144</v>
          </cell>
          <cell r="B708">
            <v>0</v>
          </cell>
        </row>
        <row r="709">
          <cell r="A709">
            <v>2145</v>
          </cell>
          <cell r="B709">
            <v>0</v>
          </cell>
        </row>
        <row r="710">
          <cell r="A710">
            <v>2146</v>
          </cell>
          <cell r="B710">
            <v>0</v>
          </cell>
        </row>
        <row r="711">
          <cell r="A711">
            <v>2147</v>
          </cell>
          <cell r="B711">
            <v>0</v>
          </cell>
        </row>
        <row r="712">
          <cell r="A712">
            <v>2148</v>
          </cell>
          <cell r="B712">
            <v>0</v>
          </cell>
        </row>
        <row r="713">
          <cell r="A713">
            <v>2149</v>
          </cell>
          <cell r="B713">
            <v>0</v>
          </cell>
        </row>
        <row r="714">
          <cell r="A714">
            <v>2150</v>
          </cell>
          <cell r="B714">
            <v>0</v>
          </cell>
        </row>
        <row r="715">
          <cell r="A715">
            <v>3000</v>
          </cell>
          <cell r="B715">
            <v>0</v>
          </cell>
        </row>
        <row r="716">
          <cell r="A716">
            <v>3001</v>
          </cell>
          <cell r="B716">
            <v>0</v>
          </cell>
        </row>
        <row r="717">
          <cell r="A717">
            <v>3002</v>
          </cell>
          <cell r="B717">
            <v>0</v>
          </cell>
        </row>
        <row r="718">
          <cell r="A718">
            <v>3003</v>
          </cell>
          <cell r="B718">
            <v>0</v>
          </cell>
        </row>
        <row r="719">
          <cell r="A719">
            <v>3004</v>
          </cell>
          <cell r="B719">
            <v>0</v>
          </cell>
        </row>
        <row r="720">
          <cell r="A720">
            <v>3005</v>
          </cell>
          <cell r="B720">
            <v>0</v>
          </cell>
        </row>
        <row r="721">
          <cell r="A721">
            <v>3006</v>
          </cell>
          <cell r="B721">
            <v>0</v>
          </cell>
        </row>
        <row r="722">
          <cell r="A722">
            <v>3007</v>
          </cell>
          <cell r="B722">
            <v>0</v>
          </cell>
        </row>
        <row r="723">
          <cell r="A723">
            <v>3008</v>
          </cell>
          <cell r="B723">
            <v>1</v>
          </cell>
          <cell r="C723">
            <v>116</v>
          </cell>
        </row>
        <row r="724">
          <cell r="A724">
            <v>3009</v>
          </cell>
          <cell r="B724">
            <v>1</v>
          </cell>
          <cell r="C724">
            <v>117.65</v>
          </cell>
        </row>
        <row r="725">
          <cell r="A725">
            <v>3010</v>
          </cell>
          <cell r="B725">
            <v>1</v>
          </cell>
          <cell r="C725">
            <v>117.32</v>
          </cell>
        </row>
        <row r="726">
          <cell r="A726">
            <v>3011</v>
          </cell>
          <cell r="B726">
            <v>1</v>
          </cell>
          <cell r="C726">
            <v>116.23</v>
          </cell>
        </row>
        <row r="727">
          <cell r="A727">
            <v>3012</v>
          </cell>
          <cell r="B727">
            <v>0</v>
          </cell>
        </row>
        <row r="728">
          <cell r="A728">
            <v>3013</v>
          </cell>
          <cell r="B728">
            <v>1</v>
          </cell>
          <cell r="C728">
            <v>117.17</v>
          </cell>
        </row>
        <row r="729">
          <cell r="A729">
            <v>3014</v>
          </cell>
          <cell r="B729">
            <v>0</v>
          </cell>
        </row>
        <row r="730">
          <cell r="A730">
            <v>3015</v>
          </cell>
          <cell r="B730">
            <v>0</v>
          </cell>
        </row>
        <row r="731">
          <cell r="A731">
            <v>3016</v>
          </cell>
          <cell r="B731">
            <v>0</v>
          </cell>
        </row>
        <row r="732">
          <cell r="A732">
            <v>3017</v>
          </cell>
          <cell r="B732">
            <v>0</v>
          </cell>
        </row>
        <row r="733">
          <cell r="A733">
            <v>3018</v>
          </cell>
          <cell r="B733">
            <v>0</v>
          </cell>
        </row>
        <row r="734">
          <cell r="A734">
            <v>3019</v>
          </cell>
          <cell r="B734">
            <v>0</v>
          </cell>
        </row>
        <row r="735">
          <cell r="A735">
            <v>3020</v>
          </cell>
          <cell r="B735">
            <v>0</v>
          </cell>
        </row>
        <row r="736">
          <cell r="A736">
            <v>3021</v>
          </cell>
          <cell r="B736">
            <v>1</v>
          </cell>
          <cell r="C736">
            <v>112.648603421374</v>
          </cell>
        </row>
        <row r="737">
          <cell r="A737">
            <v>3022</v>
          </cell>
          <cell r="B737">
            <v>0</v>
          </cell>
        </row>
        <row r="738">
          <cell r="A738">
            <v>3023</v>
          </cell>
          <cell r="B738">
            <v>0</v>
          </cell>
        </row>
        <row r="739">
          <cell r="A739">
            <v>3024</v>
          </cell>
          <cell r="B739">
            <v>1</v>
          </cell>
          <cell r="C739">
            <v>114.028488103567</v>
          </cell>
        </row>
        <row r="740">
          <cell r="A740">
            <v>3025</v>
          </cell>
          <cell r="B740">
            <v>0</v>
          </cell>
        </row>
        <row r="741">
          <cell r="A741">
            <v>3026</v>
          </cell>
          <cell r="B741">
            <v>1</v>
          </cell>
          <cell r="C741">
            <v>117.7</v>
          </cell>
        </row>
        <row r="742">
          <cell r="A742">
            <v>3027</v>
          </cell>
          <cell r="B742">
            <v>1</v>
          </cell>
          <cell r="C742">
            <v>116.45</v>
          </cell>
        </row>
        <row r="743">
          <cell r="A743">
            <v>3028</v>
          </cell>
          <cell r="B743">
            <v>1</v>
          </cell>
          <cell r="C743">
            <v>115.96</v>
          </cell>
        </row>
        <row r="744">
          <cell r="A744">
            <v>3029</v>
          </cell>
          <cell r="B744">
            <v>0</v>
          </cell>
        </row>
        <row r="745">
          <cell r="A745">
            <v>3030</v>
          </cell>
          <cell r="B745">
            <v>0</v>
          </cell>
        </row>
        <row r="746">
          <cell r="A746">
            <v>3031</v>
          </cell>
          <cell r="B746">
            <v>1</v>
          </cell>
          <cell r="C746">
            <v>117.56</v>
          </cell>
        </row>
        <row r="747">
          <cell r="A747">
            <v>3032</v>
          </cell>
          <cell r="B747">
            <v>0</v>
          </cell>
        </row>
        <row r="748">
          <cell r="A748">
            <v>3033</v>
          </cell>
          <cell r="B748">
            <v>0</v>
          </cell>
        </row>
        <row r="749">
          <cell r="A749">
            <v>3034</v>
          </cell>
          <cell r="B749">
            <v>1</v>
          </cell>
          <cell r="C749">
            <v>116.21</v>
          </cell>
        </row>
        <row r="750">
          <cell r="A750">
            <v>3035</v>
          </cell>
          <cell r="B750">
            <v>1</v>
          </cell>
          <cell r="C750">
            <v>115.67</v>
          </cell>
        </row>
        <row r="751">
          <cell r="A751">
            <v>3036</v>
          </cell>
          <cell r="B751">
            <v>0</v>
          </cell>
        </row>
        <row r="752">
          <cell r="A752">
            <v>3037</v>
          </cell>
          <cell r="B752">
            <v>0</v>
          </cell>
        </row>
        <row r="753">
          <cell r="A753">
            <v>3038</v>
          </cell>
          <cell r="B753">
            <v>1</v>
          </cell>
          <cell r="C753">
            <v>115.95</v>
          </cell>
        </row>
        <row r="754">
          <cell r="A754">
            <v>3039</v>
          </cell>
          <cell r="B754">
            <v>1</v>
          </cell>
          <cell r="C754">
            <v>116.46</v>
          </cell>
        </row>
        <row r="755">
          <cell r="A755">
            <v>3040</v>
          </cell>
          <cell r="B755">
            <v>0</v>
          </cell>
        </row>
        <row r="756">
          <cell r="A756">
            <v>3041</v>
          </cell>
          <cell r="B756">
            <v>0</v>
          </cell>
        </row>
        <row r="757">
          <cell r="A757">
            <v>3042</v>
          </cell>
          <cell r="B757">
            <v>1</v>
          </cell>
          <cell r="C757">
            <v>117.21</v>
          </cell>
        </row>
        <row r="758">
          <cell r="A758">
            <v>3043</v>
          </cell>
          <cell r="B758">
            <v>0</v>
          </cell>
        </row>
        <row r="759">
          <cell r="A759">
            <v>3044</v>
          </cell>
          <cell r="B759">
            <v>0</v>
          </cell>
        </row>
        <row r="760">
          <cell r="A760">
            <v>3045</v>
          </cell>
          <cell r="B760">
            <v>1</v>
          </cell>
          <cell r="C760">
            <v>118.7</v>
          </cell>
        </row>
        <row r="761">
          <cell r="A761">
            <v>3046</v>
          </cell>
          <cell r="B761">
            <v>0</v>
          </cell>
        </row>
        <row r="762">
          <cell r="A762">
            <v>3047</v>
          </cell>
          <cell r="B762">
            <v>0</v>
          </cell>
        </row>
        <row r="763">
          <cell r="A763">
            <v>3048</v>
          </cell>
          <cell r="B763">
            <v>0</v>
          </cell>
        </row>
        <row r="764">
          <cell r="A764">
            <v>3049</v>
          </cell>
          <cell r="B764">
            <v>1</v>
          </cell>
          <cell r="C764">
            <v>115.27</v>
          </cell>
        </row>
        <row r="765">
          <cell r="A765">
            <v>3050</v>
          </cell>
          <cell r="B765">
            <v>1</v>
          </cell>
          <cell r="C765">
            <v>116.74</v>
          </cell>
        </row>
        <row r="766">
          <cell r="A766">
            <v>3051</v>
          </cell>
          <cell r="B766">
            <v>1</v>
          </cell>
          <cell r="C766">
            <v>117.34</v>
          </cell>
        </row>
        <row r="767">
          <cell r="A767">
            <v>3052</v>
          </cell>
          <cell r="B767">
            <v>0</v>
          </cell>
        </row>
        <row r="768">
          <cell r="A768">
            <v>3053</v>
          </cell>
          <cell r="B768">
            <v>1</v>
          </cell>
          <cell r="C768">
            <v>116.42</v>
          </cell>
        </row>
        <row r="769">
          <cell r="A769">
            <v>3054</v>
          </cell>
          <cell r="B769">
            <v>1</v>
          </cell>
          <cell r="C769">
            <v>115.39</v>
          </cell>
        </row>
        <row r="770">
          <cell r="A770">
            <v>3055</v>
          </cell>
          <cell r="B770">
            <v>1</v>
          </cell>
          <cell r="C770">
            <v>117.53</v>
          </cell>
        </row>
        <row r="771">
          <cell r="A771">
            <v>3056</v>
          </cell>
          <cell r="B771">
            <v>0</v>
          </cell>
        </row>
        <row r="772">
          <cell r="A772">
            <v>3057</v>
          </cell>
          <cell r="B772">
            <v>0</v>
          </cell>
        </row>
        <row r="773">
          <cell r="A773">
            <v>3058</v>
          </cell>
          <cell r="B773">
            <v>0</v>
          </cell>
        </row>
        <row r="774">
          <cell r="A774">
            <v>3059</v>
          </cell>
          <cell r="B774">
            <v>0</v>
          </cell>
        </row>
        <row r="775">
          <cell r="A775">
            <v>3060</v>
          </cell>
          <cell r="B775">
            <v>0</v>
          </cell>
        </row>
        <row r="776">
          <cell r="A776">
            <v>3061</v>
          </cell>
          <cell r="B776">
            <v>0</v>
          </cell>
        </row>
        <row r="777">
          <cell r="A777">
            <v>3062</v>
          </cell>
          <cell r="B777">
            <v>0</v>
          </cell>
        </row>
        <row r="778">
          <cell r="A778">
            <v>3063</v>
          </cell>
          <cell r="B778">
            <v>0</v>
          </cell>
        </row>
        <row r="779">
          <cell r="A779">
            <v>3064</v>
          </cell>
          <cell r="B779">
            <v>0</v>
          </cell>
        </row>
        <row r="780">
          <cell r="A780">
            <v>3065</v>
          </cell>
          <cell r="B780">
            <v>0</v>
          </cell>
        </row>
        <row r="781">
          <cell r="A781">
            <v>3066</v>
          </cell>
          <cell r="B781">
            <v>0</v>
          </cell>
        </row>
        <row r="782">
          <cell r="A782">
            <v>3067</v>
          </cell>
          <cell r="B782">
            <v>0</v>
          </cell>
        </row>
        <row r="783">
          <cell r="A783">
            <v>3068</v>
          </cell>
          <cell r="B783">
            <v>0</v>
          </cell>
        </row>
        <row r="784">
          <cell r="A784">
            <v>3069</v>
          </cell>
          <cell r="B784">
            <v>0</v>
          </cell>
        </row>
        <row r="785">
          <cell r="A785">
            <v>3070</v>
          </cell>
          <cell r="B785">
            <v>0</v>
          </cell>
        </row>
        <row r="786">
          <cell r="A786">
            <v>3071</v>
          </cell>
          <cell r="B786">
            <v>0</v>
          </cell>
        </row>
        <row r="787">
          <cell r="A787">
            <v>3072</v>
          </cell>
          <cell r="B787">
            <v>0</v>
          </cell>
        </row>
        <row r="788">
          <cell r="A788">
            <v>3073</v>
          </cell>
          <cell r="B788">
            <v>0</v>
          </cell>
        </row>
        <row r="789">
          <cell r="A789">
            <v>3074</v>
          </cell>
          <cell r="B789">
            <v>0</v>
          </cell>
        </row>
        <row r="790">
          <cell r="A790">
            <v>3075</v>
          </cell>
          <cell r="B790">
            <v>0</v>
          </cell>
        </row>
        <row r="791">
          <cell r="A791">
            <v>3076</v>
          </cell>
          <cell r="B791">
            <v>0</v>
          </cell>
        </row>
        <row r="792">
          <cell r="A792">
            <v>3077</v>
          </cell>
          <cell r="B792">
            <v>0</v>
          </cell>
        </row>
        <row r="793">
          <cell r="A793">
            <v>3078</v>
          </cell>
          <cell r="B793">
            <v>0</v>
          </cell>
        </row>
        <row r="794">
          <cell r="A794">
            <v>3079</v>
          </cell>
          <cell r="B794">
            <v>0</v>
          </cell>
        </row>
        <row r="795">
          <cell r="A795">
            <v>3080</v>
          </cell>
          <cell r="B795">
            <v>0</v>
          </cell>
        </row>
        <row r="796">
          <cell r="A796">
            <v>3081</v>
          </cell>
          <cell r="B796">
            <v>0</v>
          </cell>
        </row>
        <row r="797">
          <cell r="A797">
            <v>3082</v>
          </cell>
          <cell r="B797">
            <v>0</v>
          </cell>
        </row>
        <row r="798">
          <cell r="A798">
            <v>3083</v>
          </cell>
          <cell r="B798">
            <v>0</v>
          </cell>
        </row>
        <row r="799">
          <cell r="A799">
            <v>3084</v>
          </cell>
          <cell r="B799">
            <v>0</v>
          </cell>
        </row>
        <row r="800">
          <cell r="A800">
            <v>3085</v>
          </cell>
          <cell r="B800">
            <v>0</v>
          </cell>
        </row>
        <row r="801">
          <cell r="A801">
            <v>3086</v>
          </cell>
          <cell r="B801">
            <v>0</v>
          </cell>
        </row>
        <row r="802">
          <cell r="A802">
            <v>3087</v>
          </cell>
          <cell r="B802">
            <v>0</v>
          </cell>
        </row>
        <row r="803">
          <cell r="A803">
            <v>3088</v>
          </cell>
          <cell r="B803">
            <v>0</v>
          </cell>
        </row>
        <row r="804">
          <cell r="A804">
            <v>3089</v>
          </cell>
          <cell r="B804">
            <v>0</v>
          </cell>
        </row>
        <row r="805">
          <cell r="A805">
            <v>3090</v>
          </cell>
          <cell r="B805">
            <v>0</v>
          </cell>
        </row>
        <row r="806">
          <cell r="A806">
            <v>3091</v>
          </cell>
          <cell r="B806">
            <v>0</v>
          </cell>
        </row>
        <row r="807">
          <cell r="A807">
            <v>3092</v>
          </cell>
          <cell r="B807">
            <v>0</v>
          </cell>
        </row>
        <row r="808">
          <cell r="A808">
            <v>3093</v>
          </cell>
          <cell r="B808">
            <v>0</v>
          </cell>
        </row>
        <row r="809">
          <cell r="A809">
            <v>3094</v>
          </cell>
          <cell r="B809">
            <v>0</v>
          </cell>
        </row>
        <row r="810">
          <cell r="A810">
            <v>3095</v>
          </cell>
          <cell r="B810">
            <v>0</v>
          </cell>
        </row>
        <row r="811">
          <cell r="A811">
            <v>3096</v>
          </cell>
          <cell r="B811">
            <v>0</v>
          </cell>
        </row>
        <row r="812">
          <cell r="A812">
            <v>3097</v>
          </cell>
          <cell r="B812">
            <v>0</v>
          </cell>
        </row>
        <row r="813">
          <cell r="A813">
            <v>3098</v>
          </cell>
          <cell r="B813">
            <v>0</v>
          </cell>
        </row>
        <row r="814">
          <cell r="A814">
            <v>3099</v>
          </cell>
          <cell r="B814">
            <v>0</v>
          </cell>
        </row>
        <row r="815">
          <cell r="A815">
            <v>3100</v>
          </cell>
          <cell r="B815">
            <v>0</v>
          </cell>
        </row>
        <row r="816">
          <cell r="A816">
            <v>3101</v>
          </cell>
          <cell r="B816">
            <v>0</v>
          </cell>
        </row>
        <row r="817">
          <cell r="A817">
            <v>3102</v>
          </cell>
          <cell r="B817">
            <v>0</v>
          </cell>
        </row>
        <row r="818">
          <cell r="A818">
            <v>3103</v>
          </cell>
          <cell r="B818">
            <v>0</v>
          </cell>
        </row>
        <row r="819">
          <cell r="A819">
            <v>3104</v>
          </cell>
          <cell r="B819">
            <v>0</v>
          </cell>
        </row>
        <row r="820">
          <cell r="A820">
            <v>3105</v>
          </cell>
          <cell r="B820">
            <v>0</v>
          </cell>
        </row>
        <row r="821">
          <cell r="A821">
            <v>3106</v>
          </cell>
          <cell r="B821">
            <v>0</v>
          </cell>
        </row>
        <row r="822">
          <cell r="A822">
            <v>3107</v>
          </cell>
          <cell r="B822">
            <v>0</v>
          </cell>
        </row>
        <row r="823">
          <cell r="A823">
            <v>3108</v>
          </cell>
          <cell r="B823">
            <v>0</v>
          </cell>
        </row>
        <row r="824">
          <cell r="A824">
            <v>3109</v>
          </cell>
          <cell r="B824">
            <v>0</v>
          </cell>
        </row>
        <row r="825">
          <cell r="A825">
            <v>3110</v>
          </cell>
          <cell r="B825">
            <v>0</v>
          </cell>
        </row>
        <row r="826">
          <cell r="A826">
            <v>3111</v>
          </cell>
          <cell r="B826">
            <v>0</v>
          </cell>
        </row>
        <row r="827">
          <cell r="A827">
            <v>3112</v>
          </cell>
          <cell r="B827">
            <v>0</v>
          </cell>
        </row>
        <row r="828">
          <cell r="A828">
            <v>3113</v>
          </cell>
          <cell r="B828">
            <v>0</v>
          </cell>
        </row>
        <row r="829">
          <cell r="A829">
            <v>3114</v>
          </cell>
          <cell r="B829">
            <v>0</v>
          </cell>
        </row>
        <row r="830">
          <cell r="A830">
            <v>3115</v>
          </cell>
          <cell r="B830">
            <v>0</v>
          </cell>
        </row>
        <row r="831">
          <cell r="A831">
            <v>3116</v>
          </cell>
          <cell r="B831">
            <v>0</v>
          </cell>
        </row>
        <row r="832">
          <cell r="A832">
            <v>3117</v>
          </cell>
          <cell r="B832">
            <v>0</v>
          </cell>
        </row>
        <row r="833">
          <cell r="A833">
            <v>3118</v>
          </cell>
          <cell r="B833">
            <v>0</v>
          </cell>
        </row>
        <row r="834">
          <cell r="A834">
            <v>3119</v>
          </cell>
          <cell r="B834">
            <v>0</v>
          </cell>
        </row>
        <row r="835">
          <cell r="A835">
            <v>3120</v>
          </cell>
          <cell r="B835">
            <v>0</v>
          </cell>
        </row>
        <row r="836">
          <cell r="A836">
            <v>3121</v>
          </cell>
          <cell r="B836">
            <v>0</v>
          </cell>
        </row>
        <row r="837">
          <cell r="A837">
            <v>3122</v>
          </cell>
          <cell r="B837">
            <v>0</v>
          </cell>
        </row>
        <row r="838">
          <cell r="A838">
            <v>3123</v>
          </cell>
          <cell r="B838">
            <v>0</v>
          </cell>
        </row>
        <row r="839">
          <cell r="A839">
            <v>3124</v>
          </cell>
          <cell r="B839">
            <v>0</v>
          </cell>
        </row>
        <row r="840">
          <cell r="A840">
            <v>3125</v>
          </cell>
          <cell r="B840">
            <v>0</v>
          </cell>
        </row>
        <row r="841">
          <cell r="A841">
            <v>3126</v>
          </cell>
          <cell r="B841">
            <v>0</v>
          </cell>
        </row>
        <row r="842">
          <cell r="A842">
            <v>3127</v>
          </cell>
          <cell r="B842">
            <v>0</v>
          </cell>
        </row>
        <row r="843">
          <cell r="A843">
            <v>3128</v>
          </cell>
          <cell r="B843">
            <v>0</v>
          </cell>
        </row>
        <row r="844">
          <cell r="A844">
            <v>3129</v>
          </cell>
          <cell r="B844">
            <v>0</v>
          </cell>
        </row>
        <row r="845">
          <cell r="A845">
            <v>3130</v>
          </cell>
          <cell r="B845">
            <v>0</v>
          </cell>
        </row>
        <row r="846">
          <cell r="A846">
            <v>3131</v>
          </cell>
          <cell r="B846">
            <v>0</v>
          </cell>
        </row>
        <row r="847">
          <cell r="A847">
            <v>3132</v>
          </cell>
          <cell r="B847">
            <v>0</v>
          </cell>
        </row>
        <row r="848">
          <cell r="A848">
            <v>3133</v>
          </cell>
          <cell r="B848">
            <v>0</v>
          </cell>
        </row>
        <row r="849">
          <cell r="A849">
            <v>3134</v>
          </cell>
          <cell r="B849">
            <v>0</v>
          </cell>
        </row>
        <row r="850">
          <cell r="A850">
            <v>3135</v>
          </cell>
          <cell r="B850">
            <v>0</v>
          </cell>
        </row>
        <row r="851">
          <cell r="A851">
            <v>3136</v>
          </cell>
          <cell r="B851">
            <v>0</v>
          </cell>
        </row>
        <row r="852">
          <cell r="A852">
            <v>3137</v>
          </cell>
          <cell r="B852">
            <v>0</v>
          </cell>
        </row>
        <row r="853">
          <cell r="A853">
            <v>3138</v>
          </cell>
          <cell r="B853">
            <v>0</v>
          </cell>
        </row>
        <row r="854">
          <cell r="A854">
            <v>3139</v>
          </cell>
          <cell r="B854">
            <v>0</v>
          </cell>
        </row>
        <row r="855">
          <cell r="A855">
            <v>3140</v>
          </cell>
          <cell r="B855">
            <v>0</v>
          </cell>
        </row>
        <row r="856">
          <cell r="A856">
            <v>3141</v>
          </cell>
          <cell r="B856">
            <v>0</v>
          </cell>
        </row>
        <row r="857">
          <cell r="A857">
            <v>3142</v>
          </cell>
          <cell r="B857">
            <v>0</v>
          </cell>
        </row>
        <row r="858">
          <cell r="A858">
            <v>3143</v>
          </cell>
          <cell r="B858">
            <v>0</v>
          </cell>
        </row>
        <row r="859">
          <cell r="A859">
            <v>3144</v>
          </cell>
          <cell r="B859">
            <v>0</v>
          </cell>
        </row>
        <row r="860">
          <cell r="A860">
            <v>3145</v>
          </cell>
          <cell r="B860">
            <v>0</v>
          </cell>
        </row>
        <row r="861">
          <cell r="A861">
            <v>3146</v>
          </cell>
          <cell r="B861">
            <v>0</v>
          </cell>
        </row>
        <row r="862">
          <cell r="A862">
            <v>3147</v>
          </cell>
          <cell r="B862">
            <v>0</v>
          </cell>
        </row>
        <row r="863">
          <cell r="A863">
            <v>3148</v>
          </cell>
          <cell r="B863">
            <v>0</v>
          </cell>
        </row>
        <row r="864">
          <cell r="A864">
            <v>3149</v>
          </cell>
          <cell r="B864">
            <v>0</v>
          </cell>
        </row>
        <row r="865">
          <cell r="A865">
            <v>3150</v>
          </cell>
          <cell r="B865">
            <v>0</v>
          </cell>
        </row>
        <row r="866">
          <cell r="A866">
            <v>3151</v>
          </cell>
          <cell r="B866">
            <v>0</v>
          </cell>
        </row>
        <row r="867">
          <cell r="A867">
            <v>3152</v>
          </cell>
          <cell r="B867">
            <v>0</v>
          </cell>
        </row>
        <row r="868">
          <cell r="A868">
            <v>3153</v>
          </cell>
          <cell r="B868">
            <v>0</v>
          </cell>
        </row>
        <row r="869">
          <cell r="A869">
            <v>3154</v>
          </cell>
          <cell r="B869">
            <v>0</v>
          </cell>
        </row>
        <row r="870">
          <cell r="A870">
            <v>3155</v>
          </cell>
          <cell r="B870">
            <v>1</v>
          </cell>
          <cell r="C870">
            <v>116.07</v>
          </cell>
        </row>
        <row r="871">
          <cell r="A871">
            <v>3156</v>
          </cell>
          <cell r="B871">
            <v>1</v>
          </cell>
          <cell r="C871">
            <v>115.6</v>
          </cell>
        </row>
        <row r="872">
          <cell r="A872">
            <v>3157</v>
          </cell>
          <cell r="B872">
            <v>1</v>
          </cell>
          <cell r="C872">
            <v>114.35</v>
          </cell>
        </row>
        <row r="873">
          <cell r="A873">
            <v>3158</v>
          </cell>
          <cell r="B873">
            <v>0</v>
          </cell>
        </row>
        <row r="874">
          <cell r="A874">
            <v>3159</v>
          </cell>
          <cell r="B874">
            <v>1</v>
          </cell>
          <cell r="C874">
            <v>116.17</v>
          </cell>
        </row>
        <row r="875">
          <cell r="A875">
            <v>3160</v>
          </cell>
          <cell r="B875">
            <v>1</v>
          </cell>
          <cell r="C875">
            <v>116.77</v>
          </cell>
        </row>
        <row r="876">
          <cell r="A876">
            <v>3161</v>
          </cell>
          <cell r="B876">
            <v>1</v>
          </cell>
          <cell r="C876">
            <v>119.09</v>
          </cell>
        </row>
        <row r="877">
          <cell r="A877">
            <v>3162</v>
          </cell>
          <cell r="B877">
            <v>0</v>
          </cell>
        </row>
        <row r="878">
          <cell r="A878">
            <v>3163</v>
          </cell>
          <cell r="B878">
            <v>1</v>
          </cell>
          <cell r="C878">
            <v>117.68</v>
          </cell>
        </row>
        <row r="879">
          <cell r="A879">
            <v>3164</v>
          </cell>
          <cell r="B879">
            <v>0</v>
          </cell>
        </row>
        <row r="880">
          <cell r="A880">
            <v>3165</v>
          </cell>
          <cell r="B880">
            <v>0</v>
          </cell>
        </row>
        <row r="881">
          <cell r="A881">
            <v>3166</v>
          </cell>
          <cell r="B881">
            <v>1</v>
          </cell>
          <cell r="C881">
            <v>115.58</v>
          </cell>
        </row>
        <row r="882">
          <cell r="A882">
            <v>3167</v>
          </cell>
          <cell r="B882">
            <v>1</v>
          </cell>
          <cell r="C882">
            <v>117.58</v>
          </cell>
        </row>
        <row r="883">
          <cell r="A883">
            <v>3168</v>
          </cell>
          <cell r="B883">
            <v>0</v>
          </cell>
        </row>
        <row r="884">
          <cell r="A884">
            <v>3169</v>
          </cell>
          <cell r="B884">
            <v>1</v>
          </cell>
          <cell r="C884">
            <v>116.45</v>
          </cell>
        </row>
        <row r="885">
          <cell r="A885">
            <v>3170</v>
          </cell>
          <cell r="B885">
            <v>0</v>
          </cell>
        </row>
        <row r="886">
          <cell r="A886">
            <v>3171</v>
          </cell>
          <cell r="B886">
            <v>1</v>
          </cell>
          <cell r="C886">
            <v>117.64</v>
          </cell>
        </row>
        <row r="887">
          <cell r="A887">
            <v>3172</v>
          </cell>
          <cell r="B887">
            <v>0</v>
          </cell>
        </row>
        <row r="888">
          <cell r="A888">
            <v>3173</v>
          </cell>
          <cell r="B888">
            <v>1</v>
          </cell>
          <cell r="C888">
            <v>119.99</v>
          </cell>
        </row>
        <row r="889">
          <cell r="A889">
            <v>3174</v>
          </cell>
          <cell r="B889">
            <v>1</v>
          </cell>
          <cell r="C889">
            <v>117.44</v>
          </cell>
        </row>
        <row r="890">
          <cell r="A890">
            <v>3175</v>
          </cell>
          <cell r="B890">
            <v>0</v>
          </cell>
        </row>
        <row r="891">
          <cell r="A891">
            <v>3176</v>
          </cell>
          <cell r="B891">
            <v>0</v>
          </cell>
        </row>
        <row r="892">
          <cell r="A892">
            <v>3177</v>
          </cell>
          <cell r="B892">
            <v>1</v>
          </cell>
          <cell r="C892">
            <v>116.16</v>
          </cell>
        </row>
        <row r="893">
          <cell r="A893">
            <v>3178</v>
          </cell>
          <cell r="B893">
            <v>0</v>
          </cell>
        </row>
        <row r="894">
          <cell r="A894">
            <v>3179</v>
          </cell>
          <cell r="B894">
            <v>0</v>
          </cell>
        </row>
        <row r="895">
          <cell r="A895">
            <v>3180</v>
          </cell>
          <cell r="B895">
            <v>0</v>
          </cell>
        </row>
        <row r="896">
          <cell r="A896">
            <v>3181</v>
          </cell>
          <cell r="B896">
            <v>1</v>
          </cell>
          <cell r="C896">
            <v>117.51</v>
          </cell>
        </row>
        <row r="897">
          <cell r="A897">
            <v>3182</v>
          </cell>
          <cell r="B897">
            <v>1</v>
          </cell>
          <cell r="C897">
            <v>115.86</v>
          </cell>
        </row>
        <row r="898">
          <cell r="A898">
            <v>3183</v>
          </cell>
          <cell r="B898">
            <v>1</v>
          </cell>
          <cell r="C898">
            <v>116.33</v>
          </cell>
        </row>
        <row r="899">
          <cell r="A899">
            <v>3184</v>
          </cell>
          <cell r="B899">
            <v>0</v>
          </cell>
        </row>
        <row r="900">
          <cell r="A900">
            <v>3185</v>
          </cell>
          <cell r="B900">
            <v>0</v>
          </cell>
        </row>
        <row r="901">
          <cell r="A901">
            <v>3186</v>
          </cell>
          <cell r="B901">
            <v>0</v>
          </cell>
        </row>
        <row r="902">
          <cell r="A902">
            <v>3187</v>
          </cell>
          <cell r="B902">
            <v>1</v>
          </cell>
          <cell r="C902">
            <v>115.62</v>
          </cell>
        </row>
        <row r="903">
          <cell r="A903">
            <v>3188</v>
          </cell>
          <cell r="B903">
            <v>1</v>
          </cell>
          <cell r="C903">
            <v>119.19</v>
          </cell>
        </row>
        <row r="904">
          <cell r="A904">
            <v>3189</v>
          </cell>
          <cell r="B904">
            <v>1</v>
          </cell>
          <cell r="C904">
            <v>115.7</v>
          </cell>
        </row>
        <row r="905">
          <cell r="A905">
            <v>3190</v>
          </cell>
          <cell r="B905">
            <v>0</v>
          </cell>
        </row>
        <row r="906">
          <cell r="A906">
            <v>3191</v>
          </cell>
          <cell r="B906">
            <v>1</v>
          </cell>
          <cell r="C906">
            <v>118.23</v>
          </cell>
        </row>
        <row r="907">
          <cell r="A907">
            <v>3192</v>
          </cell>
          <cell r="B907">
            <v>0</v>
          </cell>
        </row>
        <row r="908">
          <cell r="A908">
            <v>3193</v>
          </cell>
          <cell r="B908">
            <v>1</v>
          </cell>
          <cell r="C908">
            <v>117.79</v>
          </cell>
        </row>
        <row r="909">
          <cell r="A909">
            <v>3194</v>
          </cell>
          <cell r="B909">
            <v>1</v>
          </cell>
          <cell r="C909">
            <v>116.46</v>
          </cell>
        </row>
        <row r="910">
          <cell r="A910">
            <v>3195</v>
          </cell>
          <cell r="B910">
            <v>1</v>
          </cell>
          <cell r="C910">
            <v>116.8</v>
          </cell>
        </row>
        <row r="911">
          <cell r="A911">
            <v>3196</v>
          </cell>
          <cell r="B911">
            <v>1</v>
          </cell>
          <cell r="C911">
            <v>117.25</v>
          </cell>
        </row>
        <row r="912">
          <cell r="A912">
            <v>3197</v>
          </cell>
          <cell r="B912">
            <v>0</v>
          </cell>
        </row>
        <row r="913">
          <cell r="A913">
            <v>3198</v>
          </cell>
          <cell r="B913">
            <v>1</v>
          </cell>
          <cell r="C913">
            <v>117.21</v>
          </cell>
        </row>
        <row r="914">
          <cell r="A914">
            <v>3199</v>
          </cell>
          <cell r="B914">
            <v>1</v>
          </cell>
          <cell r="C914">
            <v>119.84</v>
          </cell>
        </row>
        <row r="915">
          <cell r="A915">
            <v>3200</v>
          </cell>
          <cell r="B915">
            <v>1</v>
          </cell>
          <cell r="C915">
            <v>118.34</v>
          </cell>
        </row>
        <row r="916">
          <cell r="A916">
            <v>3201</v>
          </cell>
          <cell r="B916">
            <v>1</v>
          </cell>
          <cell r="C916">
            <v>120.41</v>
          </cell>
        </row>
        <row r="917">
          <cell r="A917">
            <v>3202</v>
          </cell>
          <cell r="B917">
            <v>0</v>
          </cell>
        </row>
        <row r="918">
          <cell r="A918">
            <v>3203</v>
          </cell>
          <cell r="B918">
            <v>0</v>
          </cell>
        </row>
        <row r="919">
          <cell r="A919">
            <v>3204</v>
          </cell>
          <cell r="B919">
            <v>1</v>
          </cell>
          <cell r="C919">
            <v>118.41</v>
          </cell>
        </row>
        <row r="920">
          <cell r="A920">
            <v>3205</v>
          </cell>
          <cell r="B920">
            <v>0</v>
          </cell>
        </row>
        <row r="921">
          <cell r="A921">
            <v>3206</v>
          </cell>
          <cell r="B921">
            <v>1</v>
          </cell>
          <cell r="C921">
            <v>117.45</v>
          </cell>
        </row>
        <row r="922">
          <cell r="A922">
            <v>3207</v>
          </cell>
          <cell r="B922">
            <v>1</v>
          </cell>
          <cell r="C922">
            <v>116.98</v>
          </cell>
        </row>
        <row r="923">
          <cell r="A923">
            <v>3208</v>
          </cell>
          <cell r="B923">
            <v>0</v>
          </cell>
        </row>
        <row r="924">
          <cell r="A924">
            <v>3209</v>
          </cell>
          <cell r="B924">
            <v>0</v>
          </cell>
        </row>
        <row r="925">
          <cell r="A925">
            <v>3210</v>
          </cell>
          <cell r="B925">
            <v>0</v>
          </cell>
        </row>
        <row r="926">
          <cell r="A926">
            <v>3211</v>
          </cell>
          <cell r="B926">
            <v>0</v>
          </cell>
        </row>
        <row r="927">
          <cell r="A927">
            <v>3212</v>
          </cell>
          <cell r="B927">
            <v>1</v>
          </cell>
          <cell r="C927">
            <v>119.26</v>
          </cell>
        </row>
        <row r="928">
          <cell r="A928">
            <v>3213</v>
          </cell>
          <cell r="B928">
            <v>1</v>
          </cell>
          <cell r="C928">
            <v>117.2</v>
          </cell>
        </row>
        <row r="929">
          <cell r="A929">
            <v>3214</v>
          </cell>
          <cell r="B929">
            <v>1</v>
          </cell>
          <cell r="C929">
            <v>115.99</v>
          </cell>
        </row>
        <row r="930">
          <cell r="A930">
            <v>3215</v>
          </cell>
          <cell r="B930">
            <v>1</v>
          </cell>
          <cell r="C930">
            <v>114.83</v>
          </cell>
        </row>
        <row r="931">
          <cell r="A931">
            <v>3216</v>
          </cell>
          <cell r="B931">
            <v>1</v>
          </cell>
          <cell r="C931">
            <v>116.26</v>
          </cell>
        </row>
        <row r="932">
          <cell r="A932">
            <v>3217</v>
          </cell>
          <cell r="B932">
            <v>1</v>
          </cell>
          <cell r="C932">
            <v>116.97</v>
          </cell>
        </row>
        <row r="933">
          <cell r="A933">
            <v>3218</v>
          </cell>
          <cell r="B933">
            <v>1</v>
          </cell>
          <cell r="C933">
            <v>119.46</v>
          </cell>
        </row>
        <row r="934">
          <cell r="A934">
            <v>3219</v>
          </cell>
          <cell r="B934">
            <v>1</v>
          </cell>
          <cell r="C934">
            <v>115.7</v>
          </cell>
        </row>
        <row r="935">
          <cell r="A935">
            <v>3220</v>
          </cell>
          <cell r="B935">
            <v>1</v>
          </cell>
          <cell r="C935">
            <v>114.95</v>
          </cell>
        </row>
        <row r="936">
          <cell r="A936">
            <v>3221</v>
          </cell>
          <cell r="B936">
            <v>1</v>
          </cell>
          <cell r="C936">
            <v>118.23</v>
          </cell>
        </row>
        <row r="937">
          <cell r="A937">
            <v>3222</v>
          </cell>
          <cell r="B937">
            <v>1</v>
          </cell>
          <cell r="C937">
            <v>120.91</v>
          </cell>
        </row>
        <row r="938">
          <cell r="A938">
            <v>3223</v>
          </cell>
          <cell r="B938">
            <v>1</v>
          </cell>
          <cell r="C938">
            <v>116.37</v>
          </cell>
        </row>
        <row r="939">
          <cell r="A939">
            <v>3224</v>
          </cell>
          <cell r="B939">
            <v>1</v>
          </cell>
          <cell r="C939">
            <v>118.66</v>
          </cell>
        </row>
        <row r="940">
          <cell r="A940">
            <v>3225</v>
          </cell>
          <cell r="B940">
            <v>1</v>
          </cell>
          <cell r="C940">
            <v>119.65</v>
          </cell>
        </row>
        <row r="941">
          <cell r="A941">
            <v>3226</v>
          </cell>
          <cell r="B941">
            <v>0</v>
          </cell>
        </row>
        <row r="942">
          <cell r="A942">
            <v>3227</v>
          </cell>
          <cell r="B942">
            <v>1</v>
          </cell>
          <cell r="C942">
            <v>120.24</v>
          </cell>
        </row>
        <row r="943">
          <cell r="A943">
            <v>3228</v>
          </cell>
          <cell r="B943">
            <v>1</v>
          </cell>
          <cell r="C943">
            <v>117.34</v>
          </cell>
        </row>
        <row r="944">
          <cell r="A944">
            <v>3229</v>
          </cell>
          <cell r="B944">
            <v>1</v>
          </cell>
          <cell r="C944">
            <v>120.3</v>
          </cell>
        </row>
        <row r="945">
          <cell r="A945">
            <v>3230</v>
          </cell>
          <cell r="B945">
            <v>1</v>
          </cell>
          <cell r="C945">
            <v>115.77</v>
          </cell>
        </row>
        <row r="946">
          <cell r="A946">
            <v>3231</v>
          </cell>
          <cell r="B946">
            <v>1</v>
          </cell>
          <cell r="C946">
            <v>114.15</v>
          </cell>
        </row>
        <row r="947">
          <cell r="A947">
            <v>3232</v>
          </cell>
          <cell r="B947">
            <v>1</v>
          </cell>
          <cell r="C947">
            <v>115.71</v>
          </cell>
        </row>
        <row r="948">
          <cell r="A948">
            <v>3233</v>
          </cell>
          <cell r="B948">
            <v>1</v>
          </cell>
          <cell r="C948">
            <v>117.93</v>
          </cell>
        </row>
        <row r="949">
          <cell r="A949">
            <v>3234</v>
          </cell>
          <cell r="B949">
            <v>0</v>
          </cell>
        </row>
        <row r="950">
          <cell r="A950">
            <v>3235</v>
          </cell>
          <cell r="B950">
            <v>0</v>
          </cell>
        </row>
        <row r="951">
          <cell r="A951">
            <v>3236</v>
          </cell>
          <cell r="B951">
            <v>0</v>
          </cell>
        </row>
        <row r="952">
          <cell r="A952">
            <v>3237</v>
          </cell>
          <cell r="B952">
            <v>1</v>
          </cell>
          <cell r="C952">
            <v>118.47</v>
          </cell>
        </row>
        <row r="953">
          <cell r="A953">
            <v>3238</v>
          </cell>
          <cell r="B953">
            <v>1</v>
          </cell>
          <cell r="C953">
            <v>117.73</v>
          </cell>
        </row>
        <row r="954">
          <cell r="A954">
            <v>3239</v>
          </cell>
          <cell r="B954">
            <v>1</v>
          </cell>
          <cell r="C954">
            <v>113.98</v>
          </cell>
        </row>
        <row r="955">
          <cell r="A955">
            <v>3240</v>
          </cell>
          <cell r="B955">
            <v>1</v>
          </cell>
          <cell r="C955">
            <v>117.01</v>
          </cell>
        </row>
        <row r="956">
          <cell r="A956">
            <v>3241</v>
          </cell>
          <cell r="B956">
            <v>0</v>
          </cell>
        </row>
        <row r="957">
          <cell r="A957">
            <v>3242</v>
          </cell>
          <cell r="B957">
            <v>0</v>
          </cell>
        </row>
        <row r="958">
          <cell r="A958">
            <v>3243</v>
          </cell>
          <cell r="B958">
            <v>1</v>
          </cell>
          <cell r="C958">
            <v>116.66</v>
          </cell>
        </row>
        <row r="959">
          <cell r="A959">
            <v>3244</v>
          </cell>
          <cell r="B959">
            <v>0</v>
          </cell>
        </row>
        <row r="960">
          <cell r="A960">
            <v>3245</v>
          </cell>
          <cell r="B960">
            <v>1</v>
          </cell>
          <cell r="C960">
            <v>119.39</v>
          </cell>
        </row>
        <row r="961">
          <cell r="A961">
            <v>3246</v>
          </cell>
          <cell r="B961">
            <v>1</v>
          </cell>
          <cell r="C961">
            <v>114.22</v>
          </cell>
        </row>
        <row r="962">
          <cell r="A962">
            <v>3247</v>
          </cell>
          <cell r="B962">
            <v>0</v>
          </cell>
        </row>
        <row r="963">
          <cell r="A963">
            <v>3248</v>
          </cell>
          <cell r="B963">
            <v>1</v>
          </cell>
          <cell r="C963">
            <v>118.49</v>
          </cell>
        </row>
        <row r="964">
          <cell r="A964">
            <v>3249</v>
          </cell>
          <cell r="B964">
            <v>1</v>
          </cell>
          <cell r="C964">
            <v>119.99</v>
          </cell>
        </row>
        <row r="965">
          <cell r="A965">
            <v>3250</v>
          </cell>
          <cell r="B965">
            <v>1</v>
          </cell>
          <cell r="C965">
            <v>117.21</v>
          </cell>
        </row>
        <row r="966">
          <cell r="A966">
            <v>3251</v>
          </cell>
          <cell r="B966">
            <v>0</v>
          </cell>
        </row>
        <row r="967">
          <cell r="A967">
            <v>3252</v>
          </cell>
          <cell r="B967">
            <v>1</v>
          </cell>
          <cell r="C967">
            <v>113.95</v>
          </cell>
        </row>
        <row r="968">
          <cell r="A968">
            <v>3253</v>
          </cell>
          <cell r="B968">
            <v>1</v>
          </cell>
          <cell r="C968">
            <v>111.66</v>
          </cell>
        </row>
        <row r="969">
          <cell r="A969">
            <v>3254</v>
          </cell>
          <cell r="B969">
            <v>1</v>
          </cell>
          <cell r="C969">
            <v>115.36</v>
          </cell>
        </row>
        <row r="970">
          <cell r="A970">
            <v>3255</v>
          </cell>
          <cell r="B970">
            <v>1</v>
          </cell>
          <cell r="C970">
            <v>115.95</v>
          </cell>
        </row>
        <row r="971">
          <cell r="A971">
            <v>3256</v>
          </cell>
          <cell r="B971">
            <v>1</v>
          </cell>
          <cell r="C971">
            <v>120.07</v>
          </cell>
        </row>
        <row r="972">
          <cell r="A972">
            <v>3257</v>
          </cell>
          <cell r="B972">
            <v>0</v>
          </cell>
        </row>
        <row r="973">
          <cell r="A973">
            <v>3258</v>
          </cell>
          <cell r="B973">
            <v>0</v>
          </cell>
        </row>
        <row r="974">
          <cell r="A974">
            <v>3259</v>
          </cell>
          <cell r="B974">
            <v>0</v>
          </cell>
        </row>
        <row r="975">
          <cell r="A975">
            <v>3260</v>
          </cell>
          <cell r="B975">
            <v>1</v>
          </cell>
          <cell r="C975">
            <v>118.33</v>
          </cell>
        </row>
        <row r="976">
          <cell r="A976">
            <v>3261</v>
          </cell>
          <cell r="B976">
            <v>1</v>
          </cell>
          <cell r="C976">
            <v>116.76</v>
          </cell>
        </row>
        <row r="977">
          <cell r="A977">
            <v>3262</v>
          </cell>
          <cell r="B977">
            <v>0</v>
          </cell>
        </row>
        <row r="978">
          <cell r="A978">
            <v>3263</v>
          </cell>
          <cell r="B978">
            <v>1</v>
          </cell>
          <cell r="C978">
            <v>116.09</v>
          </cell>
        </row>
        <row r="979">
          <cell r="A979">
            <v>2186</v>
          </cell>
        </row>
        <row r="979">
          <cell r="C979">
            <v>112.01</v>
          </cell>
        </row>
        <row r="980">
          <cell r="A980">
            <v>2187</v>
          </cell>
        </row>
        <row r="980">
          <cell r="C980">
            <v>111.83</v>
          </cell>
        </row>
        <row r="981">
          <cell r="A981">
            <v>2188</v>
          </cell>
        </row>
        <row r="981">
          <cell r="C981">
            <v>113.9</v>
          </cell>
        </row>
        <row r="982">
          <cell r="A982">
            <v>2189</v>
          </cell>
        </row>
        <row r="982">
          <cell r="C982">
            <v>113.62</v>
          </cell>
        </row>
        <row r="983">
          <cell r="A983">
            <v>2190</v>
          </cell>
        </row>
        <row r="983">
          <cell r="C983">
            <v>111.38</v>
          </cell>
        </row>
        <row r="984">
          <cell r="A984">
            <v>2191</v>
          </cell>
        </row>
        <row r="984">
          <cell r="C984">
            <v>114.18</v>
          </cell>
        </row>
        <row r="985">
          <cell r="A985">
            <v>2192</v>
          </cell>
        </row>
        <row r="985">
          <cell r="C985">
            <v>113.56</v>
          </cell>
        </row>
        <row r="986">
          <cell r="A986">
            <v>2193</v>
          </cell>
        </row>
        <row r="986">
          <cell r="C986">
            <v>111.44</v>
          </cell>
        </row>
        <row r="987">
          <cell r="A987">
            <v>2194</v>
          </cell>
        </row>
        <row r="987">
          <cell r="C987">
            <v>111.97</v>
          </cell>
        </row>
        <row r="988">
          <cell r="A988">
            <v>2197</v>
          </cell>
        </row>
        <row r="988">
          <cell r="C988">
            <v>113.81</v>
          </cell>
        </row>
        <row r="989">
          <cell r="A989">
            <v>2198</v>
          </cell>
        </row>
        <row r="989">
          <cell r="C989">
            <v>113.13</v>
          </cell>
        </row>
      </sheetData>
      <sheetData sheetId="49">
        <row r="7">
          <cell r="F7">
            <v>0.020051755</v>
          </cell>
        </row>
        <row r="19">
          <cell r="E19">
            <v>0.9982063193824</v>
          </cell>
        </row>
      </sheetData>
      <sheetData sheetId="50">
        <row r="7">
          <cell r="G7">
            <v>-0.00014999999999965</v>
          </cell>
        </row>
        <row r="8">
          <cell r="G8">
            <v>0.00308998756000012</v>
          </cell>
        </row>
        <row r="9">
          <cell r="G9">
            <v>0.0159969520000001</v>
          </cell>
        </row>
        <row r="10">
          <cell r="G10">
            <v>0.000396998799999881</v>
          </cell>
        </row>
      </sheetData>
      <sheetData sheetId="51"/>
      <sheetData sheetId="52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9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0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1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2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3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14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15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16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17.v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18.v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19.v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20.v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80"/>
  <sheetViews>
    <sheetView showFormulas="false" showGridLines="true" showRowColHeaders="true" showZeros="true" rightToLeft="false" tabSelected="false" showOutlineSymbols="true" defaultGridColor="true" view="normal" topLeftCell="Z17" colorId="64" zoomScale="110" zoomScaleNormal="110" zoomScalePageLayoutView="100" workbookViewId="0">
      <selection pane="topLeft" activeCell="S13" activeCellId="0" sqref="S13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5" min="17" style="0" width="10.44"/>
    <col collapsed="false" customWidth="true" hidden="false" outlineLevel="0" max="26" min="26" style="0" width="22.55"/>
    <col collapsed="false" customWidth="true" hidden="false" outlineLevel="0" max="27" min="27" style="0" width="10.44"/>
    <col collapsed="false" customWidth="true" hidden="false" outlineLevel="0" max="28" min="28" style="0" width="26.11"/>
    <col collapsed="false" customWidth="true" hidden="false" outlineLevel="0" max="29" min="29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42418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  <c r="X7" s="0" t="n">
        <v>4.9448</v>
      </c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X8" s="0" t="n">
        <v>4.9503</v>
      </c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s">
        <v>12</v>
      </c>
      <c r="J9" s="29" t="s">
        <v>13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17</v>
      </c>
      <c r="P9" s="29" t="s">
        <v>14</v>
      </c>
      <c r="Q9" s="33" t="n">
        <v>11.4808333333333</v>
      </c>
      <c r="R9" s="33"/>
      <c r="X9" s="0" t="n">
        <v>4.9442</v>
      </c>
    </row>
    <row r="10" customFormat="false" ht="15" hidden="false" customHeight="true" outlineLevel="0" collapsed="false">
      <c r="C10" s="21"/>
      <c r="D10" s="18"/>
      <c r="G10" s="27" t="s">
        <v>18</v>
      </c>
      <c r="H10" s="27"/>
      <c r="I10" s="28" t="s">
        <v>19</v>
      </c>
      <c r="J10" s="29" t="s">
        <v>20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24</v>
      </c>
      <c r="P10" s="29" t="s">
        <v>21</v>
      </c>
      <c r="Q10" s="33" t="n">
        <v>-23.0098333333333</v>
      </c>
      <c r="R10" s="33"/>
      <c r="S10" s="34"/>
      <c r="T10" s="34"/>
      <c r="X10" s="0" t="n">
        <v>4.9501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42417</v>
      </c>
      <c r="K11" s="37"/>
      <c r="L11" s="37"/>
      <c r="M11" s="37"/>
      <c r="N11" s="38" t="s">
        <v>17</v>
      </c>
      <c r="O11" s="39" t="n">
        <v>1</v>
      </c>
      <c r="P11" s="40" t="s">
        <v>27</v>
      </c>
      <c r="Q11" s="40"/>
      <c r="R11" s="40"/>
      <c r="T11" s="41"/>
      <c r="U11" s="41"/>
      <c r="V11" s="5"/>
      <c r="W11" s="5"/>
      <c r="X11" s="0" t="n">
        <v>4.9503</v>
      </c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0.794664351851852</v>
      </c>
      <c r="K12" s="44"/>
      <c r="L12" s="44"/>
      <c r="M12" s="44"/>
      <c r="N12" s="45" t="s">
        <v>29</v>
      </c>
      <c r="O12" s="39" t="n">
        <v>-1</v>
      </c>
      <c r="P12" s="40"/>
      <c r="Q12" s="40"/>
      <c r="R12" s="40"/>
      <c r="T12" s="41"/>
      <c r="U12" s="41"/>
      <c r="V12" s="5"/>
      <c r="W12" s="5"/>
      <c r="X12" s="46" t="n">
        <v>4.94794</v>
      </c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</v>
      </c>
      <c r="S14" s="55" t="s">
        <v>33</v>
      </c>
    </row>
    <row r="15" customFormat="false" ht="14.25" hidden="false" customHeight="tru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54" t="n">
        <v>22.2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61" t="n">
        <v>4.9479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0.005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0.99777303695451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0.0200037470800365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5.01131480249156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4.947801042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0.0049999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0.0040397875967432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8" customFormat="false" ht="14.25" hidden="false" customHeight="false" outlineLevel="0" collapsed="false">
      <c r="V28" s="61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2029</v>
      </c>
      <c r="E35" s="114" t="n">
        <v>5</v>
      </c>
      <c r="F35" s="115" t="n">
        <v>5.3738</v>
      </c>
      <c r="G35" s="116" t="n">
        <v>34.8948</v>
      </c>
      <c r="H35" s="113" t="n">
        <v>4000</v>
      </c>
      <c r="I35" s="113" t="n">
        <v>4061</v>
      </c>
      <c r="J35" s="117" t="n">
        <v>108.87</v>
      </c>
      <c r="K35" s="118" t="n">
        <v>0.0008058547334375</v>
      </c>
      <c r="L35" s="118" t="n">
        <v>-5.254675E-006</v>
      </c>
      <c r="M35" s="118" t="n">
        <v>1.02759203871695</v>
      </c>
      <c r="N35" s="119" t="n">
        <v>108.88621596876</v>
      </c>
      <c r="O35" s="118" t="n">
        <v>0.999966750786663</v>
      </c>
      <c r="P35" s="120" t="n">
        <v>5.69376370097234</v>
      </c>
      <c r="Q35" s="121" t="n">
        <v>5.54087953822759</v>
      </c>
      <c r="R35" s="122" t="n">
        <v>254.283486885425</v>
      </c>
      <c r="S35" s="123" t="n">
        <v>247.455680177244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2030</v>
      </c>
      <c r="E36" s="114" t="n">
        <v>5.7</v>
      </c>
      <c r="F36" s="115" t="n">
        <v>5.3455</v>
      </c>
      <c r="G36" s="116" t="n">
        <v>34.8931</v>
      </c>
      <c r="H36" s="113" t="n">
        <v>4000</v>
      </c>
      <c r="I36" s="113" t="n">
        <v>4061</v>
      </c>
      <c r="J36" s="117" t="n">
        <v>110.13</v>
      </c>
      <c r="K36" s="118" t="n">
        <v>0.000803517004554229</v>
      </c>
      <c r="L36" s="118" t="n">
        <v>-5.195478954E-006</v>
      </c>
      <c r="M36" s="118" t="n">
        <v>1.02750632115328</v>
      </c>
      <c r="N36" s="119" t="n">
        <v>110.14640177103</v>
      </c>
      <c r="O36" s="118" t="n">
        <v>0.999951750765784</v>
      </c>
      <c r="P36" s="120" t="n">
        <v>5.59767487916332</v>
      </c>
      <c r="Q36" s="121" t="n">
        <v>5.44782524829672</v>
      </c>
      <c r="R36" s="122" t="n">
        <v>249.992160103434</v>
      </c>
      <c r="S36" s="122" t="n">
        <v>243.299875588931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2031</v>
      </c>
      <c r="E37" s="114" t="n">
        <v>5.9</v>
      </c>
      <c r="F37" s="115" t="n">
        <v>5.2209</v>
      </c>
      <c r="G37" s="128" t="n">
        <v>34.88915</v>
      </c>
      <c r="H37" s="113" t="n">
        <v>4000</v>
      </c>
      <c r="I37" s="113" t="n">
        <v>4061</v>
      </c>
      <c r="J37" s="117" t="n">
        <v>107.83</v>
      </c>
      <c r="K37" s="118" t="n">
        <v>0.000802860555108309</v>
      </c>
      <c r="L37" s="118" t="n">
        <v>-5.178863626E-006</v>
      </c>
      <c r="M37" s="118" t="n">
        <v>1.02747805839096</v>
      </c>
      <c r="N37" s="119" t="n">
        <v>107.846054970445</v>
      </c>
      <c r="O37" s="118" t="n">
        <v>0.999946092114281</v>
      </c>
      <c r="P37" s="120" t="n">
        <v>5.58567822047231</v>
      </c>
      <c r="Q37" s="121" t="n">
        <v>5.43629927165503</v>
      </c>
      <c r="R37" s="122" t="n">
        <v>249.456389326293</v>
      </c>
      <c r="S37" s="122" t="n">
        <v>242.785125472114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2032</v>
      </c>
      <c r="E38" s="114" t="n">
        <v>6.2</v>
      </c>
      <c r="F38" s="115" t="n">
        <v>5.4049</v>
      </c>
      <c r="G38" s="128" t="n">
        <v>34.89145</v>
      </c>
      <c r="H38" s="113" t="n">
        <v>4000</v>
      </c>
      <c r="I38" s="113" t="n">
        <v>4061</v>
      </c>
      <c r="J38" s="117" t="n">
        <v>111.3</v>
      </c>
      <c r="K38" s="118" t="n">
        <v>0.00080188531551926</v>
      </c>
      <c r="L38" s="118" t="n">
        <v>-5.154188824E-006</v>
      </c>
      <c r="M38" s="118" t="n">
        <v>1.02744131666389</v>
      </c>
      <c r="N38" s="119" t="n">
        <v>111.31657418385</v>
      </c>
      <c r="O38" s="118" t="n">
        <v>0.999936473843876</v>
      </c>
      <c r="P38" s="120" t="n">
        <v>5.59944548296356</v>
      </c>
      <c r="Q38" s="121" t="n">
        <v>5.44989323686635</v>
      </c>
      <c r="R38" s="122" t="n">
        <v>250.071235269153</v>
      </c>
      <c r="S38" s="122" t="n">
        <v>243.392231958451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2033</v>
      </c>
      <c r="E39" s="114" t="n">
        <v>6.5</v>
      </c>
      <c r="F39" s="115" t="n">
        <v>5.3765</v>
      </c>
      <c r="G39" s="116" t="n">
        <v>34.8877</v>
      </c>
      <c r="H39" s="113" t="n">
        <v>4000</v>
      </c>
      <c r="I39" s="113" t="n">
        <v>4061</v>
      </c>
      <c r="J39" s="117" t="n">
        <v>110.79</v>
      </c>
      <c r="K39" s="118" t="n">
        <v>0.000800921297525469</v>
      </c>
      <c r="L39" s="118" t="n">
        <v>-5.12981185E-006</v>
      </c>
      <c r="M39" s="118" t="n">
        <v>1.02739878157014</v>
      </c>
      <c r="N39" s="119" t="n">
        <v>110.80649408283</v>
      </c>
      <c r="O39" s="118" t="n">
        <v>0.9999255100741</v>
      </c>
      <c r="P39" s="120" t="n">
        <v>5.59606115756518</v>
      </c>
      <c r="Q39" s="121" t="n">
        <v>5.44682479476267</v>
      </c>
      <c r="R39" s="122" t="n">
        <v>249.920091296861</v>
      </c>
      <c r="S39" s="122" t="n">
        <v>243.255195334101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2034</v>
      </c>
      <c r="E40" s="114" t="n">
        <v>7.1</v>
      </c>
      <c r="F40" s="115" t="n">
        <v>5.2995</v>
      </c>
      <c r="G40" s="128" t="n">
        <v>34.89145</v>
      </c>
      <c r="H40" s="113" t="n">
        <v>4000</v>
      </c>
      <c r="I40" s="113" t="n">
        <v>4061</v>
      </c>
      <c r="J40" s="117" t="n">
        <v>109.25</v>
      </c>
      <c r="K40" s="118" t="n">
        <v>0.000799026481658769</v>
      </c>
      <c r="L40" s="118" t="n">
        <v>-5.081951386E-006</v>
      </c>
      <c r="M40" s="118" t="n">
        <v>1.02731957615796</v>
      </c>
      <c r="N40" s="119" t="n">
        <v>109.266268909125</v>
      </c>
      <c r="O40" s="118" t="n">
        <v>0.999899594042335</v>
      </c>
      <c r="P40" s="120" t="n">
        <v>5.59491701674036</v>
      </c>
      <c r="Q40" s="121" t="n">
        <v>5.44613102542502</v>
      </c>
      <c r="R40" s="122" t="n">
        <v>249.868993967625</v>
      </c>
      <c r="S40" s="122" t="n">
        <v>243.224211595481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2035</v>
      </c>
      <c r="E41" s="114" t="n">
        <v>7.3</v>
      </c>
      <c r="F41" s="115" t="n">
        <v>5.3494</v>
      </c>
      <c r="G41" s="128" t="n">
        <v>34.8912</v>
      </c>
      <c r="H41" s="113" t="n">
        <v>4000</v>
      </c>
      <c r="I41" s="113" t="n">
        <v>4061</v>
      </c>
      <c r="J41" s="117" t="n">
        <v>110.1</v>
      </c>
      <c r="K41" s="118" t="n">
        <v>0.000798404599922949</v>
      </c>
      <c r="L41" s="118" t="n">
        <v>-5.066262634E-006</v>
      </c>
      <c r="M41" s="118" t="n">
        <v>1.02729110681366</v>
      </c>
      <c r="N41" s="119" t="n">
        <v>110.1163952112</v>
      </c>
      <c r="O41" s="118" t="n">
        <v>0.999889786405409</v>
      </c>
      <c r="P41" s="120" t="n">
        <v>5.6033256911349</v>
      </c>
      <c r="Q41" s="121" t="n">
        <v>5.45446724299471</v>
      </c>
      <c r="R41" s="122" t="n">
        <v>250.244525366084</v>
      </c>
      <c r="S41" s="122" t="n">
        <v>243.596507072144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2036</v>
      </c>
      <c r="E42" s="114" t="n">
        <v>7.5</v>
      </c>
      <c r="F42" s="115" t="n">
        <v>5.3327</v>
      </c>
      <c r="G42" s="128" t="n">
        <v>34.8911</v>
      </c>
      <c r="H42" s="113" t="n">
        <v>4000</v>
      </c>
      <c r="I42" s="113" t="n">
        <v>4061</v>
      </c>
      <c r="J42" s="117" t="n">
        <v>109.39</v>
      </c>
      <c r="K42" s="118" t="n">
        <v>0.000797787526230469</v>
      </c>
      <c r="L42" s="118" t="n">
        <v>-5.05070625E-006</v>
      </c>
      <c r="M42" s="118" t="n">
        <v>1.02726231745278</v>
      </c>
      <c r="N42" s="119" t="n">
        <v>109.40628937429</v>
      </c>
      <c r="O42" s="118" t="n">
        <v>0.999879400021043</v>
      </c>
      <c r="P42" s="120" t="n">
        <v>5.62272587653235</v>
      </c>
      <c r="Q42" s="121" t="n">
        <v>5.47350543381614</v>
      </c>
      <c r="R42" s="122" t="n">
        <v>251.110937645935</v>
      </c>
      <c r="S42" s="122" t="n">
        <v>244.446752674229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2037</v>
      </c>
      <c r="E43" s="114" t="n">
        <v>7.9</v>
      </c>
      <c r="F43" s="115" t="n">
        <v>5.3621</v>
      </c>
      <c r="G43" s="128" t="n">
        <v>34.89025</v>
      </c>
      <c r="H43" s="113" t="n">
        <v>4000</v>
      </c>
      <c r="I43" s="113" t="n">
        <v>4061</v>
      </c>
      <c r="J43" s="117" t="n">
        <v>110.47</v>
      </c>
      <c r="K43" s="118" t="n">
        <v>0.000796567675464009</v>
      </c>
      <c r="L43" s="118" t="n">
        <v>-5.019990586E-006</v>
      </c>
      <c r="M43" s="118" t="n">
        <v>1.02720292250505</v>
      </c>
      <c r="N43" s="119" t="n">
        <v>110.486449259175</v>
      </c>
      <c r="O43" s="118" t="n">
        <v>0.999856904530436</v>
      </c>
      <c r="P43" s="120" t="n">
        <v>5.59750095315948</v>
      </c>
      <c r="Q43" s="121" t="n">
        <v>5.44926501913451</v>
      </c>
      <c r="R43" s="122" t="n">
        <v>249.984392568102</v>
      </c>
      <c r="S43" s="122" t="n">
        <v>243.364175754547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2038</v>
      </c>
      <c r="E44" s="114" t="n">
        <v>8.5</v>
      </c>
      <c r="F44" s="115" t="n">
        <v>5.4078</v>
      </c>
      <c r="G44" s="128" t="n">
        <v>34.888</v>
      </c>
      <c r="H44" s="113" t="n">
        <v>4000</v>
      </c>
      <c r="I44" s="113" t="n">
        <v>4061</v>
      </c>
      <c r="J44" s="117" t="n">
        <v>111.51</v>
      </c>
      <c r="K44" s="118" t="n">
        <v>0.000794773168122969</v>
      </c>
      <c r="L44" s="118" t="n">
        <v>-4.97490985E-006</v>
      </c>
      <c r="M44" s="118" t="n">
        <v>1.0271098372338</v>
      </c>
      <c r="N44" s="119" t="n">
        <v>111.5266016088</v>
      </c>
      <c r="O44" s="118" t="n">
        <v>0.999818904314821</v>
      </c>
      <c r="P44" s="120" t="n">
        <v>5.59171145273648</v>
      </c>
      <c r="Q44" s="121" t="n">
        <v>5.44412218638275</v>
      </c>
      <c r="R44" s="122" t="n">
        <v>249.725833479211</v>
      </c>
      <c r="S44" s="122" t="n">
        <v>243.134496843853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2039</v>
      </c>
      <c r="E45" s="114" t="n">
        <v>8.5</v>
      </c>
      <c r="F45" s="115" t="n">
        <v>5.4233</v>
      </c>
      <c r="G45" s="128" t="n">
        <v>34.88947</v>
      </c>
      <c r="H45" s="113" t="n">
        <v>4000</v>
      </c>
      <c r="I45" s="113" t="n">
        <v>4061</v>
      </c>
      <c r="J45" s="117" t="n">
        <v>111.47</v>
      </c>
      <c r="K45" s="118" t="n">
        <v>0.000794773168122969</v>
      </c>
      <c r="L45" s="118" t="n">
        <v>-4.97490985E-006</v>
      </c>
      <c r="M45" s="118" t="n">
        <v>1.02711099031317</v>
      </c>
      <c r="N45" s="119" t="n">
        <v>111.486597292209</v>
      </c>
      <c r="O45" s="118" t="n">
        <v>0.999818904314821</v>
      </c>
      <c r="P45" s="120" t="n">
        <v>5.60983319986635</v>
      </c>
      <c r="Q45" s="121" t="n">
        <v>5.46175949120735</v>
      </c>
      <c r="R45" s="122" t="n">
        <v>250.535150706031</v>
      </c>
      <c r="S45" s="122" t="n">
        <v>243.92217887732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2040</v>
      </c>
      <c r="E46" s="114" t="n">
        <v>9</v>
      </c>
      <c r="F46" s="115" t="n">
        <v>5.3343</v>
      </c>
      <c r="G46" s="128" t="n">
        <v>34.889</v>
      </c>
      <c r="H46" s="113" t="n">
        <v>4000</v>
      </c>
      <c r="I46" s="113" t="n">
        <v>4061</v>
      </c>
      <c r="J46" s="117" t="n">
        <v>110.01</v>
      </c>
      <c r="K46" s="118" t="n">
        <v>0.0007933095409575</v>
      </c>
      <c r="L46" s="118" t="n">
        <v>-4.9382526E-006</v>
      </c>
      <c r="M46" s="118" t="n">
        <v>1.02703159823706</v>
      </c>
      <c r="N46" s="119" t="n">
        <v>110.0263793889</v>
      </c>
      <c r="O46" s="118" t="n">
        <v>0.999783391125805</v>
      </c>
      <c r="P46" s="120" t="n">
        <v>5.59212156688301</v>
      </c>
      <c r="Q46" s="121" t="n">
        <v>5.4449362380691</v>
      </c>
      <c r="R46" s="122" t="n">
        <v>249.744149176995</v>
      </c>
      <c r="S46" s="122" t="n">
        <v>243.170852392166</v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" hidden="false" customHeight="false" outlineLevel="0" collapsed="false">
      <c r="A47" s="110" t="n">
        <v>1</v>
      </c>
      <c r="B47" s="111" t="n">
        <v>1</v>
      </c>
      <c r="C47" s="112" t="n">
        <v>13</v>
      </c>
      <c r="D47" s="113" t="n">
        <v>2041</v>
      </c>
      <c r="E47" s="114" t="n">
        <v>8.8</v>
      </c>
      <c r="F47" s="115" t="n">
        <v>5.405</v>
      </c>
      <c r="G47" s="128" t="n">
        <v>34.89225</v>
      </c>
      <c r="H47" s="113" t="n">
        <v>4000</v>
      </c>
      <c r="I47" s="113" t="n">
        <v>4061</v>
      </c>
      <c r="J47" s="117" t="n">
        <v>111.07</v>
      </c>
      <c r="K47" s="118" t="n">
        <v>0.00079389155779328</v>
      </c>
      <c r="L47" s="118" t="n">
        <v>-4.952816224E-006</v>
      </c>
      <c r="M47" s="118" t="n">
        <v>1.02706607134811</v>
      </c>
      <c r="N47" s="119" t="n">
        <v>111.086540822075</v>
      </c>
      <c r="O47" s="118" t="n">
        <v>0.999798012403754</v>
      </c>
      <c r="P47" s="120" t="n">
        <v>5.61136125896328</v>
      </c>
      <c r="Q47" s="121" t="n">
        <v>5.46348615293846</v>
      </c>
      <c r="R47" s="122" t="n">
        <v>250.6033938253</v>
      </c>
      <c r="S47" s="122" t="n">
        <v>243.999291590231</v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1</v>
      </c>
      <c r="C48" s="112" t="n">
        <v>14</v>
      </c>
      <c r="D48" s="113" t="n">
        <v>2042</v>
      </c>
      <c r="E48" s="114" t="n">
        <v>9.2</v>
      </c>
      <c r="F48" s="115" t="n">
        <v>5.3863</v>
      </c>
      <c r="G48" s="128" t="n">
        <v>34.88945</v>
      </c>
      <c r="H48" s="113" t="n">
        <v>4000</v>
      </c>
      <c r="I48" s="113" t="n">
        <v>4061</v>
      </c>
      <c r="J48" s="117" t="n">
        <v>110.84</v>
      </c>
      <c r="K48" s="118" t="n">
        <v>0.00079273206735776</v>
      </c>
      <c r="L48" s="118" t="n">
        <v>-4.923821344E-006</v>
      </c>
      <c r="M48" s="118" t="n">
        <v>1.02699960472499</v>
      </c>
      <c r="N48" s="119" t="n">
        <v>110.85650346638</v>
      </c>
      <c r="O48" s="118" t="n">
        <v>0.999768218849135</v>
      </c>
      <c r="P48" s="120" t="n">
        <v>5.60371369889311</v>
      </c>
      <c r="Q48" s="121" t="n">
        <v>5.45639323823663</v>
      </c>
      <c r="R48" s="122" t="n">
        <v>250.261853792566</v>
      </c>
      <c r="S48" s="122" t="n">
        <v>243.682522019648</v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1</v>
      </c>
      <c r="C49" s="112" t="n">
        <v>15</v>
      </c>
      <c r="D49" s="113" t="n">
        <v>2043</v>
      </c>
      <c r="E49" s="114" t="n">
        <v>9.5</v>
      </c>
      <c r="F49" s="115" t="n">
        <v>5.3408</v>
      </c>
      <c r="G49" s="128" t="n">
        <v>34.8924</v>
      </c>
      <c r="H49" s="113" t="n">
        <v>4000</v>
      </c>
      <c r="I49" s="113" t="n">
        <v>4061</v>
      </c>
      <c r="J49" s="117" t="n">
        <v>109.68</v>
      </c>
      <c r="K49" s="118" t="n">
        <v>0.000791874309582969</v>
      </c>
      <c r="L49" s="118" t="n">
        <v>-4.90242265E-006</v>
      </c>
      <c r="M49" s="118" t="n">
        <v>1.026952610532</v>
      </c>
      <c r="N49" s="119" t="n">
        <v>109.69633398432</v>
      </c>
      <c r="O49" s="118" t="n">
        <v>0.999744434108058</v>
      </c>
      <c r="P49" s="120" t="n">
        <v>5.61611948586322</v>
      </c>
      <c r="Q49" s="121" t="n">
        <v>5.46872312146307</v>
      </c>
      <c r="R49" s="122" t="n">
        <v>250.815896238651</v>
      </c>
      <c r="S49" s="122" t="n">
        <v>244.233174604541</v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1</v>
      </c>
      <c r="C50" s="112" t="n">
        <v>16</v>
      </c>
      <c r="D50" s="113" t="n">
        <v>2044</v>
      </c>
      <c r="E50" s="113" t="n">
        <v>9.3</v>
      </c>
      <c r="F50" s="115" t="n">
        <v>5.3182</v>
      </c>
      <c r="G50" s="128" t="n">
        <v>34.89075</v>
      </c>
      <c r="H50" s="113" t="n">
        <v>4000</v>
      </c>
      <c r="I50" s="113" t="n">
        <v>4061</v>
      </c>
      <c r="J50" s="117" t="n">
        <v>109.47</v>
      </c>
      <c r="K50" s="118" t="n">
        <v>0.000792445024834849</v>
      </c>
      <c r="L50" s="118" t="n">
        <v>-4.916655354E-006</v>
      </c>
      <c r="M50" s="118" t="n">
        <v>1.0269842923402</v>
      </c>
      <c r="N50" s="119" t="n">
        <v>109.486300904025</v>
      </c>
      <c r="O50" s="118" t="n">
        <v>0.999760427059674</v>
      </c>
      <c r="P50" s="120" t="n">
        <v>5.60321828534409</v>
      </c>
      <c r="Q50" s="121" t="n">
        <v>5.45599219689714</v>
      </c>
      <c r="R50" s="122" t="n">
        <v>250.239728623467</v>
      </c>
      <c r="S50" s="122" t="n">
        <v>243.664611513426</v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1</v>
      </c>
      <c r="C51" s="112" t="n">
        <v>17</v>
      </c>
      <c r="D51" s="113" t="n">
        <v>2045</v>
      </c>
      <c r="E51" s="113" t="n">
        <v>9.4</v>
      </c>
      <c r="F51" s="115" t="n">
        <v>5.3431</v>
      </c>
      <c r="G51" s="128" t="n">
        <v>34.89305</v>
      </c>
      <c r="H51" s="113" t="n">
        <v>4000</v>
      </c>
      <c r="I51" s="113" t="n">
        <v>4061</v>
      </c>
      <c r="J51" s="117" t="n">
        <v>110.08</v>
      </c>
      <c r="K51" s="118" t="n">
        <v>0.00079215910682294</v>
      </c>
      <c r="L51" s="118" t="n">
        <v>-4.909522456E-006</v>
      </c>
      <c r="M51" s="118" t="n">
        <v>1.02696965757959</v>
      </c>
      <c r="N51" s="119" t="n">
        <v>110.09639426944</v>
      </c>
      <c r="O51" s="118" t="n">
        <v>0.999752498684665</v>
      </c>
      <c r="P51" s="120" t="n">
        <v>5.59774383700727</v>
      </c>
      <c r="Q51" s="121" t="n">
        <v>5.45073926546213</v>
      </c>
      <c r="R51" s="122" t="n">
        <v>249.995239760745</v>
      </c>
      <c r="S51" s="122" t="n">
        <v>243.430015595539</v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1</v>
      </c>
      <c r="C52" s="112" t="n">
        <v>18</v>
      </c>
      <c r="D52" s="113" t="n">
        <v>2046</v>
      </c>
      <c r="E52" s="113" t="n">
        <v>9.6</v>
      </c>
      <c r="F52" s="115" t="n">
        <v>5.2542</v>
      </c>
      <c r="G52" s="128" t="n">
        <v>34.8908</v>
      </c>
      <c r="H52" s="113" t="n">
        <v>4000</v>
      </c>
      <c r="I52" s="113" t="n">
        <v>4061</v>
      </c>
      <c r="J52" s="117" t="n">
        <v>108.28</v>
      </c>
      <c r="K52" s="118" t="n">
        <v>0.0007915906293888</v>
      </c>
      <c r="L52" s="118" t="n">
        <v>-4.895355936E-006</v>
      </c>
      <c r="M52" s="118" t="n">
        <v>1.02693471727437</v>
      </c>
      <c r="N52" s="119" t="n">
        <v>108.29612375824</v>
      </c>
      <c r="O52" s="118" t="n">
        <v>0.999736233711852</v>
      </c>
      <c r="P52" s="120" t="n">
        <v>5.59759848948236</v>
      </c>
      <c r="Q52" s="121" t="n">
        <v>5.45078318545817</v>
      </c>
      <c r="R52" s="122" t="n">
        <v>249.988748540282</v>
      </c>
      <c r="S52" s="122" t="n">
        <v>243.431977062562</v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1</v>
      </c>
      <c r="C53" s="112" t="n">
        <v>19</v>
      </c>
      <c r="D53" s="113" t="n">
        <v>2048</v>
      </c>
      <c r="E53" s="113" t="n">
        <v>9.8</v>
      </c>
      <c r="F53" s="115" t="n">
        <v>5.2471</v>
      </c>
      <c r="G53" s="128" t="n">
        <v>34.89005</v>
      </c>
      <c r="H53" s="113" t="n">
        <v>4000</v>
      </c>
      <c r="I53" s="113" t="n">
        <v>4061</v>
      </c>
      <c r="J53" s="117" t="n">
        <v>107.72</v>
      </c>
      <c r="K53" s="118" t="n">
        <v>0.00079102660529798</v>
      </c>
      <c r="L53" s="118" t="n">
        <v>-4.881321784E-006</v>
      </c>
      <c r="M53" s="118" t="n">
        <v>1.02690053753296</v>
      </c>
      <c r="N53" s="119" t="n">
        <v>107.73603956186</v>
      </c>
      <c r="O53" s="118" t="n">
        <v>0.999719426978937</v>
      </c>
      <c r="P53" s="120" t="n">
        <v>5.61963324468637</v>
      </c>
      <c r="Q53" s="121" t="n">
        <v>5.47242214731631</v>
      </c>
      <c r="R53" s="122" t="n">
        <v>250.972820707693</v>
      </c>
      <c r="S53" s="122" t="n">
        <v>244.398373099146</v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1</v>
      </c>
      <c r="C54" s="112" t="n">
        <v>20</v>
      </c>
      <c r="D54" s="113" t="n">
        <v>2049</v>
      </c>
      <c r="E54" s="113" t="n">
        <v>10.1</v>
      </c>
      <c r="F54" s="115" t="n">
        <v>5.2529</v>
      </c>
      <c r="G54" s="128" t="n">
        <v>34.89185</v>
      </c>
      <c r="H54" s="113" t="n">
        <v>4000</v>
      </c>
      <c r="I54" s="113" t="n">
        <v>4061</v>
      </c>
      <c r="J54" s="117" t="n">
        <v>106.87</v>
      </c>
      <c r="K54" s="118" t="n">
        <v>0.000790188854595369</v>
      </c>
      <c r="L54" s="118" t="n">
        <v>-4.860518746E-006</v>
      </c>
      <c r="M54" s="118" t="n">
        <v>1.02685078182262</v>
      </c>
      <c r="N54" s="119" t="n">
        <v>106.885914920095</v>
      </c>
      <c r="O54" s="118" t="n">
        <v>0.999693207671267</v>
      </c>
      <c r="P54" s="120" t="n">
        <v>5.67147791349374</v>
      </c>
      <c r="Q54" s="121" t="n">
        <v>5.52317631138878</v>
      </c>
      <c r="R54" s="122" t="n">
        <v>253.288203616631</v>
      </c>
      <c r="S54" s="123" t="n">
        <v>246.665054066623</v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 t="n">
        <v>4061</v>
      </c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  <row r="61" customFormat="false" ht="21" hidden="false" customHeight="false" outlineLevel="0" collapsed="false">
      <c r="D61" s="131" t="s">
        <v>155</v>
      </c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</row>
    <row r="66" customFormat="false" ht="14.25" hidden="false" customHeight="false" outlineLevel="0" collapsed="false">
      <c r="V66" s="132" t="n">
        <v>243.579531613802</v>
      </c>
      <c r="Y66" s="61" t="n">
        <v>34.8905205555556</v>
      </c>
    </row>
    <row r="67" customFormat="false" ht="14.25" hidden="false" customHeight="false" outlineLevel="0" collapsed="false">
      <c r="V67" s="132" t="n">
        <v>0.995175072065181</v>
      </c>
      <c r="Y67" s="0" t="n">
        <v>0.00150270920916827</v>
      </c>
      <c r="AA67" s="0" t="s">
        <v>156</v>
      </c>
    </row>
    <row r="69" customFormat="false" ht="14.25" hidden="false" customHeight="false" outlineLevel="0" collapsed="false">
      <c r="V69" s="133" t="n">
        <v>5.60842160284606</v>
      </c>
      <c r="Z69" s="0" t="s">
        <v>157</v>
      </c>
      <c r="AA69" s="0" t="s">
        <v>158</v>
      </c>
      <c r="AB69" s="0" t="s">
        <v>159</v>
      </c>
    </row>
    <row r="70" customFormat="false" ht="14.25" hidden="false" customHeight="false" outlineLevel="0" collapsed="false">
      <c r="V70" s="133" t="n">
        <v>0.029937961320286</v>
      </c>
      <c r="X70" s="61"/>
      <c r="Y70" s="126" t="n">
        <v>0</v>
      </c>
      <c r="Z70" s="126" t="n">
        <v>34.8875151371372</v>
      </c>
      <c r="AA70" s="134" t="n">
        <v>34.8905205555556</v>
      </c>
      <c r="AB70" s="126" t="n">
        <v>34.8935259739739</v>
      </c>
    </row>
    <row r="71" customFormat="false" ht="14.25" hidden="false" customHeight="false" outlineLevel="0" collapsed="false">
      <c r="V71" s="133"/>
      <c r="X71" s="61"/>
      <c r="Y71" s="126" t="n">
        <v>20</v>
      </c>
      <c r="Z71" s="126" t="n">
        <v>34.8875151371372</v>
      </c>
      <c r="AA71" s="134" t="n">
        <v>34.8905205555556</v>
      </c>
      <c r="AB71" s="126" t="n">
        <v>34.8935259739739</v>
      </c>
    </row>
    <row r="74" customFormat="false" ht="14.25" hidden="false" customHeight="false" outlineLevel="0" collapsed="false">
      <c r="AA74" s="0" t="s">
        <v>160</v>
      </c>
    </row>
    <row r="75" customFormat="false" ht="14.25" hidden="false" customHeight="false" outlineLevel="0" collapsed="false">
      <c r="Z75" s="0" t="s">
        <v>157</v>
      </c>
      <c r="AA75" s="0" t="s">
        <v>158</v>
      </c>
      <c r="AB75" s="0" t="s">
        <v>159</v>
      </c>
    </row>
    <row r="76" customFormat="false" ht="14.25" hidden="false" customHeight="false" outlineLevel="0" collapsed="false">
      <c r="Y76" s="126" t="n">
        <v>0</v>
      </c>
      <c r="Z76" s="126" t="n">
        <v>241.589181469671</v>
      </c>
      <c r="AA76" s="134" t="n">
        <v>243.579531613802</v>
      </c>
      <c r="AB76" s="126" t="n">
        <v>245.569881757932</v>
      </c>
    </row>
    <row r="77" customFormat="false" ht="14.25" hidden="false" customHeight="false" outlineLevel="0" collapsed="false">
      <c r="Y77" s="126" t="n">
        <v>20</v>
      </c>
      <c r="Z77" s="126" t="n">
        <v>241.589181469671</v>
      </c>
      <c r="AA77" s="134" t="n">
        <v>243.579531613802</v>
      </c>
      <c r="AB77" s="126" t="n">
        <v>245.569881757932</v>
      </c>
    </row>
    <row r="80" customFormat="false" ht="14.25" hidden="false" customHeight="false" outlineLevel="0" collapsed="false">
      <c r="AA80" s="6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D61:T61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H16" colorId="64" zoomScale="100" zoomScaleNormal="100" zoomScalePageLayoutView="100" workbookViewId="0">
      <selection pane="topLeft" activeCell="Q13" activeCellId="0" sqref="Q13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42419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  <c r="W7" s="0" t="n">
        <v>4.9458</v>
      </c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W8" s="0" t="n">
        <v>4.9434</v>
      </c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s">
        <v>161</v>
      </c>
      <c r="J9" s="29" t="s">
        <v>162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163</v>
      </c>
      <c r="P9" s="29" t="s">
        <v>14</v>
      </c>
      <c r="Q9" s="33" t="n">
        <v>9.99983333333333</v>
      </c>
      <c r="R9" s="33"/>
      <c r="W9" s="0" t="n">
        <v>4.9453</v>
      </c>
    </row>
    <row r="10" customFormat="false" ht="15" hidden="false" customHeight="true" outlineLevel="0" collapsed="false">
      <c r="C10" s="21"/>
      <c r="D10" s="18"/>
      <c r="G10" s="27" t="s">
        <v>18</v>
      </c>
      <c r="H10" s="27"/>
      <c r="I10" s="28" t="s">
        <v>164</v>
      </c>
      <c r="J10" s="29" t="s">
        <v>165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166</v>
      </c>
      <c r="P10" s="29" t="s">
        <v>21</v>
      </c>
      <c r="Q10" s="33" t="n">
        <v>-21.2823333333333</v>
      </c>
      <c r="R10" s="33"/>
      <c r="S10" s="34"/>
      <c r="T10" s="34"/>
      <c r="W10" s="0" t="n">
        <v>4.9485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42418</v>
      </c>
      <c r="K11" s="37"/>
      <c r="L11" s="37"/>
      <c r="M11" s="37"/>
      <c r="N11" s="38" t="s">
        <v>163</v>
      </c>
      <c r="O11" s="39" t="n">
        <v>1</v>
      </c>
      <c r="P11" s="40" t="s">
        <v>167</v>
      </c>
      <c r="Q11" s="40"/>
      <c r="R11" s="40"/>
      <c r="T11" s="41"/>
      <c r="U11" s="41"/>
      <c r="V11" s="5"/>
      <c r="W11" s="5" t="n">
        <v>4.9513</v>
      </c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0.491296296296296</v>
      </c>
      <c r="K12" s="44"/>
      <c r="L12" s="44"/>
      <c r="M12" s="44"/>
      <c r="N12" s="45" t="s">
        <v>168</v>
      </c>
      <c r="O12" s="39" t="n">
        <v>-1</v>
      </c>
      <c r="P12" s="40"/>
      <c r="Q12" s="40"/>
      <c r="R12" s="40"/>
      <c r="T12" s="41"/>
      <c r="U12" s="41"/>
      <c r="V12" s="5"/>
      <c r="W12" s="135" t="n">
        <v>4.94686</v>
      </c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23.5</v>
      </c>
      <c r="S14" s="55" t="s">
        <v>33</v>
      </c>
    </row>
    <row r="15" customFormat="false" ht="14.25" hidden="false" customHeight="tru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54" t="n">
        <v>23.5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35" t="n">
        <v>4.9469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0.005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0.997421516203227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0.019996699653476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5.01138997071024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4.9467268585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0.004999825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0.00403924211628383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2075</v>
      </c>
      <c r="E35" s="113" t="n">
        <v>9.1</v>
      </c>
      <c r="F35" s="115" t="n">
        <v>2.8476</v>
      </c>
      <c r="G35" s="128" t="n">
        <v>34.76895</v>
      </c>
      <c r="H35" s="113" t="n">
        <v>1000</v>
      </c>
      <c r="I35" s="113" t="n">
        <v>1000</v>
      </c>
      <c r="J35" s="117" t="n">
        <v>110.9977077</v>
      </c>
      <c r="K35" s="118" t="n">
        <v>0.000793020238143669</v>
      </c>
      <c r="L35" s="118" t="n">
        <v>-4.931020426E-006</v>
      </c>
      <c r="M35" s="118" t="n">
        <v>1.02692147573378</v>
      </c>
      <c r="N35" s="119" t="n">
        <v>111.014100895951</v>
      </c>
      <c r="O35" s="118" t="n">
        <v>0.999775873667137</v>
      </c>
      <c r="P35" s="120" t="n">
        <v>2.95043014343173</v>
      </c>
      <c r="Q35" s="121" t="n">
        <v>2.87308252203365</v>
      </c>
      <c r="R35" s="122" t="n">
        <v>131.766210205661</v>
      </c>
      <c r="S35" s="122" t="n">
        <v>128.311865434023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2076</v>
      </c>
      <c r="E36" s="113" t="n">
        <v>9.4</v>
      </c>
      <c r="F36" s="115" t="n">
        <v>2.7254</v>
      </c>
      <c r="G36" s="128" t="n">
        <v>34.7657</v>
      </c>
      <c r="H36" s="113" t="n">
        <v>1000</v>
      </c>
      <c r="I36" s="113" t="n">
        <v>1001</v>
      </c>
      <c r="J36" s="117" t="n">
        <v>106.3986272</v>
      </c>
      <c r="K36" s="118" t="n">
        <v>0.00079215910682294</v>
      </c>
      <c r="L36" s="118" t="n">
        <v>-4.909522456E-006</v>
      </c>
      <c r="M36" s="118" t="n">
        <v>1.02687002496611</v>
      </c>
      <c r="N36" s="119" t="n">
        <v>106.414337702097</v>
      </c>
      <c r="O36" s="118" t="n">
        <v>0.999752498684665</v>
      </c>
      <c r="P36" s="120" t="n">
        <v>2.94755286142888</v>
      </c>
      <c r="Q36" s="121" t="n">
        <v>2.8704244838836</v>
      </c>
      <c r="R36" s="122" t="n">
        <v>131.637710791414</v>
      </c>
      <c r="S36" s="122" t="n">
        <v>128.193157450241</v>
      </c>
      <c r="T36" s="124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0</v>
      </c>
      <c r="C37" s="112" t="n">
        <v>3</v>
      </c>
      <c r="D37" s="113"/>
      <c r="E37" s="113"/>
      <c r="F37" s="115"/>
      <c r="G37" s="128"/>
      <c r="H37" s="113" t="n">
        <v>750</v>
      </c>
      <c r="I37" s="113" t="n">
        <v>755</v>
      </c>
      <c r="J37" s="117"/>
      <c r="K37" s="118"/>
      <c r="L37" s="118"/>
      <c r="M37" s="118"/>
      <c r="N37" s="119"/>
      <c r="O37" s="118"/>
      <c r="P37" s="120"/>
      <c r="Q37" s="121"/>
      <c r="R37" s="122"/>
      <c r="S37" s="122"/>
      <c r="T37" s="124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2077</v>
      </c>
      <c r="E38" s="113" t="n">
        <v>12.6</v>
      </c>
      <c r="F38" s="115" t="n">
        <v>1.0343</v>
      </c>
      <c r="G38" s="128" t="n">
        <v>35.00795</v>
      </c>
      <c r="H38" s="113" t="n">
        <v>500</v>
      </c>
      <c r="I38" s="113" t="n">
        <v>505</v>
      </c>
      <c r="J38" s="117" t="n">
        <v>117.6550602</v>
      </c>
      <c r="K38" s="118" t="n">
        <v>0.0007835816973279</v>
      </c>
      <c r="L38" s="118" t="n">
        <v>-4.698742296E-006</v>
      </c>
      <c r="M38" s="118" t="n">
        <v>1.02647932084989</v>
      </c>
      <c r="N38" s="119" t="n">
        <v>117.672717812607</v>
      </c>
      <c r="O38" s="118" t="n">
        <v>0.999428882783165</v>
      </c>
      <c r="P38" s="120" t="n">
        <v>1.00048610068621</v>
      </c>
      <c r="Q38" s="121" t="n">
        <v>0.974677307534884</v>
      </c>
      <c r="R38" s="122" t="n">
        <v>44.6817092566459</v>
      </c>
      <c r="S38" s="122" t="n">
        <v>43.5290885545079</v>
      </c>
      <c r="T38" s="124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0</v>
      </c>
      <c r="C39" s="112" t="n">
        <v>5</v>
      </c>
      <c r="D39" s="113"/>
      <c r="E39" s="113"/>
      <c r="F39" s="115"/>
      <c r="G39" s="128"/>
      <c r="H39" s="113" t="n">
        <v>250</v>
      </c>
      <c r="I39" s="113" t="n">
        <v>252</v>
      </c>
      <c r="J39" s="117"/>
      <c r="K39" s="118"/>
      <c r="L39" s="118"/>
      <c r="M39" s="118"/>
      <c r="N39" s="119"/>
      <c r="O39" s="118"/>
      <c r="P39" s="120"/>
      <c r="Q39" s="121"/>
      <c r="R39" s="122"/>
      <c r="S39" s="122"/>
      <c r="T39" s="124"/>
      <c r="U39" s="126"/>
      <c r="V39" s="126"/>
      <c r="W39" s="126"/>
      <c r="X39" s="126"/>
      <c r="Y39" s="126"/>
      <c r="Z39" s="126"/>
      <c r="AA39" s="126"/>
      <c r="AB39" s="126"/>
      <c r="AC39" s="126"/>
      <c r="AD39" s="136" t="n">
        <v>-9999.9999</v>
      </c>
      <c r="AE39" s="136" t="n">
        <v>-9999.9999</v>
      </c>
      <c r="AF39" s="136" t="n">
        <v>-9999.9999</v>
      </c>
      <c r="AG39" s="136" t="n">
        <v>-9999.9999</v>
      </c>
      <c r="AH39" s="136" t="n">
        <v>-9999.9999</v>
      </c>
      <c r="AI39" s="136" t="n">
        <v>-9999.9999</v>
      </c>
      <c r="AJ39" s="136" t="n">
        <v>-9999.9999</v>
      </c>
      <c r="AK39" s="136" t="n">
        <v>-9999.9999</v>
      </c>
      <c r="AL39" s="136" t="n">
        <v>-9999.9999</v>
      </c>
      <c r="AM39" s="136" t="n">
        <v>-9999.9999</v>
      </c>
      <c r="AN39" s="136" t="n">
        <v>-9999.9999</v>
      </c>
      <c r="AO39" s="136" t="n">
        <v>-9999.9999</v>
      </c>
      <c r="AP39" s="136" t="n">
        <v>-9999.9999</v>
      </c>
      <c r="AQ39" s="136" t="n">
        <v>-9999.9999</v>
      </c>
      <c r="AR39" s="136" t="n">
        <v>-9999.9999</v>
      </c>
      <c r="AS39" s="136" t="n">
        <v>-9999.9999</v>
      </c>
      <c r="AT39" s="136" t="n">
        <v>-9999.9999</v>
      </c>
      <c r="AU39" s="136" t="n">
        <v>-9999.9999</v>
      </c>
      <c r="AV39" s="136" t="n">
        <v>-9999.9999</v>
      </c>
      <c r="AW39" s="136" t="n">
        <v>-9999.9999</v>
      </c>
      <c r="AX39" s="136" t="n">
        <v>-9999.9999</v>
      </c>
      <c r="AY39" s="136" t="n">
        <v>-9999.9999</v>
      </c>
      <c r="AZ39" s="136" t="n">
        <v>-9999.9999</v>
      </c>
      <c r="BA39" s="136" t="n">
        <v>-9999.9999</v>
      </c>
      <c r="BB39" s="126" t="s">
        <v>169</v>
      </c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2078</v>
      </c>
      <c r="E40" s="113" t="n">
        <v>16.6</v>
      </c>
      <c r="F40" s="115" t="n">
        <v>2.3077</v>
      </c>
      <c r="G40" s="128" t="n">
        <v>35.4682</v>
      </c>
      <c r="H40" s="113" t="n">
        <v>100</v>
      </c>
      <c r="I40" s="113" t="n">
        <v>101</v>
      </c>
      <c r="J40" s="117" t="n">
        <v>110.0904939</v>
      </c>
      <c r="K40" s="118" t="n">
        <v>0.0007743007213247</v>
      </c>
      <c r="L40" s="118" t="n">
        <v>-4.482919576E-006</v>
      </c>
      <c r="M40" s="118" t="n">
        <v>1.02596938544604</v>
      </c>
      <c r="N40" s="119" t="n">
        <v>110.107522917777</v>
      </c>
      <c r="O40" s="118" t="n">
        <v>0.998845479675548</v>
      </c>
      <c r="P40" s="120" t="n">
        <v>2.40807916734579</v>
      </c>
      <c r="Q40" s="121" t="n">
        <v>2.3471257539511</v>
      </c>
      <c r="R40" s="122" t="n">
        <v>107.544815613663</v>
      </c>
      <c r="S40" s="122" t="n">
        <v>104.822636171456</v>
      </c>
      <c r="T40" s="124"/>
      <c r="U40" s="32"/>
      <c r="V40" s="125"/>
      <c r="W40" s="125"/>
      <c r="X40" s="125"/>
      <c r="Y40" s="125"/>
      <c r="Z40" s="32"/>
      <c r="AA40" s="32"/>
      <c r="AB40" s="125"/>
      <c r="AC40" s="125"/>
      <c r="AD40" s="136" t="n">
        <v>0.0121</v>
      </c>
      <c r="AE40" s="136" t="n">
        <v>0.0046</v>
      </c>
      <c r="AF40" s="136" t="n">
        <v>0.0017</v>
      </c>
      <c r="AG40" s="136" t="n">
        <v>0.0113</v>
      </c>
      <c r="AH40" s="136" t="n">
        <v>0.0073</v>
      </c>
      <c r="AI40" s="136" t="n">
        <v>-9999.9999</v>
      </c>
      <c r="AJ40" s="136" t="n">
        <v>-9999.9999</v>
      </c>
      <c r="AK40" s="136" t="n">
        <v>-9999.9999</v>
      </c>
      <c r="AL40" s="136" t="n">
        <v>0.0226</v>
      </c>
      <c r="AM40" s="136" t="n">
        <v>0.0016</v>
      </c>
      <c r="AN40" s="136" t="n">
        <v>-9999.9999</v>
      </c>
      <c r="AO40" s="136" t="n">
        <v>-9999.9999</v>
      </c>
      <c r="AP40" s="136" t="n">
        <v>0.0015</v>
      </c>
      <c r="AQ40" s="136" t="n">
        <v>-9999.9999</v>
      </c>
      <c r="AR40" s="136" t="n">
        <v>0.0034</v>
      </c>
      <c r="AS40" s="136" t="n">
        <v>0.008</v>
      </c>
      <c r="AT40" s="136" t="n">
        <v>0.0114</v>
      </c>
      <c r="AU40" s="136" t="n">
        <v>0.0026</v>
      </c>
      <c r="AV40" s="136" t="n">
        <v>-9999.9999</v>
      </c>
      <c r="AW40" s="136" t="n">
        <v>-9999.9999</v>
      </c>
      <c r="AX40" s="136" t="n">
        <v>0.0023</v>
      </c>
      <c r="AY40" s="136" t="n">
        <v>0.0404</v>
      </c>
      <c r="AZ40" s="136" t="n">
        <v>0.0427</v>
      </c>
      <c r="BA40" s="136" t="n">
        <v>0.0032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0</v>
      </c>
      <c r="C41" s="112" t="n">
        <v>7</v>
      </c>
      <c r="D41" s="113"/>
      <c r="E41" s="113"/>
      <c r="F41" s="115"/>
      <c r="G41" s="128"/>
      <c r="H41" s="113" t="n">
        <v>90</v>
      </c>
      <c r="I41" s="113" t="n">
        <v>91</v>
      </c>
      <c r="J41" s="117"/>
      <c r="K41" s="118"/>
      <c r="L41" s="118"/>
      <c r="M41" s="118"/>
      <c r="N41" s="119"/>
      <c r="O41" s="118"/>
      <c r="P41" s="120"/>
      <c r="Q41" s="121"/>
      <c r="R41" s="122"/>
      <c r="S41" s="122"/>
      <c r="T41" s="124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0.0153</v>
      </c>
      <c r="AE41" s="136" t="n">
        <v>0.0056</v>
      </c>
      <c r="AF41" s="136" t="n">
        <v>0.0043</v>
      </c>
      <c r="AG41" s="136" t="n">
        <v>0.0111</v>
      </c>
      <c r="AH41" s="136" t="n">
        <v>0.0105</v>
      </c>
      <c r="AI41" s="136" t="n">
        <v>0.001</v>
      </c>
      <c r="AJ41" s="136" t="n">
        <v>0.0011</v>
      </c>
      <c r="AK41" s="136" t="n">
        <v>-9999.9999</v>
      </c>
      <c r="AL41" s="136" t="n">
        <v>0.0263</v>
      </c>
      <c r="AM41" s="136" t="n">
        <v>0.002</v>
      </c>
      <c r="AN41" s="136" t="n">
        <v>0.0013</v>
      </c>
      <c r="AO41" s="136" t="n">
        <v>-9999.9999</v>
      </c>
      <c r="AP41" s="136" t="n">
        <v>0.0026</v>
      </c>
      <c r="AQ41" s="136" t="n">
        <v>-9999.9999</v>
      </c>
      <c r="AR41" s="136" t="n">
        <v>0.0044</v>
      </c>
      <c r="AS41" s="136" t="n">
        <v>0.01</v>
      </c>
      <c r="AT41" s="136" t="n">
        <v>0.0144</v>
      </c>
      <c r="AU41" s="136" t="n">
        <v>0.0042</v>
      </c>
      <c r="AV41" s="136" t="n">
        <v>-9999.9999</v>
      </c>
      <c r="AW41" s="136" t="n">
        <v>-9999.9999</v>
      </c>
      <c r="AX41" s="136" t="n">
        <v>0.0029</v>
      </c>
      <c r="AY41" s="136" t="n">
        <v>0.0514</v>
      </c>
      <c r="AZ41" s="136" t="n">
        <v>0.0543</v>
      </c>
      <c r="BA41" s="136" t="n">
        <v>0.004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2079</v>
      </c>
      <c r="E42" s="113" t="n">
        <v>17.1</v>
      </c>
      <c r="F42" s="115" t="n">
        <v>2.2299</v>
      </c>
      <c r="G42" s="128" t="n">
        <v>35.5252</v>
      </c>
      <c r="H42" s="113" t="n">
        <v>80</v>
      </c>
      <c r="I42" s="113" t="n">
        <v>81</v>
      </c>
      <c r="J42" s="117" t="n">
        <v>107.7165856</v>
      </c>
      <c r="K42" s="118" t="n">
        <v>0.000773244072263269</v>
      </c>
      <c r="L42" s="118" t="n">
        <v>-4.459664586E-006</v>
      </c>
      <c r="M42" s="118" t="n">
        <v>1.02589455414417</v>
      </c>
      <c r="N42" s="119" t="n">
        <v>107.733308815348</v>
      </c>
      <c r="O42" s="118" t="n">
        <v>0.998759455388264</v>
      </c>
      <c r="P42" s="120" t="n">
        <v>2.37861541036114</v>
      </c>
      <c r="Q42" s="121" t="n">
        <v>2.31857689540565</v>
      </c>
      <c r="R42" s="122" t="n">
        <v>106.228964226729</v>
      </c>
      <c r="S42" s="122" t="n">
        <v>103.547644148816</v>
      </c>
      <c r="T42" s="124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0.0164</v>
      </c>
      <c r="AE42" s="136" t="n">
        <v>0.0076</v>
      </c>
      <c r="AF42" s="136" t="n">
        <v>0.005</v>
      </c>
      <c r="AG42" s="136" t="n">
        <v>0.0124</v>
      </c>
      <c r="AH42" s="136" t="n">
        <v>0.0118</v>
      </c>
      <c r="AI42" s="136" t="n">
        <v>0.0013</v>
      </c>
      <c r="AJ42" s="136" t="n">
        <v>-9999.9999</v>
      </c>
      <c r="AK42" s="136" t="n">
        <v>-9999.9999</v>
      </c>
      <c r="AL42" s="136" t="n">
        <v>0.0295</v>
      </c>
      <c r="AM42" s="136" t="n">
        <v>0.0023</v>
      </c>
      <c r="AN42" s="136" t="n">
        <v>0.0012</v>
      </c>
      <c r="AO42" s="136" t="n">
        <v>-9999.9999</v>
      </c>
      <c r="AP42" s="136" t="n">
        <v>0.0029</v>
      </c>
      <c r="AQ42" s="136" t="n">
        <v>-9999.9999</v>
      </c>
      <c r="AR42" s="136" t="n">
        <v>0.0039</v>
      </c>
      <c r="AS42" s="136" t="n">
        <v>0.0143</v>
      </c>
      <c r="AT42" s="136" t="n">
        <v>0.0182</v>
      </c>
      <c r="AU42" s="136" t="n">
        <v>0.004</v>
      </c>
      <c r="AV42" s="136" t="n">
        <v>-9999.9999</v>
      </c>
      <c r="AW42" s="136" t="n">
        <v>-9999.9999</v>
      </c>
      <c r="AX42" s="136" t="n">
        <v>0.0034</v>
      </c>
      <c r="AY42" s="136" t="n">
        <v>0.0593</v>
      </c>
      <c r="AZ42" s="136" t="n">
        <v>0.0627</v>
      </c>
      <c r="BA42" s="136" t="n">
        <v>0.0035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0</v>
      </c>
      <c r="C43" s="112" t="n">
        <v>9</v>
      </c>
      <c r="D43" s="113"/>
      <c r="E43" s="113"/>
      <c r="F43" s="115"/>
      <c r="G43" s="128"/>
      <c r="H43" s="113" t="n">
        <v>70</v>
      </c>
      <c r="I43" s="113" t="n">
        <v>70</v>
      </c>
      <c r="J43" s="117"/>
      <c r="K43" s="118"/>
      <c r="L43" s="118"/>
      <c r="M43" s="118"/>
      <c r="N43" s="119"/>
      <c r="O43" s="118"/>
      <c r="P43" s="120"/>
      <c r="Q43" s="121"/>
      <c r="R43" s="122"/>
      <c r="S43" s="122"/>
      <c r="T43" s="124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0.0245</v>
      </c>
      <c r="AE43" s="136" t="n">
        <v>0.0127</v>
      </c>
      <c r="AF43" s="136" t="n">
        <v>0.01</v>
      </c>
      <c r="AG43" s="136" t="n">
        <v>0.0207</v>
      </c>
      <c r="AH43" s="136" t="n">
        <v>0.0192</v>
      </c>
      <c r="AI43" s="136" t="n">
        <v>0.0022</v>
      </c>
      <c r="AJ43" s="136" t="n">
        <v>0.0014</v>
      </c>
      <c r="AK43" s="136" t="n">
        <v>-9999.9999</v>
      </c>
      <c r="AL43" s="136" t="n">
        <v>0.0405</v>
      </c>
      <c r="AM43" s="136" t="n">
        <v>0.0035</v>
      </c>
      <c r="AN43" s="136" t="n">
        <v>0.0023</v>
      </c>
      <c r="AO43" s="136" t="n">
        <v>-9999.9999</v>
      </c>
      <c r="AP43" s="136" t="n">
        <v>0.0045</v>
      </c>
      <c r="AQ43" s="136" t="n">
        <v>-9999.9999</v>
      </c>
      <c r="AR43" s="136" t="n">
        <v>0.0072</v>
      </c>
      <c r="AS43" s="136" t="n">
        <v>0.0198</v>
      </c>
      <c r="AT43" s="136" t="n">
        <v>0.027</v>
      </c>
      <c r="AU43" s="136" t="n">
        <v>0.0068</v>
      </c>
      <c r="AV43" s="136" t="n">
        <v>-9999.9999</v>
      </c>
      <c r="AW43" s="136" t="n">
        <v>-9999.9999</v>
      </c>
      <c r="AX43" s="136" t="n">
        <v>0.0059</v>
      </c>
      <c r="AY43" s="136" t="n">
        <v>0.0928</v>
      </c>
      <c r="AZ43" s="136" t="n">
        <v>0.0987</v>
      </c>
      <c r="BA43" s="136" t="n">
        <v>0.0051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2080</v>
      </c>
      <c r="E44" s="113" t="n">
        <v>18</v>
      </c>
      <c r="F44" s="115" t="n">
        <v>2.2364</v>
      </c>
      <c r="G44" s="128" t="n">
        <v>35.6243</v>
      </c>
      <c r="H44" s="113" t="n">
        <v>60</v>
      </c>
      <c r="I44" s="113" t="n">
        <v>60</v>
      </c>
      <c r="J44" s="117" t="n">
        <v>108.7289559</v>
      </c>
      <c r="K44" s="118" t="n">
        <v>0.00077139679476</v>
      </c>
      <c r="L44" s="118" t="n">
        <v>-4.4198904E-006</v>
      </c>
      <c r="M44" s="118" t="n">
        <v>1.0257514120326</v>
      </c>
      <c r="N44" s="119" t="n">
        <v>108.745944038257</v>
      </c>
      <c r="O44" s="118" t="n">
        <v>0.998597583102776</v>
      </c>
      <c r="P44" s="120" t="n">
        <v>2.36295772322245</v>
      </c>
      <c r="Q44" s="121" t="n">
        <v>2.30363584734441</v>
      </c>
      <c r="R44" s="122" t="n">
        <v>105.529691919115</v>
      </c>
      <c r="S44" s="122" t="n">
        <v>102.880376942401</v>
      </c>
      <c r="T44" s="124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0.0269</v>
      </c>
      <c r="AE44" s="136" t="n">
        <v>0.0161</v>
      </c>
      <c r="AF44" s="136" t="n">
        <v>0.0118</v>
      </c>
      <c r="AG44" s="136" t="n">
        <v>0.0204</v>
      </c>
      <c r="AH44" s="136" t="n">
        <v>0.0243</v>
      </c>
      <c r="AI44" s="136" t="n">
        <v>0.0024</v>
      </c>
      <c r="AJ44" s="136" t="n">
        <v>0.0018</v>
      </c>
      <c r="AK44" s="136" t="n">
        <v>0.0007</v>
      </c>
      <c r="AL44" s="136" t="n">
        <v>0.0428</v>
      </c>
      <c r="AM44" s="136" t="n">
        <v>0.0039</v>
      </c>
      <c r="AN44" s="136" t="n">
        <v>0.0032</v>
      </c>
      <c r="AO44" s="136" t="n">
        <v>-9999.9999</v>
      </c>
      <c r="AP44" s="136" t="n">
        <v>0.0048</v>
      </c>
      <c r="AQ44" s="136" t="n">
        <v>-9999.9999</v>
      </c>
      <c r="AR44" s="136" t="n">
        <v>0.0101</v>
      </c>
      <c r="AS44" s="136" t="n">
        <v>0.0225</v>
      </c>
      <c r="AT44" s="136" t="n">
        <v>0.0326</v>
      </c>
      <c r="AU44" s="136" t="n">
        <v>0.007</v>
      </c>
      <c r="AV44" s="136" t="n">
        <v>-9999.9999</v>
      </c>
      <c r="AW44" s="136" t="n">
        <v>0.0039</v>
      </c>
      <c r="AX44" s="136" t="n">
        <v>0.0076</v>
      </c>
      <c r="AY44" s="136" t="n">
        <v>0.1103</v>
      </c>
      <c r="AZ44" s="136" t="n">
        <v>0.1179</v>
      </c>
      <c r="BA44" s="136" t="n">
        <v>0.0046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0</v>
      </c>
      <c r="C45" s="112" t="n">
        <v>11</v>
      </c>
      <c r="D45" s="113"/>
      <c r="E45" s="113"/>
      <c r="F45" s="115"/>
      <c r="G45" s="128"/>
      <c r="H45" s="113" t="n">
        <v>50</v>
      </c>
      <c r="I45" s="113" t="n">
        <v>51</v>
      </c>
      <c r="J45" s="117"/>
      <c r="K45" s="118"/>
      <c r="L45" s="118"/>
      <c r="M45" s="118"/>
      <c r="N45" s="119"/>
      <c r="O45" s="118"/>
      <c r="P45" s="120"/>
      <c r="Q45" s="121"/>
      <c r="R45" s="122"/>
      <c r="S45" s="122"/>
      <c r="T45" s="124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0.0261</v>
      </c>
      <c r="AE45" s="136" t="n">
        <v>0.0208</v>
      </c>
      <c r="AF45" s="136" t="n">
        <v>0.019</v>
      </c>
      <c r="AG45" s="136" t="n">
        <v>0.021</v>
      </c>
      <c r="AH45" s="136" t="n">
        <v>0.0236</v>
      </c>
      <c r="AI45" s="136" t="n">
        <v>0.0062</v>
      </c>
      <c r="AJ45" s="136" t="n">
        <v>0.0028</v>
      </c>
      <c r="AK45" s="136" t="n">
        <v>0.0015</v>
      </c>
      <c r="AL45" s="136" t="n">
        <v>0.0499</v>
      </c>
      <c r="AM45" s="136" t="n">
        <v>0.0051</v>
      </c>
      <c r="AN45" s="136" t="n">
        <v>0.0051</v>
      </c>
      <c r="AO45" s="136" t="n">
        <v>-9999.9999</v>
      </c>
      <c r="AP45" s="136" t="n">
        <v>0.0086</v>
      </c>
      <c r="AQ45" s="136" t="n">
        <v>-9999.9999</v>
      </c>
      <c r="AR45" s="136" t="n">
        <v>0.0088</v>
      </c>
      <c r="AS45" s="136" t="n">
        <v>0.0427</v>
      </c>
      <c r="AT45" s="136" t="n">
        <v>0.0515</v>
      </c>
      <c r="AU45" s="136" t="n">
        <v>0.0113</v>
      </c>
      <c r="AV45" s="136" t="n">
        <v>-9999.9999</v>
      </c>
      <c r="AW45" s="136" t="n">
        <v>0.0043</v>
      </c>
      <c r="AX45" s="136" t="n">
        <v>0.0134</v>
      </c>
      <c r="AY45" s="136" t="n">
        <v>0.1425</v>
      </c>
      <c r="AZ45" s="136" t="n">
        <v>0.1559</v>
      </c>
      <c r="BA45" s="136" t="n">
        <v>0.0057</v>
      </c>
      <c r="BB45" s="126" t="s">
        <v>169</v>
      </c>
    </row>
    <row r="46" customFormat="fals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2081</v>
      </c>
      <c r="E46" s="113" t="n">
        <v>22</v>
      </c>
      <c r="F46" s="115" t="n">
        <v>4.3827</v>
      </c>
      <c r="G46" s="128" t="n">
        <v>35.8238</v>
      </c>
      <c r="H46" s="113" t="n">
        <v>40</v>
      </c>
      <c r="I46" s="113" t="n">
        <v>41</v>
      </c>
      <c r="J46" s="117" t="n">
        <v>119.400871</v>
      </c>
      <c r="K46" s="118" t="n">
        <v>0.00076399216004</v>
      </c>
      <c r="L46" s="118" t="n">
        <v>-4.2755464E-006</v>
      </c>
      <c r="M46" s="118" t="n">
        <v>1.02484542826585</v>
      </c>
      <c r="N46" s="119" t="n">
        <v>119.419764755025</v>
      </c>
      <c r="O46" s="118" t="n">
        <v>0.99777303695451</v>
      </c>
      <c r="P46" s="120" t="n">
        <v>4.2236764938727</v>
      </c>
      <c r="Q46" s="121" t="n">
        <v>4.12128149024347</v>
      </c>
      <c r="R46" s="122" t="n">
        <v>188.629392216355</v>
      </c>
      <c r="S46" s="122" t="n">
        <v>184.056431354273</v>
      </c>
      <c r="T46" s="124"/>
      <c r="U46" s="126"/>
      <c r="V46" s="126"/>
      <c r="W46" s="126"/>
      <c r="X46" s="126"/>
      <c r="Y46" s="126"/>
      <c r="Z46" s="126"/>
      <c r="AA46" s="126"/>
      <c r="AB46" s="126"/>
      <c r="AC46" s="126"/>
      <c r="AD46" s="136" t="n">
        <v>0.0567</v>
      </c>
      <c r="AE46" s="136" t="n">
        <v>0.0686</v>
      </c>
      <c r="AF46" s="136" t="n">
        <v>0.0424</v>
      </c>
      <c r="AG46" s="136" t="n">
        <v>0.0611</v>
      </c>
      <c r="AH46" s="136" t="n">
        <v>0.0384</v>
      </c>
      <c r="AI46" s="136" t="n">
        <v>0.0129</v>
      </c>
      <c r="AJ46" s="136" t="n">
        <v>0.0076</v>
      </c>
      <c r="AK46" s="136" t="n">
        <v>0.0058</v>
      </c>
      <c r="AL46" s="136" t="n">
        <v>0.1809</v>
      </c>
      <c r="AM46" s="136" t="n">
        <v>0.0266</v>
      </c>
      <c r="AN46" s="136" t="n">
        <v>0.0136</v>
      </c>
      <c r="AO46" s="136" t="n">
        <v>0.0046</v>
      </c>
      <c r="AP46" s="136" t="n">
        <v>0.0183</v>
      </c>
      <c r="AQ46" s="136" t="n">
        <v>0.003</v>
      </c>
      <c r="AR46" s="136" t="n">
        <v>-9999.9999</v>
      </c>
      <c r="AS46" s="136" t="n">
        <v>0.115</v>
      </c>
      <c r="AT46" s="136" t="n">
        <v>0.115</v>
      </c>
      <c r="AU46" s="136" t="n">
        <v>-9999.9999</v>
      </c>
      <c r="AV46" s="136" t="n">
        <v>0.0215</v>
      </c>
      <c r="AW46" s="136" t="n">
        <v>-9999.9999</v>
      </c>
      <c r="AX46" s="136" t="n">
        <v>0.0148</v>
      </c>
      <c r="AY46" s="136" t="n">
        <v>0.4565</v>
      </c>
      <c r="AZ46" s="136" t="n">
        <v>0.4713</v>
      </c>
      <c r="BA46" s="136" t="n">
        <v>0.0076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15"/>
      <c r="G47" s="128"/>
      <c r="H47" s="113" t="n">
        <v>30</v>
      </c>
      <c r="I47" s="113" t="n">
        <v>30</v>
      </c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4"/>
      <c r="U47" s="32"/>
      <c r="V47" s="125"/>
      <c r="W47" s="125"/>
      <c r="X47" s="125"/>
      <c r="Y47" s="125"/>
      <c r="Z47" s="32"/>
      <c r="AA47" s="32"/>
      <c r="AB47" s="125"/>
      <c r="AC47" s="125"/>
      <c r="AD47" s="136" t="n">
        <v>0.0095</v>
      </c>
      <c r="AE47" s="136" t="n">
        <v>0.0177</v>
      </c>
      <c r="AF47" s="136" t="n">
        <v>0.0147</v>
      </c>
      <c r="AG47" s="136" t="n">
        <v>0.0109</v>
      </c>
      <c r="AH47" s="136" t="n">
        <v>0.0076</v>
      </c>
      <c r="AI47" s="136" t="n">
        <v>-9999.9999</v>
      </c>
      <c r="AJ47" s="136" t="n">
        <v>-9999.9999</v>
      </c>
      <c r="AK47" s="136" t="n">
        <v>0.0019</v>
      </c>
      <c r="AL47" s="136" t="n">
        <v>0.0411</v>
      </c>
      <c r="AM47" s="136" t="n">
        <v>0.0124</v>
      </c>
      <c r="AN47" s="136" t="n">
        <v>0.0024</v>
      </c>
      <c r="AO47" s="136" t="n">
        <v>0.0013</v>
      </c>
      <c r="AP47" s="136" t="n">
        <v>0.0172</v>
      </c>
      <c r="AQ47" s="136" t="n">
        <v>-9999.9999</v>
      </c>
      <c r="AR47" s="136" t="n">
        <v>-9999.9999</v>
      </c>
      <c r="AS47" s="136" t="n">
        <v>0.0137</v>
      </c>
      <c r="AT47" s="136" t="n">
        <v>0.0137</v>
      </c>
      <c r="AU47" s="136" t="n">
        <v>-9999.9999</v>
      </c>
      <c r="AV47" s="136" t="n">
        <v>0.0088</v>
      </c>
      <c r="AW47" s="136" t="n">
        <v>-9999.9999</v>
      </c>
      <c r="AX47" s="136" t="n">
        <v>0.0104</v>
      </c>
      <c r="AY47" s="136" t="n">
        <v>0.1206</v>
      </c>
      <c r="AZ47" s="136" t="n">
        <v>0.131</v>
      </c>
      <c r="BA47" s="136" t="n">
        <v>0.0019</v>
      </c>
      <c r="BB47" s="126" t="s">
        <v>169</v>
      </c>
    </row>
    <row r="48" customFormat="false" ht="15" hidden="false" customHeight="false" outlineLevel="0" collapsed="false">
      <c r="A48" s="110" t="n">
        <v>1</v>
      </c>
      <c r="B48" s="111" t="n">
        <v>1</v>
      </c>
      <c r="C48" s="112" t="n">
        <v>14</v>
      </c>
      <c r="D48" s="113" t="n">
        <v>2082</v>
      </c>
      <c r="E48" s="113" t="n">
        <v>26.1</v>
      </c>
      <c r="F48" s="115" t="n">
        <v>4.5628</v>
      </c>
      <c r="G48" s="128" t="n">
        <v>35.86535</v>
      </c>
      <c r="H48" s="113" t="n">
        <v>20</v>
      </c>
      <c r="I48" s="113" t="n">
        <v>20</v>
      </c>
      <c r="J48" s="117" t="n">
        <v>111.1790697</v>
      </c>
      <c r="K48" s="118" t="n">
        <v>0.000757654706474569</v>
      </c>
      <c r="L48" s="118" t="n">
        <v>-4.182543066E-006</v>
      </c>
      <c r="M48" s="118" t="n">
        <v>1.02365702137781</v>
      </c>
      <c r="N48" s="119" t="n">
        <v>111.196708648535</v>
      </c>
      <c r="O48" s="118" t="n">
        <v>0.996760361326907</v>
      </c>
      <c r="P48" s="120" t="n">
        <v>4.72913387156595</v>
      </c>
      <c r="Q48" s="121" t="n">
        <v>4.61984216666699</v>
      </c>
      <c r="R48" s="122" t="n">
        <v>211.203118704135</v>
      </c>
      <c r="S48" s="122" t="n">
        <v>206.322151163348</v>
      </c>
      <c r="T48" s="124"/>
      <c r="U48" s="126"/>
      <c r="V48" s="126"/>
      <c r="W48" s="126"/>
      <c r="X48" s="126"/>
      <c r="Y48" s="126"/>
      <c r="Z48" s="126"/>
      <c r="AA48" s="126"/>
      <c r="AB48" s="126"/>
      <c r="AC48" s="126"/>
      <c r="AD48" s="136" t="n">
        <v>0.0048</v>
      </c>
      <c r="AE48" s="136" t="n">
        <v>0.0065</v>
      </c>
      <c r="AF48" s="136" t="n">
        <v>0.0062</v>
      </c>
      <c r="AG48" s="136" t="n">
        <v>0.0029</v>
      </c>
      <c r="AH48" s="136" t="n">
        <v>0.0059</v>
      </c>
      <c r="AI48" s="136" t="n">
        <v>-9999.9999</v>
      </c>
      <c r="AJ48" s="136" t="n">
        <v>-9999.9999</v>
      </c>
      <c r="AK48" s="136" t="n">
        <v>0.0019</v>
      </c>
      <c r="AL48" s="136" t="n">
        <v>0.021</v>
      </c>
      <c r="AM48" s="136" t="n">
        <v>0.0085</v>
      </c>
      <c r="AN48" s="136" t="n">
        <v>0.0008</v>
      </c>
      <c r="AO48" s="136" t="n">
        <v>0.0015</v>
      </c>
      <c r="AP48" s="136" t="n">
        <v>0.0132</v>
      </c>
      <c r="AQ48" s="136" t="n">
        <v>-9999.9999</v>
      </c>
      <c r="AR48" s="136" t="n">
        <v>-9999.9999</v>
      </c>
      <c r="AS48" s="136" t="n">
        <v>0.0071</v>
      </c>
      <c r="AT48" s="136" t="n">
        <v>0.0071</v>
      </c>
      <c r="AU48" s="136" t="n">
        <v>-9999.9999</v>
      </c>
      <c r="AV48" s="136" t="n">
        <v>0.0058</v>
      </c>
      <c r="AW48" s="136" t="n">
        <v>-9999.9999</v>
      </c>
      <c r="AX48" s="136" t="n">
        <v>0.0059</v>
      </c>
      <c r="AY48" s="136" t="n">
        <v>0.0659</v>
      </c>
      <c r="AZ48" s="136" t="n">
        <v>0.0718</v>
      </c>
      <c r="BA48" s="136" t="n">
        <v>0.0014</v>
      </c>
      <c r="BB48" s="126" t="s">
        <v>169</v>
      </c>
    </row>
    <row r="49" customFormat="false" ht="15" hidden="false" customHeight="false" outlineLevel="0" collapsed="false">
      <c r="A49" s="110" t="n">
        <v>1</v>
      </c>
      <c r="B49" s="111" t="n">
        <v>1</v>
      </c>
      <c r="C49" s="112" t="n">
        <v>15</v>
      </c>
      <c r="D49" s="113" t="n">
        <v>2083</v>
      </c>
      <c r="E49" s="113" t="n">
        <v>26.3</v>
      </c>
      <c r="F49" s="115" t="n">
        <v>4.4775</v>
      </c>
      <c r="G49" s="128" t="n">
        <v>35.8649</v>
      </c>
      <c r="H49" s="113" t="n">
        <v>10</v>
      </c>
      <c r="I49" s="113" t="n">
        <v>10</v>
      </c>
      <c r="J49" s="117" t="n">
        <v>109.4301922</v>
      </c>
      <c r="K49" s="118" t="n">
        <v>0.000757375658487249</v>
      </c>
      <c r="L49" s="118" t="n">
        <v>-4.179429274E-006</v>
      </c>
      <c r="M49" s="118" t="n">
        <v>1.02359383204158</v>
      </c>
      <c r="N49" s="119" t="n">
        <v>109.447553190562</v>
      </c>
      <c r="O49" s="118" t="n">
        <v>0.996706850854433</v>
      </c>
      <c r="P49" s="120" t="n">
        <v>4.71599842339136</v>
      </c>
      <c r="Q49" s="121" t="n">
        <v>4.60729468639451</v>
      </c>
      <c r="R49" s="122" t="n">
        <v>210.616489588658</v>
      </c>
      <c r="S49" s="122" t="n">
        <v>205.761780694379</v>
      </c>
      <c r="T49" s="124"/>
      <c r="U49" s="32"/>
      <c r="V49" s="125"/>
      <c r="W49" s="125"/>
      <c r="X49" s="125"/>
      <c r="Y49" s="125"/>
      <c r="Z49" s="32"/>
      <c r="AA49" s="32"/>
      <c r="AB49" s="125"/>
      <c r="AC49" s="125"/>
      <c r="AD49" s="136" t="n">
        <v>0.0036</v>
      </c>
      <c r="AE49" s="136" t="n">
        <v>0.0053</v>
      </c>
      <c r="AF49" s="136" t="n">
        <v>0.0048</v>
      </c>
      <c r="AG49" s="136" t="n">
        <v>0.0025</v>
      </c>
      <c r="AH49" s="136" t="n">
        <v>0.0069</v>
      </c>
      <c r="AI49" s="136" t="n">
        <v>-9999.9999</v>
      </c>
      <c r="AJ49" s="136" t="n">
        <v>-9999.9999</v>
      </c>
      <c r="AK49" s="136" t="n">
        <v>0.0021</v>
      </c>
      <c r="AL49" s="136" t="n">
        <v>0.0164</v>
      </c>
      <c r="AM49" s="136" t="n">
        <v>0.011</v>
      </c>
      <c r="AN49" s="136" t="n">
        <v>0.0008</v>
      </c>
      <c r="AO49" s="136" t="n">
        <v>0.0029</v>
      </c>
      <c r="AP49" s="136" t="n">
        <v>0.0189</v>
      </c>
      <c r="AQ49" s="136" t="n">
        <v>-9999.9999</v>
      </c>
      <c r="AR49" s="136" t="n">
        <v>-9999.9999</v>
      </c>
      <c r="AS49" s="136" t="n">
        <v>0.0046</v>
      </c>
      <c r="AT49" s="136" t="n">
        <v>0.0046</v>
      </c>
      <c r="AU49" s="136" t="n">
        <v>-9999.9999</v>
      </c>
      <c r="AV49" s="136" t="n">
        <v>0.0084</v>
      </c>
      <c r="AW49" s="136" t="n">
        <v>0.002</v>
      </c>
      <c r="AX49" s="136" t="n">
        <v>0.0062</v>
      </c>
      <c r="AY49" s="136" t="n">
        <v>0.0685</v>
      </c>
      <c r="AZ49" s="136" t="n">
        <v>0.0747</v>
      </c>
      <c r="BA49" s="136" t="n">
        <v>0.0016</v>
      </c>
      <c r="BB49" s="126" t="s">
        <v>169</v>
      </c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15"/>
      <c r="G50" s="128"/>
      <c r="H50" s="113" t="n">
        <v>5</v>
      </c>
      <c r="I50" s="113" t="n">
        <v>5</v>
      </c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4"/>
      <c r="U50" s="126"/>
      <c r="V50" s="126"/>
      <c r="W50" s="126"/>
      <c r="X50" s="126"/>
      <c r="Y50" s="126"/>
      <c r="Z50" s="126"/>
      <c r="AA50" s="126"/>
      <c r="AB50" s="126"/>
      <c r="AC50" s="126"/>
      <c r="AD50" s="136" t="n">
        <v>0.004</v>
      </c>
      <c r="AE50" s="136" t="n">
        <v>0.0058</v>
      </c>
      <c r="AF50" s="136" t="n">
        <v>0.0056</v>
      </c>
      <c r="AG50" s="136" t="n">
        <v>0.0025</v>
      </c>
      <c r="AH50" s="136" t="n">
        <v>0.0071</v>
      </c>
      <c r="AI50" s="136" t="n">
        <v>-9999.9999</v>
      </c>
      <c r="AJ50" s="136" t="n">
        <v>-9999.9999</v>
      </c>
      <c r="AK50" s="136" t="n">
        <v>0.0022</v>
      </c>
      <c r="AL50" s="136" t="n">
        <v>0.0163</v>
      </c>
      <c r="AM50" s="136" t="n">
        <v>0.0115</v>
      </c>
      <c r="AN50" s="136" t="n">
        <v>0.0009</v>
      </c>
      <c r="AO50" s="136" t="n">
        <v>0.002</v>
      </c>
      <c r="AP50" s="136" t="n">
        <v>0.0198</v>
      </c>
      <c r="AQ50" s="136" t="n">
        <v>-9999.9999</v>
      </c>
      <c r="AR50" s="136" t="n">
        <v>-9999.9999</v>
      </c>
      <c r="AS50" s="136" t="n">
        <v>0.0047</v>
      </c>
      <c r="AT50" s="136" t="n">
        <v>0.0047</v>
      </c>
      <c r="AU50" s="136" t="n">
        <v>-9999.9999</v>
      </c>
      <c r="AV50" s="136" t="n">
        <v>0.0081</v>
      </c>
      <c r="AW50" s="136" t="n">
        <v>0.0041</v>
      </c>
      <c r="AX50" s="136" t="n">
        <v>0.0081</v>
      </c>
      <c r="AY50" s="136" t="n">
        <v>0.0667</v>
      </c>
      <c r="AZ50" s="136" t="n">
        <v>0.0748</v>
      </c>
      <c r="BA50" s="136" t="n">
        <v>0.0017</v>
      </c>
      <c r="BB50" s="126" t="s">
        <v>169</v>
      </c>
    </row>
    <row r="51" customFormat="false" ht="15" hidden="false" customHeight="false" outlineLevel="0" collapsed="false">
      <c r="A51" s="110" t="n">
        <v>1</v>
      </c>
      <c r="B51" s="111" t="n">
        <v>1</v>
      </c>
      <c r="C51" s="112" t="n">
        <v>17</v>
      </c>
      <c r="D51" s="113" t="n">
        <v>2084</v>
      </c>
      <c r="E51" s="113" t="n">
        <v>26.3</v>
      </c>
      <c r="F51" s="115" t="n">
        <v>4.4761</v>
      </c>
      <c r="G51" s="128" t="n">
        <v>35.86205</v>
      </c>
      <c r="H51" s="113" t="n">
        <v>0</v>
      </c>
      <c r="I51" s="113" t="n">
        <v>2</v>
      </c>
      <c r="J51" s="117" t="n">
        <v>109.2831198</v>
      </c>
      <c r="K51" s="118" t="n">
        <v>0.000757375658487249</v>
      </c>
      <c r="L51" s="118" t="n">
        <v>-4.179429274E-006</v>
      </c>
      <c r="M51" s="118" t="n">
        <v>1.02359168175549</v>
      </c>
      <c r="N51" s="119" t="n">
        <v>109.300454343104</v>
      </c>
      <c r="O51" s="118" t="n">
        <v>0.996706850854433</v>
      </c>
      <c r="P51" s="120" t="n">
        <v>4.7209842323844</v>
      </c>
      <c r="Q51" s="121" t="n">
        <v>4.61217526141651</v>
      </c>
      <c r="R51" s="122" t="n">
        <v>210.839155818287</v>
      </c>
      <c r="S51" s="122" t="n">
        <v>205.979747174861</v>
      </c>
      <c r="T51" s="124"/>
      <c r="U51" s="126"/>
      <c r="V51" s="126"/>
      <c r="W51" s="126"/>
      <c r="X51" s="126"/>
      <c r="Y51" s="126"/>
      <c r="Z51" s="126"/>
      <c r="AA51" s="126"/>
      <c r="AB51" s="126"/>
      <c r="AC51" s="126"/>
      <c r="AD51" s="136" t="n">
        <v>0.0034</v>
      </c>
      <c r="AE51" s="136" t="n">
        <v>0.0051</v>
      </c>
      <c r="AF51" s="136" t="n">
        <v>0.0053</v>
      </c>
      <c r="AG51" s="136" t="n">
        <v>0.0022</v>
      </c>
      <c r="AH51" s="136" t="n">
        <v>0.0057</v>
      </c>
      <c r="AI51" s="136" t="n">
        <v>-9999.9999</v>
      </c>
      <c r="AJ51" s="136" t="n">
        <v>-9999.9999</v>
      </c>
      <c r="AK51" s="136" t="n">
        <v>0.0021</v>
      </c>
      <c r="AL51" s="136" t="n">
        <v>0.0147</v>
      </c>
      <c r="AM51" s="136" t="n">
        <v>0.0104</v>
      </c>
      <c r="AN51" s="136" t="n">
        <v>0.0007</v>
      </c>
      <c r="AO51" s="136" t="n">
        <v>0.0027</v>
      </c>
      <c r="AP51" s="136" t="n">
        <v>0.0191</v>
      </c>
      <c r="AQ51" s="136" t="n">
        <v>-9999.9999</v>
      </c>
      <c r="AR51" s="136" t="n">
        <v>-9999.9999</v>
      </c>
      <c r="AS51" s="136" t="n">
        <v>0.0041</v>
      </c>
      <c r="AT51" s="136" t="n">
        <v>0.0041</v>
      </c>
      <c r="AU51" s="136" t="n">
        <v>-9999.9999</v>
      </c>
      <c r="AV51" s="136" t="n">
        <v>0.0082</v>
      </c>
      <c r="AW51" s="136" t="n">
        <v>-9999.9999</v>
      </c>
      <c r="AX51" s="136" t="n">
        <v>0.0077</v>
      </c>
      <c r="AY51" s="136" t="n">
        <v>0.0614</v>
      </c>
      <c r="AZ51" s="136" t="n">
        <v>0.0691</v>
      </c>
      <c r="BA51" s="136" t="n">
        <v>0.0024</v>
      </c>
      <c r="BB51" s="126" t="s">
        <v>169</v>
      </c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15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32"/>
      <c r="U54" s="32"/>
      <c r="V54" s="125"/>
      <c r="W54" s="125"/>
      <c r="X54" s="125"/>
      <c r="Y54" s="125"/>
      <c r="Z54" s="32"/>
      <c r="AA54" s="32"/>
      <c r="AB54" s="125"/>
      <c r="AC54" s="125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8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H31" colorId="64" zoomScale="100" zoomScaleNormal="100" zoomScalePageLayoutView="100" workbookViewId="0">
      <selection pane="topLeft" activeCell="AF54" activeCellId="0" sqref="AF54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12.22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42419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s">
        <v>161</v>
      </c>
      <c r="J9" s="29" t="s">
        <v>170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171</v>
      </c>
      <c r="P9" s="29" t="s">
        <v>14</v>
      </c>
      <c r="Q9" s="33" t="n">
        <v>9.001</v>
      </c>
      <c r="R9" s="33"/>
    </row>
    <row r="10" customFormat="false" ht="15" hidden="false" customHeight="true" outlineLevel="0" collapsed="false">
      <c r="C10" s="21"/>
      <c r="D10" s="18"/>
      <c r="G10" s="27" t="s">
        <v>18</v>
      </c>
      <c r="H10" s="27"/>
      <c r="I10" s="28" t="s">
        <v>172</v>
      </c>
      <c r="J10" s="29" t="s">
        <v>173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174</v>
      </c>
      <c r="P10" s="29" t="s">
        <v>21</v>
      </c>
      <c r="Q10" s="33" t="n">
        <v>-20.1153333333333</v>
      </c>
      <c r="R10" s="33"/>
      <c r="S10" s="34"/>
      <c r="T10" s="34"/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42418</v>
      </c>
      <c r="K11" s="37"/>
      <c r="L11" s="37"/>
      <c r="M11" s="37"/>
      <c r="N11" s="38" t="s">
        <v>171</v>
      </c>
      <c r="O11" s="39" t="n">
        <v>1</v>
      </c>
      <c r="P11" s="40" t="s">
        <v>175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0.906875</v>
      </c>
      <c r="K12" s="44"/>
      <c r="L12" s="44"/>
      <c r="M12" s="44"/>
      <c r="N12" s="45" t="s">
        <v>176</v>
      </c>
      <c r="O12" s="39" t="n">
        <v>-1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tru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137" t="n">
        <v>23.5</v>
      </c>
      <c r="S14" s="55" t="s">
        <v>33</v>
      </c>
    </row>
    <row r="15" customFormat="false" ht="14.25" hidden="false" customHeight="tru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37" t="n">
        <v>24.1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35" t="n">
        <v>4.9469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138" t="n">
        <v>0.005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0.997421516203227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0.019996699653476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5.01138997071024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4.9467268585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0.004999825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0.00403924211628383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3196</v>
      </c>
      <c r="E35" s="114" t="n">
        <v>8.6</v>
      </c>
      <c r="F35" s="115" t="n">
        <v>2.9299</v>
      </c>
      <c r="G35" s="128" t="n">
        <v>34.76315</v>
      </c>
      <c r="H35" s="113" t="n">
        <v>1000</v>
      </c>
      <c r="I35" s="113" t="n">
        <v>1007</v>
      </c>
      <c r="J35" s="117" t="n">
        <v>117.25</v>
      </c>
      <c r="K35" s="118" t="n">
        <v>0.0007944781482431</v>
      </c>
      <c r="L35" s="118" t="n">
        <v>-4.967512216E-006</v>
      </c>
      <c r="M35" s="118" t="n">
        <v>1.02699634222072</v>
      </c>
      <c r="N35" s="119" t="n">
        <v>117.267309793375</v>
      </c>
      <c r="O35" s="118" t="n">
        <v>0.999812079540344</v>
      </c>
      <c r="P35" s="120" t="n">
        <v>2.87139444802204</v>
      </c>
      <c r="Q35" s="121" t="n">
        <v>2.79591497065422</v>
      </c>
      <c r="R35" s="122" t="n">
        <v>128.236476048664</v>
      </c>
      <c r="S35" s="122" t="n">
        <v>124.865562589417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3198</v>
      </c>
      <c r="E36" s="114" t="n">
        <v>9.4</v>
      </c>
      <c r="F36" s="115" t="n">
        <v>1.0514</v>
      </c>
      <c r="G36" s="128" t="n">
        <v>34.7342</v>
      </c>
      <c r="H36" s="113" t="n">
        <v>750</v>
      </c>
      <c r="I36" s="113" t="n">
        <v>758</v>
      </c>
      <c r="J36" s="117" t="n">
        <v>117.21</v>
      </c>
      <c r="K36" s="118" t="n">
        <v>0.00079215910682294</v>
      </c>
      <c r="L36" s="118" t="n">
        <v>-4.909522456E-006</v>
      </c>
      <c r="M36" s="118" t="n">
        <v>1.02684538171261</v>
      </c>
      <c r="N36" s="119" t="n">
        <v>117.22726995582</v>
      </c>
      <c r="O36" s="118" t="n">
        <v>0.999752498684665</v>
      </c>
      <c r="P36" s="120" t="n">
        <v>1.02120639673745</v>
      </c>
      <c r="Q36" s="121" t="n">
        <v>0.994508438100244</v>
      </c>
      <c r="R36" s="122" t="n">
        <v>45.6070776782946</v>
      </c>
      <c r="S36" s="139" t="n">
        <v>44.4147468455569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3199</v>
      </c>
      <c r="E37" s="114" t="n">
        <v>9.5</v>
      </c>
      <c r="F37" s="115" t="n">
        <v>2.086</v>
      </c>
      <c r="G37" s="128" t="n">
        <v>34.7331</v>
      </c>
      <c r="H37" s="113" t="n">
        <v>750</v>
      </c>
      <c r="I37" s="113" t="n">
        <v>760</v>
      </c>
      <c r="J37" s="117" t="n">
        <v>119.84</v>
      </c>
      <c r="K37" s="118" t="n">
        <v>0.000791874309582969</v>
      </c>
      <c r="L37" s="118" t="n">
        <v>-4.90242265E-006</v>
      </c>
      <c r="M37" s="118" t="n">
        <v>1.02682801801489</v>
      </c>
      <c r="N37" s="119" t="n">
        <v>119.85765614704</v>
      </c>
      <c r="O37" s="118" t="n">
        <v>0.999744434108058</v>
      </c>
      <c r="P37" s="120" t="n">
        <v>1.99520240420477</v>
      </c>
      <c r="Q37" s="121" t="n">
        <v>1.94307359090374</v>
      </c>
      <c r="R37" s="122" t="n">
        <v>89.1057393717852</v>
      </c>
      <c r="S37" s="139" t="n">
        <v>86.7776665697612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3200</v>
      </c>
      <c r="E38" s="114" t="n">
        <v>11.6</v>
      </c>
      <c r="F38" s="115" t="n">
        <v>1.0873</v>
      </c>
      <c r="G38" s="128" t="n">
        <v>34.9702</v>
      </c>
      <c r="H38" s="113" t="n">
        <v>500</v>
      </c>
      <c r="I38" s="113" t="n">
        <v>503</v>
      </c>
      <c r="J38" s="117" t="n">
        <v>118.34</v>
      </c>
      <c r="K38" s="118" t="n">
        <v>0.0007861459813712</v>
      </c>
      <c r="L38" s="118" t="n">
        <v>-4.760970976E-006</v>
      </c>
      <c r="M38" s="118" t="n">
        <v>1.02664223512671</v>
      </c>
      <c r="N38" s="119" t="n">
        <v>118.35771573468</v>
      </c>
      <c r="O38" s="118" t="n">
        <v>0.999544275009952</v>
      </c>
      <c r="P38" s="120" t="n">
        <v>1.0463161597305</v>
      </c>
      <c r="Q38" s="121" t="n">
        <v>1.01916336960495</v>
      </c>
      <c r="R38" s="122" t="n">
        <v>46.7284796935641</v>
      </c>
      <c r="S38" s="122" t="n">
        <v>45.5158360865572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0</v>
      </c>
      <c r="C39" s="112" t="n">
        <v>5</v>
      </c>
      <c r="D39" s="113"/>
      <c r="E39" s="114"/>
      <c r="F39" s="115"/>
      <c r="G39" s="128"/>
      <c r="H39" s="113" t="n">
        <v>250</v>
      </c>
      <c r="I39" s="113" t="n">
        <v>251</v>
      </c>
      <c r="J39" s="117"/>
      <c r="K39" s="118"/>
      <c r="L39" s="118"/>
      <c r="M39" s="118"/>
      <c r="N39" s="119"/>
      <c r="O39" s="118"/>
      <c r="P39" s="120"/>
      <c r="Q39" s="121"/>
      <c r="R39" s="122"/>
      <c r="S39" s="122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40" t="n">
        <v>0.01</v>
      </c>
      <c r="AE39" s="140" t="n">
        <v>0.0047</v>
      </c>
      <c r="AF39" s="140" t="n">
        <v>0.0027</v>
      </c>
      <c r="AG39" s="140" t="n">
        <v>0.0086</v>
      </c>
      <c r="AH39" s="140" t="n">
        <v>0.0046</v>
      </c>
      <c r="AI39" s="140" t="n">
        <v>-9999.9999</v>
      </c>
      <c r="AJ39" s="140" t="n">
        <v>0.0009</v>
      </c>
      <c r="AK39" s="140" t="n">
        <v>-9999.9999</v>
      </c>
      <c r="AL39" s="140" t="n">
        <v>0.0234</v>
      </c>
      <c r="AM39" s="140" t="n">
        <v>0.0013</v>
      </c>
      <c r="AN39" s="140" t="n">
        <v>-9999.9999</v>
      </c>
      <c r="AO39" s="140" t="n">
        <v>-9999.9999</v>
      </c>
      <c r="AP39" s="140" t="n">
        <v>0.0012</v>
      </c>
      <c r="AQ39" s="140" t="n">
        <v>-9999.9999</v>
      </c>
      <c r="AR39" s="140" t="n">
        <v>0.0026</v>
      </c>
      <c r="AS39" s="140" t="n">
        <v>0.007</v>
      </c>
      <c r="AT39" s="140" t="n">
        <f aca="false">AS39+AR39</f>
        <v>0.0096</v>
      </c>
      <c r="AU39" s="140" t="n">
        <v>0.0021</v>
      </c>
      <c r="AV39" s="140" t="n">
        <v>-9999.9999</v>
      </c>
      <c r="AW39" s="140" t="n">
        <v>-9999.9999</v>
      </c>
      <c r="AX39" s="140" t="n">
        <v>-9999.9999</v>
      </c>
      <c r="AY39" s="140" t="n">
        <v>0.0312</v>
      </c>
      <c r="AZ39" s="140" t="n">
        <f aca="false">AY39</f>
        <v>0.0312</v>
      </c>
      <c r="BA39" s="140" t="n">
        <v>-9999.9999</v>
      </c>
      <c r="BB39" s="126" t="s">
        <v>169</v>
      </c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3201</v>
      </c>
      <c r="E40" s="114" t="n">
        <v>16.7</v>
      </c>
      <c r="F40" s="115" t="n">
        <v>1.9186</v>
      </c>
      <c r="G40" s="128" t="n">
        <v>35.5964</v>
      </c>
      <c r="H40" s="113" t="n">
        <v>100</v>
      </c>
      <c r="I40" s="113" t="n">
        <v>101</v>
      </c>
      <c r="J40" s="117" t="n">
        <v>120.41</v>
      </c>
      <c r="K40" s="118" t="n">
        <v>0.000774087631575729</v>
      </c>
      <c r="L40" s="118" t="n">
        <v>-4.478202394E-006</v>
      </c>
      <c r="M40" s="118" t="n">
        <v>1.02604435084101</v>
      </c>
      <c r="N40" s="119" t="n">
        <v>120.42877962524</v>
      </c>
      <c r="O40" s="118" t="n">
        <v>0.998828500166175</v>
      </c>
      <c r="P40" s="120" t="n">
        <v>1.82507252160682</v>
      </c>
      <c r="Q40" s="121" t="n">
        <v>1.7787462307169</v>
      </c>
      <c r="R40" s="122" t="n">
        <v>81.5077388149604</v>
      </c>
      <c r="S40" s="122" t="n">
        <v>79.4388066638169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40" t="n">
        <v>0.0122</v>
      </c>
      <c r="AE40" s="140" t="n">
        <v>0.0054</v>
      </c>
      <c r="AF40" s="140" t="n">
        <v>0.0018</v>
      </c>
      <c r="AG40" s="140" t="n">
        <v>0.0105</v>
      </c>
      <c r="AH40" s="140" t="n">
        <v>0.0054</v>
      </c>
      <c r="AI40" s="140" t="n">
        <v>-9999.9999</v>
      </c>
      <c r="AJ40" s="140" t="n">
        <v>0.0009</v>
      </c>
      <c r="AK40" s="140" t="n">
        <v>-9999.9999</v>
      </c>
      <c r="AL40" s="140" t="n">
        <v>0.0275</v>
      </c>
      <c r="AM40" s="140" t="n">
        <v>0.0015</v>
      </c>
      <c r="AN40" s="140" t="n">
        <v>-9999.9999</v>
      </c>
      <c r="AO40" s="140" t="n">
        <v>-9999.9999</v>
      </c>
      <c r="AP40" s="140" t="n">
        <v>0.0009</v>
      </c>
      <c r="AQ40" s="140" t="n">
        <v>-9999.9999</v>
      </c>
      <c r="AR40" s="140" t="n">
        <v>0.0029</v>
      </c>
      <c r="AS40" s="140" t="n">
        <v>0.0066</v>
      </c>
      <c r="AT40" s="140" t="n">
        <f aca="false">AS40+AR40</f>
        <v>0.0095</v>
      </c>
      <c r="AU40" s="140" t="n">
        <v>0.0021</v>
      </c>
      <c r="AV40" s="140" t="n">
        <v>-9999.9999</v>
      </c>
      <c r="AW40" s="140" t="n">
        <v>-9999.9999</v>
      </c>
      <c r="AX40" s="140" t="n">
        <v>-9999.9999</v>
      </c>
      <c r="AY40" s="140" t="n">
        <v>0.036</v>
      </c>
      <c r="AZ40" s="140" t="n">
        <f aca="false">AY40</f>
        <v>0.036</v>
      </c>
      <c r="BA40" s="140" t="n">
        <v>-9999.9999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0</v>
      </c>
      <c r="C41" s="112" t="n">
        <v>7</v>
      </c>
      <c r="D41" s="113"/>
      <c r="E41" s="114"/>
      <c r="F41" s="115"/>
      <c r="G41" s="128"/>
      <c r="H41" s="113" t="n">
        <v>90</v>
      </c>
      <c r="I41" s="113" t="n">
        <v>91</v>
      </c>
      <c r="J41" s="117"/>
      <c r="K41" s="118"/>
      <c r="L41" s="118"/>
      <c r="M41" s="118"/>
      <c r="N41" s="119"/>
      <c r="O41" s="118"/>
      <c r="P41" s="120"/>
      <c r="Q41" s="121"/>
      <c r="R41" s="122"/>
      <c r="S41" s="122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40" t="n">
        <v>0.0155</v>
      </c>
      <c r="AE41" s="140" t="n">
        <v>0.0078</v>
      </c>
      <c r="AF41" s="140" t="n">
        <v>0.0022</v>
      </c>
      <c r="AG41" s="140" t="n">
        <v>0.0161</v>
      </c>
      <c r="AH41" s="140" t="n">
        <v>0.0082</v>
      </c>
      <c r="AI41" s="140" t="n">
        <v>-9999.9999</v>
      </c>
      <c r="AJ41" s="140" t="n">
        <v>0.0011</v>
      </c>
      <c r="AK41" s="140" t="n">
        <v>-9999.9999</v>
      </c>
      <c r="AL41" s="140" t="n">
        <v>0.0325</v>
      </c>
      <c r="AM41" s="140" t="n">
        <v>0.002</v>
      </c>
      <c r="AN41" s="140" t="n">
        <v>-9999.9999</v>
      </c>
      <c r="AO41" s="140" t="n">
        <v>-9999.9999</v>
      </c>
      <c r="AP41" s="140" t="n">
        <v>0.0013</v>
      </c>
      <c r="AQ41" s="140" t="n">
        <v>-9999.9999</v>
      </c>
      <c r="AR41" s="140" t="n">
        <v>0.0055</v>
      </c>
      <c r="AS41" s="140" t="n">
        <v>0.008</v>
      </c>
      <c r="AT41" s="140" t="n">
        <f aca="false">AS41+AR41</f>
        <v>0.0135</v>
      </c>
      <c r="AU41" s="140" t="n">
        <v>0.0036</v>
      </c>
      <c r="AV41" s="140" t="n">
        <v>-9999.9999</v>
      </c>
      <c r="AW41" s="140" t="n">
        <v>-9999.9999</v>
      </c>
      <c r="AX41" s="140" t="n">
        <v>0.0043</v>
      </c>
      <c r="AY41" s="140" t="n">
        <v>0.0509</v>
      </c>
      <c r="AZ41" s="140" t="n">
        <f aca="false">AX41+AY41</f>
        <v>0.0552</v>
      </c>
      <c r="BA41" s="140" t="n">
        <v>-9999.9999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3204</v>
      </c>
      <c r="E42" s="114" t="n">
        <v>17.1</v>
      </c>
      <c r="F42" s="115" t="n">
        <v>1.8762</v>
      </c>
      <c r="G42" s="128" t="n">
        <v>35.6266</v>
      </c>
      <c r="H42" s="113" t="n">
        <v>80</v>
      </c>
      <c r="I42" s="113" t="n">
        <v>81</v>
      </c>
      <c r="J42" s="117" t="n">
        <v>118.41</v>
      </c>
      <c r="K42" s="118" t="n">
        <v>0.000773244072263269</v>
      </c>
      <c r="L42" s="118" t="n">
        <v>-4.459664586E-006</v>
      </c>
      <c r="M42" s="118" t="n">
        <v>1.0259724010022</v>
      </c>
      <c r="N42" s="119" t="n">
        <v>118.42850345706</v>
      </c>
      <c r="O42" s="118" t="n">
        <v>0.998759455388264</v>
      </c>
      <c r="P42" s="120" t="n">
        <v>1.81508545782297</v>
      </c>
      <c r="Q42" s="121" t="n">
        <v>1.76913672926284</v>
      </c>
      <c r="R42" s="122" t="n">
        <v>81.061716546374</v>
      </c>
      <c r="S42" s="122" t="n">
        <v>79.0096463288787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40" t="n">
        <v>0.0233</v>
      </c>
      <c r="AE42" s="140" t="n">
        <v>0.0141</v>
      </c>
      <c r="AF42" s="140" t="n">
        <v>0.0041</v>
      </c>
      <c r="AG42" s="140" t="n">
        <v>0.0251</v>
      </c>
      <c r="AH42" s="140" t="n">
        <v>0.0129</v>
      </c>
      <c r="AI42" s="140" t="n">
        <v>0.0014</v>
      </c>
      <c r="AJ42" s="140" t="n">
        <v>0.0014</v>
      </c>
      <c r="AK42" s="140" t="n">
        <v>0.0009</v>
      </c>
      <c r="AL42" s="140" t="n">
        <v>0.0457</v>
      </c>
      <c r="AM42" s="140" t="n">
        <v>0.0031</v>
      </c>
      <c r="AN42" s="140" t="n">
        <v>0.0008</v>
      </c>
      <c r="AO42" s="140" t="n">
        <v>-9999.9999</v>
      </c>
      <c r="AP42" s="140" t="n">
        <v>0.0017</v>
      </c>
      <c r="AQ42" s="140" t="n">
        <v>-9999.9999</v>
      </c>
      <c r="AR42" s="140" t="n">
        <v>0.0083</v>
      </c>
      <c r="AS42" s="140" t="n">
        <v>0.0109</v>
      </c>
      <c r="AT42" s="140" t="n">
        <f aca="false">AS42+AR42</f>
        <v>0.0192</v>
      </c>
      <c r="AU42" s="140" t="n">
        <v>0.006</v>
      </c>
      <c r="AV42" s="140" t="n">
        <v>-9999.9999</v>
      </c>
      <c r="AW42" s="140" t="n">
        <v>-9999.9999</v>
      </c>
      <c r="AX42" s="140" t="n">
        <v>0.0067</v>
      </c>
      <c r="AY42" s="140" t="n">
        <v>0.0794</v>
      </c>
      <c r="AZ42" s="140" t="n">
        <f aca="false">AX42+AY42</f>
        <v>0.0861</v>
      </c>
      <c r="BA42" s="140" t="n">
        <v>0.0017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0</v>
      </c>
      <c r="C43" s="112" t="n">
        <v>9</v>
      </c>
      <c r="D43" s="113"/>
      <c r="E43" s="114"/>
      <c r="F43" s="115"/>
      <c r="G43" s="128"/>
      <c r="H43" s="113" t="n">
        <v>70</v>
      </c>
      <c r="I43" s="113" t="n">
        <v>71</v>
      </c>
      <c r="J43" s="117"/>
      <c r="K43" s="118"/>
      <c r="L43" s="118"/>
      <c r="M43" s="118"/>
      <c r="N43" s="119"/>
      <c r="O43" s="118"/>
      <c r="P43" s="120"/>
      <c r="Q43" s="121"/>
      <c r="R43" s="122"/>
      <c r="S43" s="122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40" t="n">
        <v>0.0417</v>
      </c>
      <c r="AE43" s="140" t="n">
        <v>0.0283</v>
      </c>
      <c r="AF43" s="140" t="n">
        <v>0.0081</v>
      </c>
      <c r="AG43" s="140" t="n">
        <v>0.0493</v>
      </c>
      <c r="AH43" s="140" t="n">
        <v>0.024</v>
      </c>
      <c r="AI43" s="140" t="n">
        <v>0.0045</v>
      </c>
      <c r="AJ43" s="140" t="n">
        <v>0.0032</v>
      </c>
      <c r="AK43" s="140" t="n">
        <v>0.0015</v>
      </c>
      <c r="AL43" s="140" t="n">
        <v>0.0816</v>
      </c>
      <c r="AM43" s="140" t="n">
        <v>0.0065</v>
      </c>
      <c r="AN43" s="140" t="n">
        <v>0.0032</v>
      </c>
      <c r="AO43" s="140" t="n">
        <v>-9999.9999</v>
      </c>
      <c r="AP43" s="140" t="n">
        <v>0.0046</v>
      </c>
      <c r="AQ43" s="140" t="n">
        <v>-9999.9999</v>
      </c>
      <c r="AR43" s="140" t="n">
        <v>0.0116</v>
      </c>
      <c r="AS43" s="140" t="n">
        <v>0.0306</v>
      </c>
      <c r="AT43" s="140" t="n">
        <f aca="false">AS43+AR43</f>
        <v>0.0422</v>
      </c>
      <c r="AU43" s="140" t="n">
        <v>0.0099</v>
      </c>
      <c r="AV43" s="140" t="n">
        <v>-9999.9999</v>
      </c>
      <c r="AW43" s="140" t="n">
        <v>-9999.9999</v>
      </c>
      <c r="AX43" s="140" t="n">
        <v>0.0164</v>
      </c>
      <c r="AY43" s="140" t="n">
        <v>0.183</v>
      </c>
      <c r="AZ43" s="140" t="n">
        <f aca="false">AX43+AY43</f>
        <v>0.1994</v>
      </c>
      <c r="BA43" s="140" t="n">
        <v>0.0019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3206</v>
      </c>
      <c r="E44" s="114" t="n">
        <v>18.7</v>
      </c>
      <c r="F44" s="115" t="n">
        <v>2.1415</v>
      </c>
      <c r="G44" s="128" t="n">
        <v>35.7487</v>
      </c>
      <c r="H44" s="113" t="n">
        <v>60</v>
      </c>
      <c r="I44" s="113" t="n">
        <v>61</v>
      </c>
      <c r="J44" s="117" t="n">
        <v>117.45</v>
      </c>
      <c r="K44" s="118" t="n">
        <v>0.000770007589862229</v>
      </c>
      <c r="L44" s="118" t="n">
        <v>-4.390808074E-006</v>
      </c>
      <c r="M44" s="118" t="n">
        <v>1.02567123992587</v>
      </c>
      <c r="N44" s="119" t="n">
        <v>117.46849684815</v>
      </c>
      <c r="O44" s="118" t="n">
        <v>0.99846553259297</v>
      </c>
      <c r="P44" s="120" t="n">
        <v>2.0910770265648</v>
      </c>
      <c r="Q44" s="121" t="n">
        <v>2.03874004180515</v>
      </c>
      <c r="R44" s="122" t="n">
        <v>93.3875000063841</v>
      </c>
      <c r="S44" s="122" t="n">
        <v>91.0501302670179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40" t="n">
        <v>0.075</v>
      </c>
      <c r="AE44" s="140" t="n">
        <v>0.0641</v>
      </c>
      <c r="AF44" s="140" t="n">
        <v>0.034</v>
      </c>
      <c r="AG44" s="140" t="n">
        <v>0.0822</v>
      </c>
      <c r="AH44" s="140" t="n">
        <v>0.0379</v>
      </c>
      <c r="AI44" s="140" t="n">
        <v>0.0206</v>
      </c>
      <c r="AJ44" s="140" t="n">
        <v>0.005</v>
      </c>
      <c r="AK44" s="140" t="n">
        <v>0.0069</v>
      </c>
      <c r="AL44" s="140" t="n">
        <v>0.1733</v>
      </c>
      <c r="AM44" s="140" t="n">
        <v>0.0178</v>
      </c>
      <c r="AN44" s="140" t="n">
        <v>0.0087</v>
      </c>
      <c r="AO44" s="140" t="n">
        <v>-9999.9999</v>
      </c>
      <c r="AP44" s="140" t="n">
        <v>0.0171</v>
      </c>
      <c r="AQ44" s="140" t="n">
        <v>-9999.9999</v>
      </c>
      <c r="AR44" s="140" t="n">
        <v>-9999.9999</v>
      </c>
      <c r="AS44" s="140" t="n">
        <v>0.1174</v>
      </c>
      <c r="AT44" s="140" t="n">
        <f aca="false">AS44</f>
        <v>0.1174</v>
      </c>
      <c r="AU44" s="140" t="n">
        <v>-9999.9999</v>
      </c>
      <c r="AV44" s="140" t="n">
        <v>0.0189</v>
      </c>
      <c r="AW44" s="140" t="n">
        <v>-9999.9999</v>
      </c>
      <c r="AX44" s="140" t="n">
        <v>0.0289</v>
      </c>
      <c r="AY44" s="140" t="n">
        <v>0.4329</v>
      </c>
      <c r="AZ44" s="140" t="n">
        <f aca="false">AX44+AY44</f>
        <v>0.4618</v>
      </c>
      <c r="BA44" s="140" t="n">
        <v>0.0036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0</v>
      </c>
      <c r="C45" s="112" t="n">
        <v>11</v>
      </c>
      <c r="D45" s="113"/>
      <c r="E45" s="114"/>
      <c r="F45" s="115"/>
      <c r="G45" s="128"/>
      <c r="H45" s="113" t="n">
        <v>50</v>
      </c>
      <c r="I45" s="113" t="n">
        <v>50</v>
      </c>
      <c r="J45" s="117"/>
      <c r="K45" s="118"/>
      <c r="L45" s="118"/>
      <c r="M45" s="118"/>
      <c r="N45" s="119"/>
      <c r="O45" s="118"/>
      <c r="P45" s="120"/>
      <c r="Q45" s="121"/>
      <c r="R45" s="122"/>
      <c r="S45" s="122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 t="n">
        <v>0.0369</v>
      </c>
      <c r="AE45" s="140" t="n">
        <v>0.0429</v>
      </c>
      <c r="AF45" s="140" t="n">
        <v>0.0352</v>
      </c>
      <c r="AG45" s="140" t="n">
        <v>0.029</v>
      </c>
      <c r="AH45" s="140" t="n">
        <v>0.0181</v>
      </c>
      <c r="AI45" s="140" t="n">
        <v>0.0054</v>
      </c>
      <c r="AJ45" s="140" t="n">
        <v>0.002</v>
      </c>
      <c r="AK45" s="140" t="n">
        <v>0.0045</v>
      </c>
      <c r="AL45" s="140" t="n">
        <v>0.1351</v>
      </c>
      <c r="AM45" s="140" t="n">
        <v>0.0201</v>
      </c>
      <c r="AN45" s="140" t="n">
        <v>0.0018</v>
      </c>
      <c r="AO45" s="140" t="n">
        <v>-9999.9999</v>
      </c>
      <c r="AP45" s="140" t="n">
        <v>0.0411</v>
      </c>
      <c r="AQ45" s="140" t="n">
        <v>-9999.9999</v>
      </c>
      <c r="AR45" s="140" t="n">
        <v>0.0315</v>
      </c>
      <c r="AS45" s="140" t="n">
        <v>-9999.9999</v>
      </c>
      <c r="AT45" s="140" t="n">
        <f aca="false">AR45</f>
        <v>0.0315</v>
      </c>
      <c r="AU45" s="140" t="n">
        <v>-9999.9999</v>
      </c>
      <c r="AV45" s="140" t="n">
        <v>0.0228</v>
      </c>
      <c r="AW45" s="140" t="n">
        <v>-9999.9999</v>
      </c>
      <c r="AX45" s="140" t="n">
        <v>0.0353</v>
      </c>
      <c r="AY45" s="140" t="n">
        <v>0.2992</v>
      </c>
      <c r="AZ45" s="140" t="n">
        <f aca="false">AX45+AY45</f>
        <v>0.3345</v>
      </c>
      <c r="BA45" s="140" t="n">
        <v>0.0032</v>
      </c>
      <c r="BB45" s="126" t="s">
        <v>169</v>
      </c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3207</v>
      </c>
      <c r="E46" s="113" t="n">
        <v>24.1</v>
      </c>
      <c r="F46" s="115" t="n">
        <v>4.7223</v>
      </c>
      <c r="G46" s="128" t="n">
        <v>35.906</v>
      </c>
      <c r="H46" s="113" t="n">
        <v>40</v>
      </c>
      <c r="I46" s="113" t="n">
        <v>40</v>
      </c>
      <c r="J46" s="117" t="n">
        <v>116.98</v>
      </c>
      <c r="K46" s="118" t="n">
        <v>0.000760596449766669</v>
      </c>
      <c r="L46" s="118" t="n">
        <v>-4.220961226E-006</v>
      </c>
      <c r="M46" s="118" t="n">
        <v>1.02429940328913</v>
      </c>
      <c r="N46" s="119" t="n">
        <v>116.9986068388</v>
      </c>
      <c r="O46" s="118" t="n">
        <v>0.997274702369966</v>
      </c>
      <c r="P46" s="120" t="n">
        <v>4.64795718918019</v>
      </c>
      <c r="Q46" s="121" t="n">
        <v>4.53769393426874</v>
      </c>
      <c r="R46" s="122" t="n">
        <v>207.577768068787</v>
      </c>
      <c r="S46" s="122" t="n">
        <v>202.653411104442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0" t="n">
        <v>0.0128</v>
      </c>
      <c r="AE46" s="140" t="n">
        <v>0.021</v>
      </c>
      <c r="AF46" s="140" t="n">
        <v>0.0216</v>
      </c>
      <c r="AG46" s="140" t="n">
        <v>0.009</v>
      </c>
      <c r="AH46" s="140" t="n">
        <v>0.0075</v>
      </c>
      <c r="AI46" s="140" t="n">
        <v>0.0026</v>
      </c>
      <c r="AJ46" s="140" t="n">
        <v>-9999.9999</v>
      </c>
      <c r="AK46" s="140" t="n">
        <v>0.0015</v>
      </c>
      <c r="AL46" s="140" t="n">
        <v>0.0501</v>
      </c>
      <c r="AM46" s="140" t="n">
        <v>0.0142</v>
      </c>
      <c r="AN46" s="140" t="n">
        <v>0.0016</v>
      </c>
      <c r="AO46" s="140" t="n">
        <v>0.0023</v>
      </c>
      <c r="AP46" s="140" t="n">
        <v>0.0365</v>
      </c>
      <c r="AQ46" s="140" t="n">
        <v>-9999.9999</v>
      </c>
      <c r="AR46" s="140" t="n">
        <v>0.0159</v>
      </c>
      <c r="AS46" s="140" t="n">
        <v>-9999.9999</v>
      </c>
      <c r="AT46" s="140" t="n">
        <f aca="false">AR46</f>
        <v>0.0159</v>
      </c>
      <c r="AU46" s="140" t="n">
        <v>-9999.9999</v>
      </c>
      <c r="AV46" s="140" t="n">
        <v>0.022</v>
      </c>
      <c r="AW46" s="140" t="n">
        <v>-9999.9999</v>
      </c>
      <c r="AX46" s="140" t="n">
        <v>0.0206</v>
      </c>
      <c r="AY46" s="140" t="n">
        <v>0.1982</v>
      </c>
      <c r="AZ46" s="140" t="n">
        <f aca="false">AX46+AY46</f>
        <v>0.2188</v>
      </c>
      <c r="BA46" s="140" t="n">
        <v>0.002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15"/>
      <c r="G47" s="128"/>
      <c r="H47" s="113" t="n">
        <v>30</v>
      </c>
      <c r="I47" s="113" t="n">
        <v>31</v>
      </c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40" t="n">
        <v>-9999.9999</v>
      </c>
      <c r="AE47" s="140" t="n">
        <v>-9999.9999</v>
      </c>
      <c r="AF47" s="140" t="n">
        <v>-9999.9999</v>
      </c>
      <c r="AG47" s="140" t="n">
        <v>0.002</v>
      </c>
      <c r="AH47" s="140" t="n">
        <v>0.0017</v>
      </c>
      <c r="AI47" s="140" t="n">
        <v>-9999.9999</v>
      </c>
      <c r="AJ47" s="140" t="n">
        <v>-9999.9999</v>
      </c>
      <c r="AK47" s="140" t="n">
        <v>-9999.9999</v>
      </c>
      <c r="AL47" s="140" t="n">
        <v>0.016</v>
      </c>
      <c r="AM47" s="140" t="n">
        <v>0.0057</v>
      </c>
      <c r="AN47" s="140" t="n">
        <v>-9999.9999</v>
      </c>
      <c r="AO47" s="140" t="n">
        <v>-9999.9999</v>
      </c>
      <c r="AP47" s="140" t="n">
        <v>0.0248</v>
      </c>
      <c r="AQ47" s="140" t="n">
        <v>-9999.9999</v>
      </c>
      <c r="AR47" s="140" t="n">
        <v>-9999.9999</v>
      </c>
      <c r="AS47" s="140" t="n">
        <v>0.0073</v>
      </c>
      <c r="AT47" s="140" t="n">
        <f aca="false">AS47</f>
        <v>0.0073</v>
      </c>
      <c r="AU47" s="140" t="n">
        <v>-9999.9999</v>
      </c>
      <c r="AV47" s="140" t="n">
        <v>0.0239</v>
      </c>
      <c r="AW47" s="140" t="n">
        <v>-9999.9999</v>
      </c>
      <c r="AX47" s="140" t="n">
        <v>0.0133</v>
      </c>
      <c r="AY47" s="140" t="n">
        <v>0.1629</v>
      </c>
      <c r="AZ47" s="140" t="n">
        <f aca="false">AX47+AY47</f>
        <v>0.1762</v>
      </c>
      <c r="BA47" s="140" t="n">
        <v>0.0024</v>
      </c>
      <c r="BB47" s="126" t="s">
        <v>169</v>
      </c>
    </row>
    <row r="48" customFormat="false" ht="15" hidden="false" customHeight="false" outlineLevel="0" collapsed="false">
      <c r="A48" s="110" t="n">
        <v>1</v>
      </c>
      <c r="B48" s="111" t="n">
        <v>1</v>
      </c>
      <c r="C48" s="112" t="n">
        <v>14</v>
      </c>
      <c r="D48" s="113" t="n">
        <v>3212</v>
      </c>
      <c r="E48" s="113" t="n">
        <v>27.7</v>
      </c>
      <c r="F48" s="115" t="n">
        <v>4.8131</v>
      </c>
      <c r="G48" s="128" t="n">
        <v>35.9004</v>
      </c>
      <c r="H48" s="113" t="n">
        <v>20</v>
      </c>
      <c r="I48" s="113" t="n">
        <v>21</v>
      </c>
      <c r="J48" s="117" t="n">
        <v>119.26</v>
      </c>
      <c r="K48" s="118" t="n">
        <v>0.000755497206216729</v>
      </c>
      <c r="L48" s="118" t="n">
        <v>-4.161339034E-006</v>
      </c>
      <c r="M48" s="118" t="n">
        <v>1.02317215124468</v>
      </c>
      <c r="N48" s="119" t="n">
        <v>119.27896281704</v>
      </c>
      <c r="O48" s="118" t="n">
        <v>0.996321931391658</v>
      </c>
      <c r="P48" s="120" t="n">
        <v>4.64546847287707</v>
      </c>
      <c r="Q48" s="121" t="n">
        <v>4.54026086150399</v>
      </c>
      <c r="R48" s="122" t="n">
        <v>207.46662199869</v>
      </c>
      <c r="S48" s="122" t="n">
        <v>202.768050074768</v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40" t="n">
        <v>0.0053</v>
      </c>
      <c r="AE48" s="140" t="n">
        <v>0.0082</v>
      </c>
      <c r="AF48" s="140" t="n">
        <v>0.0079</v>
      </c>
      <c r="AG48" s="140" t="n">
        <v>0.0031</v>
      </c>
      <c r="AH48" s="140" t="n">
        <v>0.0038</v>
      </c>
      <c r="AI48" s="140" t="n">
        <v>-9999.9999</v>
      </c>
      <c r="AJ48" s="140" t="n">
        <v>-9999.9999</v>
      </c>
      <c r="AK48" s="140" t="n">
        <v>0.0018</v>
      </c>
      <c r="AL48" s="140" t="n">
        <v>0.0272</v>
      </c>
      <c r="AM48" s="140" t="n">
        <v>0.0105</v>
      </c>
      <c r="AN48" s="140" t="n">
        <v>0.0335</v>
      </c>
      <c r="AO48" s="140" t="n">
        <v>0.0067</v>
      </c>
      <c r="AP48" s="140" t="n">
        <v>0.0067</v>
      </c>
      <c r="AQ48" s="140" t="n">
        <v>-9999.9999</v>
      </c>
      <c r="AR48" s="140" t="n">
        <v>-9999.9999</v>
      </c>
      <c r="AS48" s="140" t="n">
        <v>0.0018</v>
      </c>
      <c r="AT48" s="140" t="n">
        <f aca="false">AS48</f>
        <v>0.0018</v>
      </c>
      <c r="AU48" s="140" t="n">
        <v>-9999.9999</v>
      </c>
      <c r="AV48" s="140" t="n">
        <v>0.0161</v>
      </c>
      <c r="AW48" s="140" t="n">
        <v>0.0056</v>
      </c>
      <c r="AX48" s="140" t="n">
        <v>0.0129</v>
      </c>
      <c r="AY48" s="140" t="n">
        <v>0.1226</v>
      </c>
      <c r="AZ48" s="140" t="n">
        <f aca="false">AX48+AY48</f>
        <v>0.1355</v>
      </c>
      <c r="BA48" s="140" t="n">
        <v>-9999.9999</v>
      </c>
      <c r="BB48" s="126" t="s">
        <v>169</v>
      </c>
    </row>
    <row r="49" customFormat="false" ht="15" hidden="false" customHeight="false" outlineLevel="0" collapsed="false">
      <c r="A49" s="110" t="n">
        <v>1</v>
      </c>
      <c r="B49" s="111" t="n">
        <v>1</v>
      </c>
      <c r="C49" s="112" t="n">
        <v>15</v>
      </c>
      <c r="D49" s="113" t="n">
        <v>3213</v>
      </c>
      <c r="E49" s="113" t="n">
        <v>27.8</v>
      </c>
      <c r="F49" s="115" t="n">
        <v>4.7053</v>
      </c>
      <c r="G49" s="128" t="n">
        <v>35.909</v>
      </c>
      <c r="H49" s="113" t="n">
        <v>10</v>
      </c>
      <c r="I49" s="113" t="n">
        <v>10</v>
      </c>
      <c r="J49" s="117" t="n">
        <v>117.2</v>
      </c>
      <c r="K49" s="118" t="n">
        <v>0.00075536798352758</v>
      </c>
      <c r="L49" s="118" t="n">
        <v>-4.160295064E-006</v>
      </c>
      <c r="M49" s="118" t="n">
        <v>1.0231460293979</v>
      </c>
      <c r="N49" s="119" t="n">
        <v>117.218645348</v>
      </c>
      <c r="O49" s="118" t="n">
        <v>0.996293751176097</v>
      </c>
      <c r="P49" s="120" t="n">
        <v>4.62232385934726</v>
      </c>
      <c r="Q49" s="121" t="n">
        <v>4.5177557519012</v>
      </c>
      <c r="R49" s="122" t="n">
        <v>206.432983558448</v>
      </c>
      <c r="S49" s="122" t="n">
        <v>201.762971879908</v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40" t="n">
        <v>0.005</v>
      </c>
      <c r="AE49" s="140" t="n">
        <v>0.0065</v>
      </c>
      <c r="AF49" s="140" t="n">
        <v>0.0094</v>
      </c>
      <c r="AG49" s="140" t="n">
        <v>0.0025</v>
      </c>
      <c r="AH49" s="140" t="n">
        <v>0.0036</v>
      </c>
      <c r="AI49" s="140" t="n">
        <v>-9999.9999</v>
      </c>
      <c r="AJ49" s="140" t="n">
        <v>-9999.9999</v>
      </c>
      <c r="AK49" s="140" t="n">
        <v>0.0014</v>
      </c>
      <c r="AL49" s="140" t="n">
        <v>0.0217</v>
      </c>
      <c r="AM49" s="140" t="n">
        <v>0.0088</v>
      </c>
      <c r="AN49" s="140" t="n">
        <v>-9999.9999</v>
      </c>
      <c r="AO49" s="140" t="n">
        <v>-9999.9999</v>
      </c>
      <c r="AP49" s="140" t="n">
        <v>0.0277</v>
      </c>
      <c r="AQ49" s="140" t="n">
        <v>-9999.9999</v>
      </c>
      <c r="AR49" s="140" t="n">
        <v>-9999.9999</v>
      </c>
      <c r="AS49" s="140" t="n">
        <v>0.005</v>
      </c>
      <c r="AT49" s="140" t="n">
        <f aca="false">AS49</f>
        <v>0.005</v>
      </c>
      <c r="AU49" s="140" t="n">
        <v>-9999.9999</v>
      </c>
      <c r="AV49" s="140" t="n">
        <v>0.013</v>
      </c>
      <c r="AW49" s="140" t="n">
        <v>0.0052</v>
      </c>
      <c r="AX49" s="140" t="n">
        <v>0.0104</v>
      </c>
      <c r="AY49" s="140" t="n">
        <v>0.0942</v>
      </c>
      <c r="AZ49" s="140" t="n">
        <f aca="false">AX49+AY49</f>
        <v>0.1046</v>
      </c>
      <c r="BA49" s="140" t="n">
        <v>-9999.9999</v>
      </c>
      <c r="BB49" s="126" t="s">
        <v>169</v>
      </c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15"/>
      <c r="G50" s="128"/>
      <c r="H50" s="113" t="n">
        <v>5</v>
      </c>
      <c r="I50" s="113" t="n">
        <v>5</v>
      </c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40" t="n">
        <v>0.0052</v>
      </c>
      <c r="AE50" s="140" t="n">
        <v>0.0065</v>
      </c>
      <c r="AF50" s="140" t="n">
        <v>0.0095</v>
      </c>
      <c r="AG50" s="140" t="n">
        <v>0.0026</v>
      </c>
      <c r="AH50" s="140" t="n">
        <v>0.0035</v>
      </c>
      <c r="AI50" s="140" t="n">
        <v>-9999.9999</v>
      </c>
      <c r="AJ50" s="140" t="n">
        <v>-9999.9999</v>
      </c>
      <c r="AK50" s="140" t="n">
        <v>0.0014</v>
      </c>
      <c r="AL50" s="140" t="n">
        <v>0.0217</v>
      </c>
      <c r="AM50" s="140" t="n">
        <v>0.0087</v>
      </c>
      <c r="AN50" s="140" t="n">
        <v>-9999.9999</v>
      </c>
      <c r="AO50" s="140" t="n">
        <v>-9999.9999</v>
      </c>
      <c r="AP50" s="140" t="n">
        <v>0.028</v>
      </c>
      <c r="AQ50" s="140" t="n">
        <v>-9999.9999</v>
      </c>
      <c r="AR50" s="140" t="n">
        <v>-9999.9999</v>
      </c>
      <c r="AS50" s="140" t="n">
        <v>0.0056</v>
      </c>
      <c r="AT50" s="140" t="n">
        <f aca="false">AS50</f>
        <v>0.0056</v>
      </c>
      <c r="AU50" s="140" t="n">
        <v>-9999.9999</v>
      </c>
      <c r="AV50" s="140" t="n">
        <v>0.0128</v>
      </c>
      <c r="AW50" s="140" t="n">
        <v>0.0057</v>
      </c>
      <c r="AX50" s="140" t="n">
        <v>0.0101</v>
      </c>
      <c r="AY50" s="140" t="n">
        <v>0.0942</v>
      </c>
      <c r="AZ50" s="140" t="n">
        <f aca="false">AX50+AY50</f>
        <v>0.1043</v>
      </c>
      <c r="BA50" s="140" t="n">
        <v>-9999.9999</v>
      </c>
      <c r="BB50" s="126" t="s">
        <v>169</v>
      </c>
    </row>
    <row r="51" customFormat="false" ht="15" hidden="false" customHeight="false" outlineLevel="0" collapsed="false">
      <c r="A51" s="110" t="n">
        <v>1</v>
      </c>
      <c r="B51" s="111" t="n">
        <v>1</v>
      </c>
      <c r="C51" s="112" t="n">
        <v>17</v>
      </c>
      <c r="D51" s="113" t="n">
        <v>3214</v>
      </c>
      <c r="E51" s="113" t="n">
        <v>27.8</v>
      </c>
      <c r="F51" s="115" t="n">
        <v>4.6518</v>
      </c>
      <c r="G51" s="128" t="n">
        <v>35.91025</v>
      </c>
      <c r="H51" s="113" t="n">
        <v>0</v>
      </c>
      <c r="I51" s="113" t="n">
        <v>4</v>
      </c>
      <c r="J51" s="117" t="n">
        <v>115.99</v>
      </c>
      <c r="K51" s="118" t="n">
        <v>0.00075536798352758</v>
      </c>
      <c r="L51" s="118" t="n">
        <v>-4.160295064E-006</v>
      </c>
      <c r="M51" s="118" t="n">
        <v>1.02314697023679</v>
      </c>
      <c r="N51" s="119" t="n">
        <v>116.008454298975</v>
      </c>
      <c r="O51" s="118" t="n">
        <v>0.996293751176097</v>
      </c>
      <c r="P51" s="120" t="n">
        <v>4.618119406677</v>
      </c>
      <c r="Q51" s="121" t="n">
        <v>4.51364226354325</v>
      </c>
      <c r="R51" s="122" t="n">
        <v>206.245212702195</v>
      </c>
      <c r="S51" s="122" t="n">
        <v>201.579263489841</v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40" t="n">
        <v>0.0057</v>
      </c>
      <c r="AE51" s="140" t="n">
        <v>0.0071</v>
      </c>
      <c r="AF51" s="140" t="n">
        <v>0.0094</v>
      </c>
      <c r="AG51" s="140" t="n">
        <v>0.0028</v>
      </c>
      <c r="AH51" s="140" t="n">
        <v>0.0037</v>
      </c>
      <c r="AI51" s="140" t="n">
        <v>-9999.9999</v>
      </c>
      <c r="AJ51" s="140" t="n">
        <v>-9999.9999</v>
      </c>
      <c r="AK51" s="140" t="n">
        <v>0.0014</v>
      </c>
      <c r="AL51" s="140" t="n">
        <v>0.0251</v>
      </c>
      <c r="AM51" s="140" t="n">
        <v>0.0094</v>
      </c>
      <c r="AN51" s="140" t="n">
        <v>-9999.9999</v>
      </c>
      <c r="AO51" s="140" t="n">
        <v>-9999.9999</v>
      </c>
      <c r="AP51" s="140" t="n">
        <v>0.0307</v>
      </c>
      <c r="AQ51" s="140" t="n">
        <v>-9999.9999</v>
      </c>
      <c r="AR51" s="140" t="n">
        <v>-9999.9999</v>
      </c>
      <c r="AS51" s="140" t="n">
        <v>0.0058</v>
      </c>
      <c r="AT51" s="140" t="n">
        <f aca="false">AS51</f>
        <v>0.0058</v>
      </c>
      <c r="AU51" s="140" t="n">
        <v>-9999.9999</v>
      </c>
      <c r="AV51" s="140" t="n">
        <v>0.014</v>
      </c>
      <c r="AW51" s="140" t="n">
        <v>0.0064</v>
      </c>
      <c r="AX51" s="140" t="n">
        <v>0.0121</v>
      </c>
      <c r="AY51" s="140" t="n">
        <v>0.1112</v>
      </c>
      <c r="AZ51" s="140" t="n">
        <f aca="false">AX51+AY51</f>
        <v>0.1233</v>
      </c>
      <c r="BA51" s="140" t="n">
        <v>-9999.9999</v>
      </c>
      <c r="BB51" s="126" t="s">
        <v>169</v>
      </c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H28" colorId="64" zoomScale="100" zoomScaleNormal="100" zoomScalePageLayoutView="100" workbookViewId="0">
      <selection pane="topLeft" activeCell="AE53" activeCellId="0" sqref="AE53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12.33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42419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177</v>
      </c>
      <c r="J9" s="29" t="s">
        <v>178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179</v>
      </c>
      <c r="P9" s="29" t="s">
        <v>14</v>
      </c>
      <c r="Q9" s="33" t="n">
        <v>7.99866666666667</v>
      </c>
      <c r="R9" s="33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180</v>
      </c>
      <c r="J10" s="29" t="s">
        <v>181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182</v>
      </c>
      <c r="P10" s="29" t="s">
        <v>21</v>
      </c>
      <c r="Q10" s="33" t="n">
        <v>-18.965</v>
      </c>
      <c r="R10" s="33"/>
      <c r="S10" s="34"/>
      <c r="T10" s="34"/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42419</v>
      </c>
      <c r="K11" s="37"/>
      <c r="L11" s="37"/>
      <c r="M11" s="37"/>
      <c r="N11" s="38" t="s">
        <v>179</v>
      </c>
      <c r="O11" s="39" t="n">
        <v>1</v>
      </c>
      <c r="P11" s="40" t="s">
        <v>183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0.306666666666667</v>
      </c>
      <c r="K12" s="44"/>
      <c r="L12" s="44"/>
      <c r="M12" s="44"/>
      <c r="N12" s="45" t="s">
        <v>184</v>
      </c>
      <c r="O12" s="39" t="n">
        <v>-1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137" t="n">
        <v>23.5</v>
      </c>
      <c r="S14" s="55" t="s">
        <v>33</v>
      </c>
      <c r="V14" s="61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37" t="n">
        <v>24.7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35" t="n">
        <v>4.9469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138" t="n">
        <v>0.005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0.997421516203227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0.019996699653476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5.01138997071024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4.9467268585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0.004999825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0.00403924211628383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3229</v>
      </c>
      <c r="E35" s="113" t="n">
        <v>8.8</v>
      </c>
      <c r="F35" s="115" t="n">
        <v>3.1872</v>
      </c>
      <c r="G35" s="115" t="n">
        <v>34.76695</v>
      </c>
      <c r="H35" s="113" t="n">
        <v>1000</v>
      </c>
      <c r="I35" s="113" t="n">
        <v>1007</v>
      </c>
      <c r="J35" s="117" t="n">
        <v>120.3</v>
      </c>
      <c r="K35" s="118" t="n">
        <v>0.00079389155779328</v>
      </c>
      <c r="L35" s="118" t="n">
        <v>-4.952816224E-006</v>
      </c>
      <c r="M35" s="118" t="n">
        <v>1.02696787349406</v>
      </c>
      <c r="N35" s="119" t="n">
        <v>120.31776464085</v>
      </c>
      <c r="O35" s="118" t="n">
        <v>0.999798012403754</v>
      </c>
      <c r="P35" s="120" t="n">
        <v>3.04427516500378</v>
      </c>
      <c r="Q35" s="121" t="n">
        <v>2.96433339696033</v>
      </c>
      <c r="R35" s="122" t="n">
        <v>135.957328869069</v>
      </c>
      <c r="S35" s="122" t="n">
        <v>132.387129508248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3230</v>
      </c>
      <c r="E36" s="113" t="n">
        <v>10.5</v>
      </c>
      <c r="F36" s="115" t="n">
        <v>1.8042</v>
      </c>
      <c r="G36" s="115" t="n">
        <v>34.7899</v>
      </c>
      <c r="H36" s="113" t="n">
        <v>750</v>
      </c>
      <c r="I36" s="113" t="n">
        <v>755</v>
      </c>
      <c r="J36" s="117" t="n">
        <v>115.77</v>
      </c>
      <c r="K36" s="118" t="n">
        <v>0.000789087166290469</v>
      </c>
      <c r="L36" s="118" t="n">
        <v>-4.83324465E-006</v>
      </c>
      <c r="M36" s="118" t="n">
        <v>1.02670161891639</v>
      </c>
      <c r="N36" s="119" t="n">
        <v>115.78712226723</v>
      </c>
      <c r="O36" s="118" t="n">
        <v>0.999656380338444</v>
      </c>
      <c r="P36" s="120" t="n">
        <v>1.78538190391337</v>
      </c>
      <c r="Q36" s="121" t="n">
        <v>1.73894914648884</v>
      </c>
      <c r="R36" s="122" t="n">
        <v>79.7351558287711</v>
      </c>
      <c r="S36" s="122" t="n">
        <v>77.6614688821915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3231</v>
      </c>
      <c r="E37" s="113" t="n">
        <v>12.4</v>
      </c>
      <c r="F37" s="115" t="n">
        <v>0.9581</v>
      </c>
      <c r="G37" s="115" t="n">
        <v>35.069</v>
      </c>
      <c r="H37" s="113" t="n">
        <v>500</v>
      </c>
      <c r="I37" s="113" t="n">
        <v>504</v>
      </c>
      <c r="J37" s="117" t="n">
        <v>114.15</v>
      </c>
      <c r="K37" s="118" t="n">
        <v>0.00078408638328224</v>
      </c>
      <c r="L37" s="118" t="n">
        <v>-4.710923296E-006</v>
      </c>
      <c r="M37" s="118" t="n">
        <v>1.02656593579736</v>
      </c>
      <c r="N37" s="119" t="n">
        <v>114.1672012635</v>
      </c>
      <c r="O37" s="118" t="n">
        <v>0.999452970974805</v>
      </c>
      <c r="P37" s="120" t="n">
        <v>0.954622837019903</v>
      </c>
      <c r="Q37" s="121" t="n">
        <v>0.929918677146079</v>
      </c>
      <c r="R37" s="122" t="n">
        <v>42.6334559013089</v>
      </c>
      <c r="S37" s="122" t="n">
        <v>41.5301681213439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3232</v>
      </c>
      <c r="E38" s="113" t="n">
        <v>13.1</v>
      </c>
      <c r="F38" s="115" t="n">
        <v>0.9536</v>
      </c>
      <c r="G38" s="115" t="n">
        <v>35.0692</v>
      </c>
      <c r="H38" s="113" t="n">
        <v>500</v>
      </c>
      <c r="I38" s="113" t="n">
        <v>503</v>
      </c>
      <c r="J38" s="117" t="n">
        <v>115.71</v>
      </c>
      <c r="K38" s="118" t="n">
        <v>0.000782337563807469</v>
      </c>
      <c r="L38" s="118" t="n">
        <v>-4.668868906E-006</v>
      </c>
      <c r="M38" s="118" t="n">
        <v>1.0264270062317</v>
      </c>
      <c r="N38" s="119" t="n">
        <v>115.72743657132</v>
      </c>
      <c r="O38" s="118" t="n">
        <v>0.99936648214646</v>
      </c>
      <c r="P38" s="120" t="n">
        <v>0.937028984914154</v>
      </c>
      <c r="Q38" s="121" t="n">
        <v>0.912903673836732</v>
      </c>
      <c r="R38" s="122" t="n">
        <v>41.8477144662661</v>
      </c>
      <c r="S38" s="122" t="n">
        <v>40.7702780735485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0</v>
      </c>
      <c r="C39" s="112" t="n">
        <v>5</v>
      </c>
      <c r="D39" s="113"/>
      <c r="E39" s="113"/>
      <c r="F39" s="115"/>
      <c r="G39" s="115"/>
      <c r="H39" s="113" t="n">
        <v>250</v>
      </c>
      <c r="I39" s="113" t="n">
        <v>252</v>
      </c>
      <c r="J39" s="117"/>
      <c r="K39" s="118"/>
      <c r="L39" s="118"/>
      <c r="M39" s="118"/>
      <c r="N39" s="119"/>
      <c r="O39" s="118"/>
      <c r="P39" s="120"/>
      <c r="Q39" s="121"/>
      <c r="R39" s="122"/>
      <c r="S39" s="122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40" t="n">
        <v>-9999.9999</v>
      </c>
      <c r="AE39" s="140" t="n">
        <v>-9999.9999</v>
      </c>
      <c r="AF39" s="140" t="n">
        <v>-9999.9999</v>
      </c>
      <c r="AG39" s="140" t="n">
        <v>-9999.9999</v>
      </c>
      <c r="AH39" s="140" t="n">
        <v>-9999.9999</v>
      </c>
      <c r="AI39" s="140" t="n">
        <v>-9999.9999</v>
      </c>
      <c r="AJ39" s="140" t="n">
        <v>-9999.9999</v>
      </c>
      <c r="AK39" s="140" t="n">
        <v>-9999.9999</v>
      </c>
      <c r="AL39" s="140" t="n">
        <v>-9999.9999</v>
      </c>
      <c r="AM39" s="140" t="n">
        <v>-9999.9999</v>
      </c>
      <c r="AN39" s="140" t="n">
        <v>-9999.9999</v>
      </c>
      <c r="AO39" s="140" t="n">
        <v>-9999.9999</v>
      </c>
      <c r="AP39" s="140" t="n">
        <v>-9999.9999</v>
      </c>
      <c r="AQ39" s="140" t="n">
        <v>-9999.9999</v>
      </c>
      <c r="AR39" s="140" t="n">
        <v>-9999.9999</v>
      </c>
      <c r="AS39" s="140" t="n">
        <v>-9999.9999</v>
      </c>
      <c r="AT39" s="140" t="n">
        <f aca="false">AS39</f>
        <v>-9999.9999</v>
      </c>
      <c r="AU39" s="140" t="n">
        <v>-9999.9999</v>
      </c>
      <c r="AV39" s="140" t="n">
        <v>-9999.9999</v>
      </c>
      <c r="AW39" s="140" t="n">
        <v>-9999.9999</v>
      </c>
      <c r="AX39" s="140" t="n">
        <v>-9999.9999</v>
      </c>
      <c r="AY39" s="140" t="n">
        <v>-9999.9999</v>
      </c>
      <c r="AZ39" s="140" t="n">
        <f aca="false">AY39</f>
        <v>-9999.9999</v>
      </c>
      <c r="BA39" s="140" t="n">
        <v>-9999.9999</v>
      </c>
      <c r="BB39" s="126" t="s">
        <v>169</v>
      </c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3233</v>
      </c>
      <c r="E40" s="113" t="n">
        <v>17.4</v>
      </c>
      <c r="F40" s="115" t="n">
        <v>1.7746</v>
      </c>
      <c r="G40" s="115" t="n">
        <v>35.5972</v>
      </c>
      <c r="H40" s="113" t="n">
        <v>100</v>
      </c>
      <c r="I40" s="113" t="n">
        <v>100</v>
      </c>
      <c r="J40" s="117" t="n">
        <v>117.93</v>
      </c>
      <c r="K40" s="118" t="n">
        <v>0.00077262056526774</v>
      </c>
      <c r="L40" s="118" t="n">
        <v>-4.446108696E-006</v>
      </c>
      <c r="M40" s="118" t="n">
        <v>1.02587755411872</v>
      </c>
      <c r="N40" s="119" t="n">
        <v>117.94839377796</v>
      </c>
      <c r="O40" s="118" t="n">
        <v>0.998706495952615</v>
      </c>
      <c r="P40" s="120" t="n">
        <v>1.72310378727657</v>
      </c>
      <c r="Q40" s="121" t="n">
        <v>1.67963884223669</v>
      </c>
      <c r="R40" s="122" t="n">
        <v>76.9538151397715</v>
      </c>
      <c r="S40" s="122" t="n">
        <v>75.0126706942904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40" t="n">
        <v>0.0089</v>
      </c>
      <c r="AE40" s="140" t="n">
        <v>0.0046</v>
      </c>
      <c r="AF40" s="140" t="n">
        <v>-9999.9999</v>
      </c>
      <c r="AG40" s="140" t="n">
        <v>0.011</v>
      </c>
      <c r="AH40" s="140" t="n">
        <v>0.0079</v>
      </c>
      <c r="AI40" s="140" t="n">
        <v>-9999.9999</v>
      </c>
      <c r="AJ40" s="140" t="n">
        <v>-9999.9999</v>
      </c>
      <c r="AK40" s="140" t="n">
        <v>-9999.9999</v>
      </c>
      <c r="AL40" s="140" t="n">
        <v>0.0228</v>
      </c>
      <c r="AM40" s="140" t="n">
        <v>0.0014</v>
      </c>
      <c r="AN40" s="140" t="n">
        <v>-9999.9999</v>
      </c>
      <c r="AO40" s="140" t="n">
        <v>-9999.9999</v>
      </c>
      <c r="AP40" s="140" t="n">
        <v>0.0019</v>
      </c>
      <c r="AQ40" s="140" t="n">
        <v>-9999.9999</v>
      </c>
      <c r="AR40" s="140" t="n">
        <v>0.0032</v>
      </c>
      <c r="AS40" s="140" t="n">
        <v>0.0092</v>
      </c>
      <c r="AT40" s="140" t="n">
        <f aca="false">AS40+AR40</f>
        <v>0.0124</v>
      </c>
      <c r="AU40" s="140" t="n">
        <v>0.002</v>
      </c>
      <c r="AV40" s="140" t="n">
        <v>-9999.9999</v>
      </c>
      <c r="AW40" s="140" t="n">
        <v>-9999.9999</v>
      </c>
      <c r="AX40" s="140" t="n">
        <v>-9999.9999</v>
      </c>
      <c r="AY40" s="140" t="n">
        <v>0.0365</v>
      </c>
      <c r="AZ40" s="140" t="n">
        <f aca="false">AY40</f>
        <v>0.0365</v>
      </c>
      <c r="BA40" s="140" t="n">
        <v>-9999.9999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0</v>
      </c>
      <c r="C41" s="112" t="n">
        <v>7</v>
      </c>
      <c r="D41" s="113"/>
      <c r="E41" s="113"/>
      <c r="F41" s="115"/>
      <c r="G41" s="115"/>
      <c r="H41" s="113" t="n">
        <v>90</v>
      </c>
      <c r="I41" s="113" t="n">
        <v>91</v>
      </c>
      <c r="J41" s="117"/>
      <c r="K41" s="118"/>
      <c r="L41" s="118"/>
      <c r="M41" s="118"/>
      <c r="N41" s="119"/>
      <c r="O41" s="118"/>
      <c r="P41" s="120"/>
      <c r="Q41" s="121"/>
      <c r="R41" s="122"/>
      <c r="S41" s="122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40" t="n">
        <v>0.0121</v>
      </c>
      <c r="AE41" s="140" t="n">
        <v>0.0055</v>
      </c>
      <c r="AF41" s="140" t="n">
        <v>0.0026</v>
      </c>
      <c r="AG41" s="140" t="n">
        <v>0.0121</v>
      </c>
      <c r="AH41" s="140" t="n">
        <v>0.0089</v>
      </c>
      <c r="AI41" s="140" t="n">
        <v>0.0024</v>
      </c>
      <c r="AJ41" s="140" t="n">
        <v>0.0011</v>
      </c>
      <c r="AK41" s="140" t="n">
        <v>-9999.9999</v>
      </c>
      <c r="AL41" s="140" t="n">
        <v>0.0265</v>
      </c>
      <c r="AM41" s="140" t="n">
        <v>0.0015</v>
      </c>
      <c r="AN41" s="140" t="n">
        <v>-9999.9999</v>
      </c>
      <c r="AO41" s="140" t="n">
        <v>-9999.9999</v>
      </c>
      <c r="AP41" s="140" t="n">
        <v>0.0023</v>
      </c>
      <c r="AQ41" s="140" t="n">
        <v>-9999.9999</v>
      </c>
      <c r="AR41" s="140" t="n">
        <v>0.0042</v>
      </c>
      <c r="AS41" s="140" t="n">
        <v>0.0114</v>
      </c>
      <c r="AT41" s="140" t="n">
        <f aca="false">AS41+AR41</f>
        <v>0.0156</v>
      </c>
      <c r="AU41" s="140" t="n">
        <v>0.0032</v>
      </c>
      <c r="AV41" s="140" t="n">
        <v>-9999.9999</v>
      </c>
      <c r="AW41" s="140" t="n">
        <v>-9999.9999</v>
      </c>
      <c r="AX41" s="140" t="n">
        <v>0.0064</v>
      </c>
      <c r="AY41" s="140" t="n">
        <v>0.0459</v>
      </c>
      <c r="AZ41" s="140" t="n">
        <f aca="false">AX41+AY41</f>
        <v>0.0523</v>
      </c>
      <c r="BA41" s="140" t="n">
        <v>0.0015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3237</v>
      </c>
      <c r="E42" s="113" t="n">
        <v>18.2</v>
      </c>
      <c r="F42" s="115" t="n">
        <v>1.9888</v>
      </c>
      <c r="G42" s="115" t="n">
        <v>35.6684</v>
      </c>
      <c r="H42" s="113" t="n">
        <v>80</v>
      </c>
      <c r="I42" s="113" t="n">
        <v>81</v>
      </c>
      <c r="J42" s="117" t="n">
        <v>118.47</v>
      </c>
      <c r="K42" s="118" t="n">
        <v>0.00077099568011126</v>
      </c>
      <c r="L42" s="118" t="n">
        <v>-4.411415704E-006</v>
      </c>
      <c r="M42" s="118" t="n">
        <v>1.02573551809227</v>
      </c>
      <c r="N42" s="119" t="n">
        <v>118.48856235348</v>
      </c>
      <c r="O42" s="118" t="n">
        <v>0.998560399001334</v>
      </c>
      <c r="P42" s="120" t="n">
        <v>1.92391027157101</v>
      </c>
      <c r="Q42" s="121" t="n">
        <v>1.87563971183256</v>
      </c>
      <c r="R42" s="122" t="n">
        <v>85.9218327283611</v>
      </c>
      <c r="S42" s="122" t="n">
        <v>83.7660695304423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40" t="n">
        <v>0.0184</v>
      </c>
      <c r="AE42" s="140" t="n">
        <v>0.0098</v>
      </c>
      <c r="AF42" s="140" t="n">
        <v>0.005</v>
      </c>
      <c r="AG42" s="140" t="n">
        <v>0.0166</v>
      </c>
      <c r="AH42" s="140" t="n">
        <v>0.0147</v>
      </c>
      <c r="AI42" s="140" t="n">
        <v>0.0029</v>
      </c>
      <c r="AJ42" s="140" t="n">
        <v>0.0019</v>
      </c>
      <c r="AK42" s="140" t="n">
        <v>-9999.9999</v>
      </c>
      <c r="AL42" s="140" t="n">
        <v>0.039</v>
      </c>
      <c r="AM42" s="140" t="n">
        <v>0.0025</v>
      </c>
      <c r="AN42" s="140" t="n">
        <v>0.0011</v>
      </c>
      <c r="AO42" s="140" t="n">
        <v>-9999.9999</v>
      </c>
      <c r="AP42" s="140" t="n">
        <v>0.0033</v>
      </c>
      <c r="AQ42" s="140" t="n">
        <v>-9999.9999</v>
      </c>
      <c r="AR42" s="140" t="n">
        <v>0.0065</v>
      </c>
      <c r="AS42" s="140" t="n">
        <v>0.0156</v>
      </c>
      <c r="AT42" s="140" t="n">
        <f aca="false">AS42+AR42</f>
        <v>0.0221</v>
      </c>
      <c r="AU42" s="140" t="n">
        <v>0.0054</v>
      </c>
      <c r="AV42" s="140" t="n">
        <v>-9999.9999</v>
      </c>
      <c r="AW42" s="140" t="n">
        <v>-9999.9999</v>
      </c>
      <c r="AX42" s="140" t="n">
        <v>0.0096</v>
      </c>
      <c r="AY42" s="140" t="n">
        <v>0.0797</v>
      </c>
      <c r="AZ42" s="140" t="n">
        <f aca="false">AX42+AY42</f>
        <v>0.0893</v>
      </c>
      <c r="BA42" s="140" t="n">
        <v>0.0019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0</v>
      </c>
      <c r="C43" s="112" t="n">
        <v>9</v>
      </c>
      <c r="D43" s="113"/>
      <c r="E43" s="113"/>
      <c r="F43" s="115"/>
      <c r="G43" s="115"/>
      <c r="H43" s="113" t="n">
        <v>70</v>
      </c>
      <c r="I43" s="113" t="n">
        <v>71</v>
      </c>
      <c r="J43" s="117"/>
      <c r="K43" s="118"/>
      <c r="L43" s="118"/>
      <c r="M43" s="118"/>
      <c r="N43" s="119"/>
      <c r="O43" s="118"/>
      <c r="P43" s="120"/>
      <c r="Q43" s="121"/>
      <c r="R43" s="122"/>
      <c r="S43" s="122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40" t="n">
        <v>0.0355</v>
      </c>
      <c r="AE43" s="140" t="n">
        <v>0.0244</v>
      </c>
      <c r="AF43" s="140" t="n">
        <v>0.0113</v>
      </c>
      <c r="AG43" s="140" t="n">
        <v>0.031</v>
      </c>
      <c r="AH43" s="140" t="n">
        <v>0.0253</v>
      </c>
      <c r="AI43" s="140" t="n">
        <v>0.0079</v>
      </c>
      <c r="AJ43" s="140" t="n">
        <v>0.0064</v>
      </c>
      <c r="AK43" s="140" t="n">
        <v>0.0023</v>
      </c>
      <c r="AL43" s="140" t="n">
        <v>0.0782</v>
      </c>
      <c r="AM43" s="140" t="n">
        <v>0.0062</v>
      </c>
      <c r="AN43" s="140" t="n">
        <v>0.003</v>
      </c>
      <c r="AO43" s="140" t="n">
        <v>-9999.9999</v>
      </c>
      <c r="AP43" s="140" t="n">
        <v>0.0065</v>
      </c>
      <c r="AQ43" s="140" t="n">
        <v>-9999.9999</v>
      </c>
      <c r="AR43" s="140" t="n">
        <v>0.0091</v>
      </c>
      <c r="AS43" s="140" t="n">
        <v>0.0462</v>
      </c>
      <c r="AT43" s="140" t="n">
        <f aca="false">AS43+AR43</f>
        <v>0.0553</v>
      </c>
      <c r="AU43" s="140" t="n">
        <v>0.0082</v>
      </c>
      <c r="AV43" s="140" t="n">
        <v>-9999.9999</v>
      </c>
      <c r="AW43" s="140" t="n">
        <v>-9999.9999</v>
      </c>
      <c r="AX43" s="140" t="n">
        <v>0.015</v>
      </c>
      <c r="AY43" s="140" t="n">
        <v>0.1874</v>
      </c>
      <c r="AZ43" s="140" t="n">
        <f aca="false">AX43+AY43</f>
        <v>0.2024</v>
      </c>
      <c r="BA43" s="140" t="n">
        <v>0.0027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3238</v>
      </c>
      <c r="E44" s="113" t="n">
        <v>20.8</v>
      </c>
      <c r="F44" s="115" t="n">
        <v>2.5715</v>
      </c>
      <c r="G44" s="115" t="n">
        <v>35.83445</v>
      </c>
      <c r="H44" s="113" t="n">
        <v>60</v>
      </c>
      <c r="I44" s="113" t="n">
        <v>60</v>
      </c>
      <c r="J44" s="117" t="n">
        <v>117.73</v>
      </c>
      <c r="K44" s="118" t="n">
        <v>0.00076608050163968</v>
      </c>
      <c r="L44" s="118" t="n">
        <v>-4.313290144E-006</v>
      </c>
      <c r="M44" s="118" t="n">
        <v>1.02518517670805</v>
      </c>
      <c r="N44" s="119" t="n">
        <v>117.748641897985</v>
      </c>
      <c r="O44" s="118" t="n">
        <v>0.998037950908755</v>
      </c>
      <c r="P44" s="120" t="n">
        <v>2.50785278756831</v>
      </c>
      <c r="Q44" s="121" t="n">
        <v>2.44624370752339</v>
      </c>
      <c r="R44" s="122" t="n">
        <v>112.000705492801</v>
      </c>
      <c r="S44" s="122" t="n">
        <v>109.249243977995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40" t="n">
        <v>0.0338</v>
      </c>
      <c r="AE44" s="140" t="n">
        <v>0.0233</v>
      </c>
      <c r="AF44" s="140" t="n">
        <v>0.0107</v>
      </c>
      <c r="AG44" s="140" t="n">
        <v>0.0295</v>
      </c>
      <c r="AH44" s="140" t="n">
        <v>0.0241</v>
      </c>
      <c r="AI44" s="140" t="n">
        <v>0.0075</v>
      </c>
      <c r="AJ44" s="140" t="n">
        <v>0.0061</v>
      </c>
      <c r="AK44" s="140" t="n">
        <v>0.0022</v>
      </c>
      <c r="AL44" s="140" t="n">
        <v>0.0745</v>
      </c>
      <c r="AM44" s="140" t="n">
        <v>0.006</v>
      </c>
      <c r="AN44" s="140" t="n">
        <v>0.0028</v>
      </c>
      <c r="AO44" s="140" t="n">
        <v>-9999.9999</v>
      </c>
      <c r="AP44" s="140" t="n">
        <v>0.0062</v>
      </c>
      <c r="AQ44" s="140" t="n">
        <v>-9999.9999</v>
      </c>
      <c r="AR44" s="140" t="n">
        <v>0.0087</v>
      </c>
      <c r="AS44" s="140" t="n">
        <v>0.044</v>
      </c>
      <c r="AT44" s="140" t="n">
        <f aca="false">AS44+AR44</f>
        <v>0.0527</v>
      </c>
      <c r="AU44" s="140" t="n">
        <v>0.0078</v>
      </c>
      <c r="AV44" s="140" t="n">
        <v>-9999.9999</v>
      </c>
      <c r="AW44" s="140" t="n">
        <v>-9999.9999</v>
      </c>
      <c r="AX44" s="140" t="n">
        <v>0.0143</v>
      </c>
      <c r="AY44" s="140" t="n">
        <v>0.1786</v>
      </c>
      <c r="AZ44" s="140" t="n">
        <f aca="false">AX44+AY44</f>
        <v>0.1929</v>
      </c>
      <c r="BA44" s="140" t="n">
        <v>0.0026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0</v>
      </c>
      <c r="C45" s="112" t="n">
        <v>11</v>
      </c>
      <c r="D45" s="113"/>
      <c r="E45" s="113"/>
      <c r="F45" s="115"/>
      <c r="G45" s="115"/>
      <c r="H45" s="113" t="n">
        <v>50</v>
      </c>
      <c r="I45" s="113" t="n">
        <v>51</v>
      </c>
      <c r="J45" s="117"/>
      <c r="K45" s="118"/>
      <c r="L45" s="118"/>
      <c r="M45" s="118"/>
      <c r="N45" s="119"/>
      <c r="O45" s="118"/>
      <c r="P45" s="120"/>
      <c r="Q45" s="121"/>
      <c r="R45" s="122"/>
      <c r="S45" s="122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 t="n">
        <v>0.088</v>
      </c>
      <c r="AE45" s="140" t="n">
        <v>0.0707</v>
      </c>
      <c r="AF45" s="140" t="n">
        <v>0.0523</v>
      </c>
      <c r="AG45" s="140" t="n">
        <v>0.0709</v>
      </c>
      <c r="AH45" s="140" t="n">
        <v>0.0498</v>
      </c>
      <c r="AI45" s="140" t="n">
        <v>0.0241</v>
      </c>
      <c r="AJ45" s="140" t="n">
        <v>0.0081</v>
      </c>
      <c r="AK45" s="140" t="n">
        <v>0.0078</v>
      </c>
      <c r="AL45" s="140" t="n">
        <v>0.2098</v>
      </c>
      <c r="AM45" s="140" t="n">
        <v>0.0209</v>
      </c>
      <c r="AN45" s="140" t="n">
        <v>0.0064</v>
      </c>
      <c r="AO45" s="140" t="n">
        <v>-9999.9999</v>
      </c>
      <c r="AP45" s="140" t="n">
        <v>0.017</v>
      </c>
      <c r="AQ45" s="140" t="n">
        <v>-9999.9999</v>
      </c>
      <c r="AR45" s="140" t="n">
        <v>-9999.9999</v>
      </c>
      <c r="AS45" s="140" t="n">
        <v>0.1563</v>
      </c>
      <c r="AT45" s="140" t="n">
        <f aca="false">AS45</f>
        <v>0.1563</v>
      </c>
      <c r="AU45" s="140" t="n">
        <v>-9999.9999</v>
      </c>
      <c r="AV45" s="140" t="n">
        <v>0.0232</v>
      </c>
      <c r="AW45" s="140" t="n">
        <v>-9999.9999</v>
      </c>
      <c r="AX45" s="140" t="n">
        <v>0.0283</v>
      </c>
      <c r="AY45" s="140" t="n">
        <v>0.5219</v>
      </c>
      <c r="AZ45" s="140" t="n">
        <f aca="false">AX45+AY45</f>
        <v>0.5502</v>
      </c>
      <c r="BA45" s="140" t="n">
        <v>0.0058</v>
      </c>
      <c r="BB45" s="126" t="s">
        <v>169</v>
      </c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3239</v>
      </c>
      <c r="E46" s="113" t="n">
        <v>27.3</v>
      </c>
      <c r="F46" s="115" t="n">
        <v>4.5427</v>
      </c>
      <c r="G46" s="128" t="n">
        <v>35.837</v>
      </c>
      <c r="H46" s="113" t="n">
        <v>40</v>
      </c>
      <c r="I46" s="113" t="n">
        <v>40</v>
      </c>
      <c r="J46" s="117" t="n">
        <v>113.98</v>
      </c>
      <c r="K46" s="118" t="n">
        <v>0.000756020652891949</v>
      </c>
      <c r="L46" s="118" t="n">
        <v>-4.165845834E-006</v>
      </c>
      <c r="M46" s="118" t="n">
        <v>1.02325402890512</v>
      </c>
      <c r="N46" s="119" t="n">
        <v>113.9980510126</v>
      </c>
      <c r="O46" s="118" t="n">
        <v>0.996433742949107</v>
      </c>
      <c r="P46" s="120" t="n">
        <v>4.59042887173487</v>
      </c>
      <c r="Q46" s="121" t="n">
        <v>4.48610876875474</v>
      </c>
      <c r="R46" s="122" t="n">
        <v>205.008553411679</v>
      </c>
      <c r="S46" s="122" t="n">
        <v>200.349617612587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0" t="n">
        <v>0.0437</v>
      </c>
      <c r="AE46" s="140" t="n">
        <v>0.0446</v>
      </c>
      <c r="AF46" s="140" t="n">
        <v>0.0461</v>
      </c>
      <c r="AG46" s="140" t="n">
        <v>0.0259</v>
      </c>
      <c r="AH46" s="140" t="n">
        <v>0.0171</v>
      </c>
      <c r="AI46" s="140" t="n">
        <v>0.005</v>
      </c>
      <c r="AJ46" s="140" t="n">
        <v>0.0009</v>
      </c>
      <c r="AK46" s="140" t="n">
        <v>0.005</v>
      </c>
      <c r="AL46" s="140" t="n">
        <v>0.1507</v>
      </c>
      <c r="AM46" s="140" t="n">
        <v>0.0188</v>
      </c>
      <c r="AN46" s="140" t="n">
        <v>0.0016</v>
      </c>
      <c r="AO46" s="140" t="n">
        <v>-9999.9999</v>
      </c>
      <c r="AP46" s="140" t="n">
        <v>0.0299</v>
      </c>
      <c r="AQ46" s="140" t="n">
        <v>-9999.9999</v>
      </c>
      <c r="AR46" s="140" t="n">
        <v>-9999.9999</v>
      </c>
      <c r="AS46" s="140" t="n">
        <v>0.054</v>
      </c>
      <c r="AT46" s="140" t="n">
        <f aca="false">AS46</f>
        <v>0.054</v>
      </c>
      <c r="AU46" s="140" t="n">
        <v>-9999.9999</v>
      </c>
      <c r="AV46" s="140" t="n">
        <v>0.02</v>
      </c>
      <c r="AW46" s="140" t="n">
        <v>-9999.9999</v>
      </c>
      <c r="AX46" s="140" t="n">
        <v>0.0328</v>
      </c>
      <c r="AY46" s="140" t="n">
        <v>0.3121</v>
      </c>
      <c r="AZ46" s="140" t="n">
        <f aca="false">AX46+AY46</f>
        <v>0.3449</v>
      </c>
      <c r="BA46" s="140" t="n">
        <v>0.0045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15"/>
      <c r="G47" s="128"/>
      <c r="H47" s="113" t="n">
        <v>30</v>
      </c>
      <c r="I47" s="113" t="n">
        <v>30</v>
      </c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40" t="n">
        <v>0.0162</v>
      </c>
      <c r="AE47" s="140" t="n">
        <v>0.0228</v>
      </c>
      <c r="AF47" s="140" t="n">
        <v>0.0232</v>
      </c>
      <c r="AG47" s="140" t="n">
        <v>0.0118</v>
      </c>
      <c r="AH47" s="140" t="n">
        <v>0.009</v>
      </c>
      <c r="AI47" s="140" t="n">
        <v>0.0034</v>
      </c>
      <c r="AJ47" s="140" t="n">
        <v>-9999.9999</v>
      </c>
      <c r="AK47" s="140" t="n">
        <v>0.0038</v>
      </c>
      <c r="AL47" s="140" t="n">
        <v>0.0601</v>
      </c>
      <c r="AM47" s="140" t="n">
        <v>0.0124</v>
      </c>
      <c r="AN47" s="140" t="n">
        <v>0.001</v>
      </c>
      <c r="AO47" s="140" t="n">
        <v>-9999.9999</v>
      </c>
      <c r="AP47" s="140" t="n">
        <v>0.0357</v>
      </c>
      <c r="AQ47" s="140" t="n">
        <v>-9999.9999</v>
      </c>
      <c r="AR47" s="140" t="n">
        <v>-9999.9999</v>
      </c>
      <c r="AS47" s="140" t="n">
        <v>0.0264</v>
      </c>
      <c r="AT47" s="140" t="n">
        <f aca="false">AS47</f>
        <v>0.0264</v>
      </c>
      <c r="AU47" s="140" t="n">
        <v>-9999.9999</v>
      </c>
      <c r="AV47" s="140" t="n">
        <v>0.0166</v>
      </c>
      <c r="AW47" s="140" t="n">
        <v>-9999.9999</v>
      </c>
      <c r="AX47" s="140" t="n">
        <v>0.0264</v>
      </c>
      <c r="AY47" s="140" t="n">
        <v>0.183</v>
      </c>
      <c r="AZ47" s="140" t="n">
        <f aca="false">AX47+AY47</f>
        <v>0.2094</v>
      </c>
      <c r="BA47" s="140" t="n">
        <v>0.0021</v>
      </c>
      <c r="BB47" s="126" t="s">
        <v>169</v>
      </c>
    </row>
    <row r="48" customFormat="false" ht="15" hidden="false" customHeight="false" outlineLevel="0" collapsed="false">
      <c r="A48" s="110" t="n">
        <v>1</v>
      </c>
      <c r="B48" s="111" t="n">
        <v>1</v>
      </c>
      <c r="C48" s="112" t="n">
        <v>14</v>
      </c>
      <c r="D48" s="113" t="n">
        <v>3240</v>
      </c>
      <c r="E48" s="113" t="n">
        <v>27.7</v>
      </c>
      <c r="F48" s="115" t="n">
        <v>4.7516</v>
      </c>
      <c r="G48" s="128" t="n">
        <v>35.9202</v>
      </c>
      <c r="H48" s="113" t="n">
        <v>20</v>
      </c>
      <c r="I48" s="113" t="n">
        <v>20</v>
      </c>
      <c r="J48" s="117" t="n">
        <v>117.01</v>
      </c>
      <c r="K48" s="118" t="n">
        <v>0.000755497206216729</v>
      </c>
      <c r="L48" s="118" t="n">
        <v>-4.161339034E-006</v>
      </c>
      <c r="M48" s="118" t="n">
        <v>1.02318705651139</v>
      </c>
      <c r="N48" s="119" t="n">
        <v>117.02862822602</v>
      </c>
      <c r="O48" s="118" t="n">
        <v>0.996321931391658</v>
      </c>
      <c r="P48" s="120" t="n">
        <v>4.6756675768006</v>
      </c>
      <c r="Q48" s="121" t="n">
        <v>4.56970946519059</v>
      </c>
      <c r="R48" s="122" t="n">
        <v>208.815313979915</v>
      </c>
      <c r="S48" s="122" t="n">
        <v>204.083224715412</v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40" t="n">
        <v>0.0065</v>
      </c>
      <c r="AE48" s="140" t="n">
        <v>0.0102</v>
      </c>
      <c r="AF48" s="140" t="n">
        <v>0.0076</v>
      </c>
      <c r="AG48" s="140" t="n">
        <v>0.0046</v>
      </c>
      <c r="AH48" s="140" t="n">
        <v>0.0042</v>
      </c>
      <c r="AI48" s="140" t="n">
        <v>0.001</v>
      </c>
      <c r="AJ48" s="140" t="n">
        <v>-9999.9999</v>
      </c>
      <c r="AK48" s="140" t="n">
        <v>0.0019</v>
      </c>
      <c r="AL48" s="140" t="n">
        <v>0.0287</v>
      </c>
      <c r="AM48" s="140" t="n">
        <v>0.0087</v>
      </c>
      <c r="AN48" s="140" t="n">
        <v>-9999.9999</v>
      </c>
      <c r="AO48" s="140" t="n">
        <v>-9999.9999</v>
      </c>
      <c r="AP48" s="140" t="n">
        <v>0.0352</v>
      </c>
      <c r="AQ48" s="140" t="n">
        <v>-9999.9999</v>
      </c>
      <c r="AR48" s="140" t="n">
        <v>-9999.9999</v>
      </c>
      <c r="AS48" s="140" t="n">
        <v>0.0108</v>
      </c>
      <c r="AT48" s="140" t="n">
        <f aca="false">AS48</f>
        <v>0.0108</v>
      </c>
      <c r="AU48" s="140" t="n">
        <v>-9999.9999</v>
      </c>
      <c r="AV48" s="140" t="n">
        <v>0.0156</v>
      </c>
      <c r="AW48" s="140" t="n">
        <v>-9999.9999</v>
      </c>
      <c r="AX48" s="140" t="n">
        <v>0.013</v>
      </c>
      <c r="AY48" s="140" t="n">
        <v>0.1276</v>
      </c>
      <c r="AZ48" s="140" t="n">
        <f aca="false">AX48+AY48</f>
        <v>0.1406</v>
      </c>
      <c r="BA48" s="140" t="n">
        <v>0.0027</v>
      </c>
      <c r="BB48" s="126" t="s">
        <v>169</v>
      </c>
    </row>
    <row r="49" customFormat="false" ht="15" hidden="false" customHeight="false" outlineLevel="0" collapsed="false">
      <c r="A49" s="110" t="n">
        <v>1</v>
      </c>
      <c r="B49" s="111" t="n">
        <v>1</v>
      </c>
      <c r="C49" s="112" t="n">
        <v>15</v>
      </c>
      <c r="D49" s="113" t="n">
        <v>3243</v>
      </c>
      <c r="E49" s="113" t="n">
        <v>27.8</v>
      </c>
      <c r="F49" s="115" t="n">
        <v>4.6592</v>
      </c>
      <c r="G49" s="128" t="n">
        <v>35.94535</v>
      </c>
      <c r="H49" s="113" t="n">
        <v>10</v>
      </c>
      <c r="I49" s="113" t="n">
        <v>10</v>
      </c>
      <c r="J49" s="117" t="n">
        <v>116.66</v>
      </c>
      <c r="K49" s="118" t="n">
        <v>0.00075536798352758</v>
      </c>
      <c r="L49" s="118" t="n">
        <v>-4.160295064E-006</v>
      </c>
      <c r="M49" s="118" t="n">
        <v>1.02317338927701</v>
      </c>
      <c r="N49" s="119" t="n">
        <v>116.67860184531</v>
      </c>
      <c r="O49" s="118" t="n">
        <v>0.996293751176097</v>
      </c>
      <c r="P49" s="120" t="n">
        <v>4.59845113599858</v>
      </c>
      <c r="Q49" s="121" t="n">
        <v>4.49430290524653</v>
      </c>
      <c r="R49" s="122" t="n">
        <v>205.366827733697</v>
      </c>
      <c r="S49" s="122" t="n">
        <v>200.71556774831</v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40" t="n">
        <v>0.0068</v>
      </c>
      <c r="AE49" s="140" t="n">
        <v>0.0094</v>
      </c>
      <c r="AF49" s="140" t="n">
        <v>0.0061</v>
      </c>
      <c r="AG49" s="140" t="n">
        <v>0.0041</v>
      </c>
      <c r="AH49" s="140" t="n">
        <v>0.0037</v>
      </c>
      <c r="AI49" s="140" t="n">
        <v>0.0022</v>
      </c>
      <c r="AJ49" s="140" t="n">
        <v>-9999.9999</v>
      </c>
      <c r="AK49" s="140" t="n">
        <v>-9999.9999</v>
      </c>
      <c r="AL49" s="140" t="n">
        <v>0.0297</v>
      </c>
      <c r="AM49" s="140" t="n">
        <v>0.0076</v>
      </c>
      <c r="AN49" s="140" t="n">
        <v>-9999.9999</v>
      </c>
      <c r="AO49" s="140" t="n">
        <v>-9999.9999</v>
      </c>
      <c r="AP49" s="140" t="n">
        <v>0.0312</v>
      </c>
      <c r="AQ49" s="140" t="n">
        <v>-9999.9999</v>
      </c>
      <c r="AR49" s="140" t="n">
        <v>-9999.9999</v>
      </c>
      <c r="AS49" s="140" t="n">
        <v>0.0102</v>
      </c>
      <c r="AT49" s="140" t="n">
        <f aca="false">AS49</f>
        <v>0.0102</v>
      </c>
      <c r="AU49" s="140" t="n">
        <v>-9999.9999</v>
      </c>
      <c r="AV49" s="140" t="n">
        <v>0.0128</v>
      </c>
      <c r="AW49" s="140" t="n">
        <v>-9999.9999</v>
      </c>
      <c r="AX49" s="140" t="n">
        <v>0.0163</v>
      </c>
      <c r="AY49" s="140" t="n">
        <v>0.1106</v>
      </c>
      <c r="AZ49" s="140" t="n">
        <f aca="false">AX49+AY49</f>
        <v>0.1269</v>
      </c>
      <c r="BA49" s="140" t="n">
        <v>0.0031</v>
      </c>
      <c r="BB49" s="126" t="s">
        <v>169</v>
      </c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15"/>
      <c r="G50" s="128"/>
      <c r="H50" s="113" t="n">
        <v>5</v>
      </c>
      <c r="I50" s="113" t="n">
        <v>5</v>
      </c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40" t="n">
        <v>0.0066</v>
      </c>
      <c r="AE50" s="140" t="n">
        <v>0.0102</v>
      </c>
      <c r="AF50" s="140" t="n">
        <v>0.0063</v>
      </c>
      <c r="AG50" s="140" t="n">
        <v>0.0044</v>
      </c>
      <c r="AH50" s="140" t="n">
        <v>0.0048</v>
      </c>
      <c r="AI50" s="140" t="n">
        <v>-9999.9999</v>
      </c>
      <c r="AJ50" s="140" t="n">
        <v>-9999.9999</v>
      </c>
      <c r="AK50" s="140" t="n">
        <v>0.0022</v>
      </c>
      <c r="AL50" s="140" t="n">
        <v>0.0306</v>
      </c>
      <c r="AM50" s="140" t="n">
        <v>0.0081</v>
      </c>
      <c r="AN50" s="140" t="n">
        <v>-9999.9999</v>
      </c>
      <c r="AO50" s="140" t="n">
        <v>-9999.9999</v>
      </c>
      <c r="AP50" s="140" t="n">
        <v>0.0297</v>
      </c>
      <c r="AQ50" s="140" t="n">
        <v>-9999.9999</v>
      </c>
      <c r="AR50" s="140" t="n">
        <v>-9999.9999</v>
      </c>
      <c r="AS50" s="140" t="n">
        <v>0.0102</v>
      </c>
      <c r="AT50" s="140" t="n">
        <f aca="false">AS50</f>
        <v>0.0102</v>
      </c>
      <c r="AU50" s="140" t="n">
        <v>-9999.9999</v>
      </c>
      <c r="AV50" s="140" t="n">
        <v>0.0139</v>
      </c>
      <c r="AW50" s="140" t="n">
        <v>-9999.9999</v>
      </c>
      <c r="AX50" s="140" t="n">
        <v>0.0145</v>
      </c>
      <c r="AY50" s="140" t="n">
        <v>0.1131</v>
      </c>
      <c r="AZ50" s="140" t="n">
        <f aca="false">AX50+AY50</f>
        <v>0.1276</v>
      </c>
      <c r="BA50" s="140" t="n">
        <v>0.0033</v>
      </c>
      <c r="BB50" s="126" t="s">
        <v>169</v>
      </c>
    </row>
    <row r="51" customFormat="false" ht="15" hidden="false" customHeight="false" outlineLevel="0" collapsed="false">
      <c r="A51" s="110" t="n">
        <v>1</v>
      </c>
      <c r="B51" s="111" t="n">
        <v>1</v>
      </c>
      <c r="C51" s="112" t="n">
        <v>17</v>
      </c>
      <c r="D51" s="113" t="n">
        <v>3245</v>
      </c>
      <c r="E51" s="113" t="n">
        <v>27.7</v>
      </c>
      <c r="F51" s="115" t="n">
        <v>4.7795</v>
      </c>
      <c r="G51" s="128" t="n">
        <v>35.94455</v>
      </c>
      <c r="H51" s="113" t="n">
        <v>0</v>
      </c>
      <c r="I51" s="113" t="n">
        <v>3</v>
      </c>
      <c r="J51" s="117" t="n">
        <v>119.39</v>
      </c>
      <c r="K51" s="118" t="n">
        <v>0.000755497206216729</v>
      </c>
      <c r="L51" s="118" t="n">
        <v>-4.161339034E-006</v>
      </c>
      <c r="M51" s="118" t="n">
        <v>1.02320538721777</v>
      </c>
      <c r="N51" s="119" t="n">
        <v>119.409036198245</v>
      </c>
      <c r="O51" s="118" t="n">
        <v>0.996321931391658</v>
      </c>
      <c r="P51" s="120" t="n">
        <v>4.60782434925163</v>
      </c>
      <c r="Q51" s="121" t="n">
        <v>4.50332299537722</v>
      </c>
      <c r="R51" s="122" t="n">
        <v>205.785435437578</v>
      </c>
      <c r="S51" s="122" t="n">
        <v>201.118404973547</v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40" t="n">
        <v>0.0073</v>
      </c>
      <c r="AE51" s="140" t="n">
        <v>0.0102</v>
      </c>
      <c r="AF51" s="140" t="n">
        <v>0.0083</v>
      </c>
      <c r="AG51" s="140" t="n">
        <v>0.0048</v>
      </c>
      <c r="AH51" s="140" t="n">
        <v>0.0046</v>
      </c>
      <c r="AI51" s="140" t="n">
        <v>-9999.9999</v>
      </c>
      <c r="AJ51" s="140" t="n">
        <v>-9999.9999</v>
      </c>
      <c r="AK51" s="140" t="n">
        <v>0.0024</v>
      </c>
      <c r="AL51" s="140" t="n">
        <v>0.0331</v>
      </c>
      <c r="AM51" s="140" t="n">
        <v>0.009</v>
      </c>
      <c r="AN51" s="140" t="n">
        <v>-9999.9999</v>
      </c>
      <c r="AO51" s="140" t="n">
        <v>-9999.9999</v>
      </c>
      <c r="AP51" s="140" t="n">
        <v>0.0353</v>
      </c>
      <c r="AQ51" s="140" t="n">
        <v>-9999.9999</v>
      </c>
      <c r="AR51" s="140" t="n">
        <v>-9999.9999</v>
      </c>
      <c r="AS51" s="140" t="n">
        <v>0.0109</v>
      </c>
      <c r="AT51" s="140" t="n">
        <f aca="false">AS51</f>
        <v>0.0109</v>
      </c>
      <c r="AU51" s="140" t="n">
        <v>-9999.9999</v>
      </c>
      <c r="AV51" s="140" t="n">
        <v>0.016</v>
      </c>
      <c r="AW51" s="140" t="n">
        <v>-9999.9999</v>
      </c>
      <c r="AX51" s="140" t="n">
        <v>0.0132</v>
      </c>
      <c r="AY51" s="140" t="n">
        <v>0.1332</v>
      </c>
      <c r="AZ51" s="140" t="n">
        <f aca="false">AX51+AY51</f>
        <v>0.1464</v>
      </c>
      <c r="BA51" s="140" t="n">
        <v>0.0037</v>
      </c>
      <c r="BB51" s="126" t="s">
        <v>169</v>
      </c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G17" colorId="64" zoomScale="100" zoomScaleNormal="100" zoomScalePageLayoutView="100" workbookViewId="0">
      <selection pane="topLeft" activeCell="AC40" activeCellId="0" sqref="AC40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42423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4.9436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186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187</v>
      </c>
      <c r="P9" s="29" t="s">
        <v>14</v>
      </c>
      <c r="Q9" s="33" t="n">
        <v>0.0338333333333333</v>
      </c>
      <c r="R9" s="33"/>
      <c r="V9" s="0" t="n">
        <v>4.9539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188</v>
      </c>
      <c r="J10" s="29" t="s">
        <v>189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190</v>
      </c>
      <c r="P10" s="29" t="s">
        <v>21</v>
      </c>
      <c r="Q10" s="33" t="n">
        <v>-9.88683333333333</v>
      </c>
      <c r="R10" s="33"/>
      <c r="S10" s="34"/>
      <c r="T10" s="34"/>
      <c r="V10" s="0" t="n">
        <v>4.954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42422</v>
      </c>
      <c r="K11" s="37"/>
      <c r="L11" s="37"/>
      <c r="M11" s="37"/>
      <c r="N11" s="38" t="s">
        <v>187</v>
      </c>
      <c r="O11" s="39" t="n">
        <v>1</v>
      </c>
      <c r="P11" s="40" t="s">
        <v>191</v>
      </c>
      <c r="Q11" s="40"/>
      <c r="R11" s="40"/>
      <c r="T11" s="41"/>
      <c r="U11" s="41"/>
      <c r="V11" s="5" t="n">
        <v>4.9575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0.895497685185185</v>
      </c>
      <c r="K12" s="44"/>
      <c r="L12" s="44"/>
      <c r="M12" s="44"/>
      <c r="N12" s="45" t="s">
        <v>192</v>
      </c>
      <c r="O12" s="39" t="n">
        <v>-1</v>
      </c>
      <c r="P12" s="40"/>
      <c r="Q12" s="40"/>
      <c r="R12" s="40"/>
      <c r="T12" s="41"/>
      <c r="U12" s="41"/>
      <c r="V12" s="5" t="n">
        <v>4.9497</v>
      </c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61" t="n">
        <v>4.95174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22.2</v>
      </c>
      <c r="S14" s="55" t="s">
        <v>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22.3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4.95174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0.005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0.997727463728072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0.0200028334100319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5.01132482492072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4.95163106172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0.00499989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0.0040364753348903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3229</v>
      </c>
      <c r="E35" s="113" t="n">
        <v>9.1</v>
      </c>
      <c r="F35" s="146" t="n">
        <v>3.239</v>
      </c>
      <c r="G35" s="147" t="n">
        <v>34.58535</v>
      </c>
      <c r="H35" s="113" t="n">
        <v>500</v>
      </c>
      <c r="I35" s="114" t="n">
        <v>505</v>
      </c>
      <c r="J35" s="117" t="n">
        <v>120.3</v>
      </c>
      <c r="K35" s="118" t="n">
        <v>0.000793020238143669</v>
      </c>
      <c r="L35" s="118" t="n">
        <v>-4.931020426E-006</v>
      </c>
      <c r="M35" s="118" t="n">
        <v>1.02677772209113</v>
      </c>
      <c r="N35" s="119" t="n">
        <v>120.31754617605</v>
      </c>
      <c r="O35" s="118" t="n">
        <v>0.999775873667137</v>
      </c>
      <c r="P35" s="120" t="n">
        <v>3.09186476985671</v>
      </c>
      <c r="Q35" s="121" t="n">
        <v>3.01123086655974</v>
      </c>
      <c r="R35" s="122" t="n">
        <v>138.0826806218</v>
      </c>
      <c r="S35" s="122" t="n">
        <v>134.481570500558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0</v>
      </c>
      <c r="C36" s="112" t="n">
        <v>2</v>
      </c>
      <c r="D36" s="113"/>
      <c r="E36" s="113"/>
      <c r="F36" s="146"/>
      <c r="G36" s="147"/>
      <c r="H36" s="113" t="n">
        <v>400</v>
      </c>
      <c r="I36" s="114" t="n">
        <v>404</v>
      </c>
      <c r="J36" s="117"/>
      <c r="K36" s="118"/>
      <c r="L36" s="118"/>
      <c r="M36" s="118"/>
      <c r="N36" s="119"/>
      <c r="O36" s="118"/>
      <c r="P36" s="120"/>
      <c r="Q36" s="121"/>
      <c r="R36" s="122"/>
      <c r="S36" s="122"/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3230</v>
      </c>
      <c r="E37" s="113" t="n">
        <v>12.4</v>
      </c>
      <c r="F37" s="146" t="n">
        <v>2.4075</v>
      </c>
      <c r="G37" s="147" t="n">
        <v>35.01425</v>
      </c>
      <c r="H37" s="113" t="n">
        <v>300</v>
      </c>
      <c r="I37" s="114" t="n">
        <v>302</v>
      </c>
      <c r="J37" s="117" t="n">
        <v>115.77</v>
      </c>
      <c r="K37" s="118" t="n">
        <v>0.00078408638328224</v>
      </c>
      <c r="L37" s="118" t="n">
        <v>-4.710923296E-006</v>
      </c>
      <c r="M37" s="118" t="n">
        <v>1.0265234434323</v>
      </c>
      <c r="N37" s="119" t="n">
        <v>115.787381997225</v>
      </c>
      <c r="O37" s="118" t="n">
        <v>0.999452970974805</v>
      </c>
      <c r="P37" s="120" t="n">
        <v>2.38578583333336</v>
      </c>
      <c r="Q37" s="121" t="n">
        <v>2.32414159520431</v>
      </c>
      <c r="R37" s="122" t="n">
        <v>106.549195316668</v>
      </c>
      <c r="S37" s="122" t="n">
        <v>103.796163641825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0</v>
      </c>
      <c r="C38" s="112" t="n">
        <v>4</v>
      </c>
      <c r="D38" s="113"/>
      <c r="E38" s="113"/>
      <c r="F38" s="146"/>
      <c r="G38" s="147"/>
      <c r="H38" s="113" t="n">
        <v>200</v>
      </c>
      <c r="I38" s="114" t="n">
        <v>202</v>
      </c>
      <c r="J38" s="117"/>
      <c r="K38" s="118"/>
      <c r="L38" s="118"/>
      <c r="M38" s="118"/>
      <c r="N38" s="119"/>
      <c r="O38" s="118"/>
      <c r="P38" s="120"/>
      <c r="Q38" s="121"/>
      <c r="R38" s="122"/>
      <c r="S38" s="122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3231</v>
      </c>
      <c r="E39" s="113" t="n">
        <v>16.7</v>
      </c>
      <c r="F39" s="146" t="n">
        <v>3.6297</v>
      </c>
      <c r="G39" s="147" t="n">
        <v>35.6163</v>
      </c>
      <c r="H39" s="113" t="n">
        <v>100</v>
      </c>
      <c r="I39" s="114" t="n">
        <v>100</v>
      </c>
      <c r="J39" s="117" t="n">
        <v>114.15</v>
      </c>
      <c r="K39" s="118" t="n">
        <v>0.000774087631575729</v>
      </c>
      <c r="L39" s="118" t="n">
        <v>-4.478202394E-006</v>
      </c>
      <c r="M39" s="118" t="n">
        <v>1.02605964220947</v>
      </c>
      <c r="N39" s="119" t="n">
        <v>114.16782600645</v>
      </c>
      <c r="O39" s="118" t="n">
        <v>0.998828500166175</v>
      </c>
      <c r="P39" s="120" t="n">
        <v>3.65668843289057</v>
      </c>
      <c r="Q39" s="121" t="n">
        <v>3.5638166461907</v>
      </c>
      <c r="R39" s="122" t="n">
        <v>163.307705412893</v>
      </c>
      <c r="S39" s="122" t="n">
        <v>159.160051418877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3232</v>
      </c>
      <c r="E40" s="113" t="n">
        <v>17.1</v>
      </c>
      <c r="F40" s="146" t="n">
        <v>3.6707</v>
      </c>
      <c r="G40" s="147" t="n">
        <v>35.61975</v>
      </c>
      <c r="H40" s="113" t="n">
        <v>100</v>
      </c>
      <c r="I40" s="114" t="n">
        <v>100</v>
      </c>
      <c r="J40" s="117" t="n">
        <v>115.71</v>
      </c>
      <c r="K40" s="118" t="n">
        <v>0.000773244072263269</v>
      </c>
      <c r="L40" s="118" t="n">
        <v>-4.459664586E-006</v>
      </c>
      <c r="M40" s="118" t="n">
        <v>1.02596714198546</v>
      </c>
      <c r="N40" s="119" t="n">
        <v>115.728073612725</v>
      </c>
      <c r="O40" s="118" t="n">
        <v>0.998759455388264</v>
      </c>
      <c r="P40" s="120" t="n">
        <v>3.64741429461022</v>
      </c>
      <c r="Q40" s="121" t="n">
        <v>3.55509854589662</v>
      </c>
      <c r="R40" s="122" t="n">
        <v>162.893522397293</v>
      </c>
      <c r="S40" s="122" t="n">
        <v>158.770701059743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40" t="n">
        <v>0.0287</v>
      </c>
      <c r="AE40" s="140" t="n">
        <v>0.0185</v>
      </c>
      <c r="AF40" s="140" t="n">
        <v>-9999.9999</v>
      </c>
      <c r="AG40" s="140" t="n">
        <v>0.0471</v>
      </c>
      <c r="AH40" s="140" t="n">
        <v>0.0101</v>
      </c>
      <c r="AI40" s="140" t="n">
        <v>0.0011</v>
      </c>
      <c r="AJ40" s="140" t="n">
        <v>-9999.9999</v>
      </c>
      <c r="AK40" s="140" t="n">
        <v>-9999.9999</v>
      </c>
      <c r="AL40" s="140" t="n">
        <v>0.0519</v>
      </c>
      <c r="AM40" s="140" t="n">
        <v>0.0041</v>
      </c>
      <c r="AN40" s="140" t="n">
        <v>0.0013</v>
      </c>
      <c r="AO40" s="140" t="n">
        <v>-9999.9999</v>
      </c>
      <c r="AP40" s="140" t="n">
        <v>0.0151</v>
      </c>
      <c r="AQ40" s="140" t="n">
        <v>-9999.9999</v>
      </c>
      <c r="AR40" s="140" t="n">
        <v>0.0531</v>
      </c>
      <c r="AS40" s="140" t="n">
        <v>0.0127</v>
      </c>
      <c r="AT40" s="140" t="n">
        <f aca="false">AS40+AR40</f>
        <v>0.0658</v>
      </c>
      <c r="AU40" s="140" t="n">
        <v>0.0152</v>
      </c>
      <c r="AV40" s="140" t="n">
        <v>-9999.9999</v>
      </c>
      <c r="AW40" s="140" t="n">
        <v>-9999.9999</v>
      </c>
      <c r="AX40" s="140" t="n">
        <v>0.0405</v>
      </c>
      <c r="AY40" s="140" t="n">
        <v>0.1028</v>
      </c>
      <c r="AZ40" s="140" t="n">
        <f aca="false">AX40+AY40</f>
        <v>0.1433</v>
      </c>
      <c r="BA40" s="140" t="n">
        <v>0.0028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3233</v>
      </c>
      <c r="E41" s="113" t="n">
        <v>17.7</v>
      </c>
      <c r="F41" s="146" t="n">
        <v>3.7591</v>
      </c>
      <c r="G41" s="147" t="n">
        <v>35.72245</v>
      </c>
      <c r="H41" s="113" t="n">
        <v>80</v>
      </c>
      <c r="I41" s="114" t="n">
        <v>81</v>
      </c>
      <c r="J41" s="117" t="n">
        <v>117.93</v>
      </c>
      <c r="K41" s="118" t="n">
        <v>0.000772004830209229</v>
      </c>
      <c r="L41" s="118" t="n">
        <v>-4.432850634E-006</v>
      </c>
      <c r="M41" s="118" t="n">
        <v>1.02590052793471</v>
      </c>
      <c r="N41" s="119" t="n">
        <v>117.948541485285</v>
      </c>
      <c r="O41" s="118" t="n">
        <v>0.998652536273819</v>
      </c>
      <c r="P41" s="120" t="n">
        <v>3.66405572474024</v>
      </c>
      <c r="Q41" s="121" t="n">
        <v>3.57155067666895</v>
      </c>
      <c r="R41" s="122" t="n">
        <v>163.636728666899</v>
      </c>
      <c r="S41" s="122" t="n">
        <v>159.505453220035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40" t="n">
        <v>0.0411</v>
      </c>
      <c r="AE41" s="140" t="n">
        <v>0.0272</v>
      </c>
      <c r="AF41" s="140" t="n">
        <v>0.0026</v>
      </c>
      <c r="AG41" s="140" t="n">
        <v>0.0655</v>
      </c>
      <c r="AH41" s="140" t="n">
        <v>0.0141</v>
      </c>
      <c r="AI41" s="140" t="n">
        <v>0.0025</v>
      </c>
      <c r="AJ41" s="140" t="n">
        <v>0.0017</v>
      </c>
      <c r="AK41" s="140" t="n">
        <v>0.0007</v>
      </c>
      <c r="AL41" s="140" t="n">
        <v>0.075</v>
      </c>
      <c r="AM41" s="140" t="n">
        <v>0.006</v>
      </c>
      <c r="AN41" s="140" t="n">
        <v>0.0023</v>
      </c>
      <c r="AO41" s="140" t="n">
        <v>-9999.9999</v>
      </c>
      <c r="AP41" s="140" t="n">
        <v>0.0237</v>
      </c>
      <c r="AQ41" s="140" t="n">
        <v>-9999.9999</v>
      </c>
      <c r="AR41" s="140" t="n">
        <v>0.0672</v>
      </c>
      <c r="AS41" s="140" t="n">
        <v>0.0201</v>
      </c>
      <c r="AT41" s="140" t="n">
        <f aca="false">AS41+AR41</f>
        <v>0.0873</v>
      </c>
      <c r="AU41" s="140" t="n">
        <v>0.0193</v>
      </c>
      <c r="AV41" s="140" t="n">
        <v>-9999.9999</v>
      </c>
      <c r="AW41" s="140" t="n">
        <v>-9999.9999</v>
      </c>
      <c r="AX41" s="140" t="n">
        <v>0.0557</v>
      </c>
      <c r="AY41" s="140" t="n">
        <v>0.1568</v>
      </c>
      <c r="AZ41" s="140" t="n">
        <f aca="false">AX41+AY41</f>
        <v>0.2125</v>
      </c>
      <c r="BA41" s="140" t="n">
        <v>0.0032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3237</v>
      </c>
      <c r="E42" s="113" t="n">
        <v>20.7</v>
      </c>
      <c r="F42" s="146" t="n">
        <v>4.1966</v>
      </c>
      <c r="G42" s="147" t="n">
        <v>36.13805</v>
      </c>
      <c r="H42" s="113" t="n">
        <v>60</v>
      </c>
      <c r="I42" s="114" t="n">
        <v>60</v>
      </c>
      <c r="J42" s="117" t="n">
        <v>118.47</v>
      </c>
      <c r="K42" s="118" t="n">
        <v>0.000766259542486729</v>
      </c>
      <c r="L42" s="118" t="n">
        <v>-4.316650554E-006</v>
      </c>
      <c r="M42" s="118" t="n">
        <v>1.02544368234601</v>
      </c>
      <c r="N42" s="119" t="n">
        <v>118.489118747835</v>
      </c>
      <c r="O42" s="118" t="n">
        <v>0.998059360701196</v>
      </c>
      <c r="P42" s="120" t="n">
        <v>4.07322181161639</v>
      </c>
      <c r="Q42" s="121" t="n">
        <v>3.97215554763346</v>
      </c>
      <c r="R42" s="122" t="n">
        <v>181.910086106788</v>
      </c>
      <c r="S42" s="122" t="n">
        <v>177.39646675731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40" t="n">
        <v>0.0576</v>
      </c>
      <c r="AE42" s="140" t="n">
        <v>0.0402</v>
      </c>
      <c r="AF42" s="140" t="n">
        <v>0.0042</v>
      </c>
      <c r="AG42" s="140" t="n">
        <v>0.0836</v>
      </c>
      <c r="AH42" s="140" t="n">
        <v>0.0158</v>
      </c>
      <c r="AI42" s="140" t="n">
        <v>0.0087</v>
      </c>
      <c r="AJ42" s="140" t="n">
        <v>0.0079</v>
      </c>
      <c r="AK42" s="140" t="n">
        <v>0.0022</v>
      </c>
      <c r="AL42" s="140" t="n">
        <v>0.1163</v>
      </c>
      <c r="AM42" s="140" t="n">
        <v>0.0088</v>
      </c>
      <c r="AN42" s="140" t="n">
        <v>0.002</v>
      </c>
      <c r="AO42" s="140" t="n">
        <v>-9999.9999</v>
      </c>
      <c r="AP42" s="140" t="n">
        <v>0.0423</v>
      </c>
      <c r="AQ42" s="140" t="n">
        <v>-9999.9999</v>
      </c>
      <c r="AR42" s="140" t="n">
        <v>0.0553</v>
      </c>
      <c r="AS42" s="140" t="n">
        <v>0.0797</v>
      </c>
      <c r="AT42" s="140" t="n">
        <f aca="false">AS42+AR42</f>
        <v>0.135</v>
      </c>
      <c r="AU42" s="140" t="n">
        <v>0.024</v>
      </c>
      <c r="AV42" s="140" t="n">
        <v>-9999.9999</v>
      </c>
      <c r="AW42" s="140" t="n">
        <v>-9999.9999</v>
      </c>
      <c r="AX42" s="140" t="n">
        <v>0.0815</v>
      </c>
      <c r="AY42" s="140" t="n">
        <v>0.2477</v>
      </c>
      <c r="AZ42" s="140" t="n">
        <f aca="false">AX42+AY42</f>
        <v>0.3292</v>
      </c>
      <c r="BA42" s="140" t="n">
        <v>0.0057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3238</v>
      </c>
      <c r="E43" s="113" t="n">
        <v>24.4</v>
      </c>
      <c r="F43" s="148" t="n">
        <v>4.4476</v>
      </c>
      <c r="G43" s="149" t="n">
        <v>36.47075</v>
      </c>
      <c r="H43" s="113" t="n">
        <v>40</v>
      </c>
      <c r="I43" s="113" t="n">
        <v>40</v>
      </c>
      <c r="J43" s="117" t="n">
        <v>117.73</v>
      </c>
      <c r="K43" s="118" t="n">
        <v>0.00076013738310944</v>
      </c>
      <c r="L43" s="118" t="n">
        <v>-4.214354656E-006</v>
      </c>
      <c r="M43" s="118" t="n">
        <v>1.02463718427928</v>
      </c>
      <c r="N43" s="119" t="n">
        <v>117.749391013975</v>
      </c>
      <c r="O43" s="118" t="n">
        <v>0.997199985777041</v>
      </c>
      <c r="P43" s="120" t="n">
        <v>4.34532674512615</v>
      </c>
      <c r="Q43" s="121" t="n">
        <v>4.24084428302552</v>
      </c>
      <c r="R43" s="122" t="n">
        <v>194.062292437334</v>
      </c>
      <c r="S43" s="122" t="n">
        <v>189.39610567992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40" t="n">
        <v>0.0629</v>
      </c>
      <c r="AE43" s="140" t="n">
        <v>0.0509</v>
      </c>
      <c r="AF43" s="140" t="n">
        <v>0.0079</v>
      </c>
      <c r="AG43" s="140" t="n">
        <v>0.0789</v>
      </c>
      <c r="AH43" s="140" t="n">
        <v>0.0146</v>
      </c>
      <c r="AI43" s="140" t="n">
        <v>0.0026</v>
      </c>
      <c r="AJ43" s="140" t="n">
        <v>0.0034</v>
      </c>
      <c r="AK43" s="140" t="n">
        <v>0.0016</v>
      </c>
      <c r="AL43" s="140" t="n">
        <v>0.1866</v>
      </c>
      <c r="AM43" s="140" t="n">
        <v>0.015</v>
      </c>
      <c r="AN43" s="140" t="n">
        <v>-9999.9999</v>
      </c>
      <c r="AO43" s="140" t="n">
        <v>-9999.9999</v>
      </c>
      <c r="AP43" s="140" t="n">
        <v>0.0343</v>
      </c>
      <c r="AQ43" s="140" t="n">
        <v>-9999.9999</v>
      </c>
      <c r="AR43" s="140" t="n">
        <v>0.0177</v>
      </c>
      <c r="AS43" s="140" t="n">
        <v>0.0445</v>
      </c>
      <c r="AT43" s="140" t="n">
        <f aca="false">AS43+AR43</f>
        <v>0.0622</v>
      </c>
      <c r="AU43" s="140" t="n">
        <v>0.0171</v>
      </c>
      <c r="AV43" s="140" t="n">
        <v>-9999.9999</v>
      </c>
      <c r="AW43" s="140" t="n">
        <v>-9999.9999</v>
      </c>
      <c r="AX43" s="140" t="n">
        <v>0.0528</v>
      </c>
      <c r="AY43" s="140" t="n">
        <v>0.2689</v>
      </c>
      <c r="AZ43" s="140" t="n">
        <f aca="false">AX43+AY43</f>
        <v>0.3217</v>
      </c>
      <c r="BA43" s="140" t="n">
        <v>-9999.9999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3239</v>
      </c>
      <c r="E44" s="113" t="n">
        <v>27.7</v>
      </c>
      <c r="F44" s="148" t="n">
        <v>4.5037</v>
      </c>
      <c r="G44" s="149" t="n">
        <v>35.73905</v>
      </c>
      <c r="H44" s="113" t="n">
        <v>20</v>
      </c>
      <c r="I44" s="113" t="n">
        <v>20</v>
      </c>
      <c r="J44" s="117" t="n">
        <v>113.98</v>
      </c>
      <c r="K44" s="118" t="n">
        <v>0.000755497206216729</v>
      </c>
      <c r="L44" s="118" t="n">
        <v>-4.161339034E-006</v>
      </c>
      <c r="M44" s="118" t="n">
        <v>1.02305069488091</v>
      </c>
      <c r="N44" s="119" t="n">
        <v>113.99793936919</v>
      </c>
      <c r="O44" s="118" t="n">
        <v>0.996321931391658</v>
      </c>
      <c r="P44" s="120" t="n">
        <v>4.54776433967927</v>
      </c>
      <c r="Q44" s="121" t="n">
        <v>4.44529715138766</v>
      </c>
      <c r="R44" s="122" t="n">
        <v>203.103155410076</v>
      </c>
      <c r="S44" s="122" t="n">
        <v>198.526970780973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40" t="n">
        <v>0.0035</v>
      </c>
      <c r="AE44" s="140" t="n">
        <v>0.0069</v>
      </c>
      <c r="AF44" s="140" t="n">
        <v>0.0026</v>
      </c>
      <c r="AG44" s="140" t="n">
        <v>0.0063</v>
      </c>
      <c r="AH44" s="140" t="n">
        <v>0.0048</v>
      </c>
      <c r="AI44" s="140" t="n">
        <v>-9999.9999</v>
      </c>
      <c r="AJ44" s="140" t="n">
        <v>-9999.9999</v>
      </c>
      <c r="AK44" s="140" t="n">
        <v>-9999.9999</v>
      </c>
      <c r="AL44" s="140" t="n">
        <v>0.0208</v>
      </c>
      <c r="AM44" s="140" t="n">
        <v>0.0068</v>
      </c>
      <c r="AN44" s="140" t="n">
        <v>-9999.9999</v>
      </c>
      <c r="AO44" s="140" t="n">
        <v>-9999.9999</v>
      </c>
      <c r="AP44" s="140" t="n">
        <v>0.0887</v>
      </c>
      <c r="AQ44" s="140" t="n">
        <v>-9999.9999</v>
      </c>
      <c r="AR44" s="140" t="n">
        <v>0.0046</v>
      </c>
      <c r="AS44" s="140" t="n">
        <v>0.0049</v>
      </c>
      <c r="AT44" s="140" t="n">
        <f aca="false">AS44+AR44</f>
        <v>0.0095</v>
      </c>
      <c r="AU44" s="140" t="n">
        <v>-9999.9999</v>
      </c>
      <c r="AV44" s="140" t="n">
        <v>0.016</v>
      </c>
      <c r="AW44" s="140" t="n">
        <v>-9999.9999</v>
      </c>
      <c r="AX44" s="140" t="n">
        <v>0.054</v>
      </c>
      <c r="AY44" s="140" t="n">
        <v>0.0759</v>
      </c>
      <c r="AZ44" s="140" t="n">
        <f aca="false">AX44+AY44</f>
        <v>0.1299</v>
      </c>
      <c r="BA44" s="140" t="n">
        <v>0.0025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0</v>
      </c>
      <c r="C45" s="112" t="n">
        <v>11</v>
      </c>
      <c r="D45" s="113"/>
      <c r="E45" s="113"/>
      <c r="F45" s="148"/>
      <c r="G45" s="149"/>
      <c r="H45" s="113" t="n">
        <v>20</v>
      </c>
      <c r="I45" s="113" t="n">
        <v>20</v>
      </c>
      <c r="J45" s="117"/>
      <c r="K45" s="118"/>
      <c r="L45" s="118"/>
      <c r="M45" s="118"/>
      <c r="N45" s="119"/>
      <c r="O45" s="118"/>
      <c r="P45" s="120"/>
      <c r="Q45" s="121"/>
      <c r="R45" s="122"/>
      <c r="S45" s="122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26"/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3240</v>
      </c>
      <c r="E46" s="113" t="n">
        <v>28.4</v>
      </c>
      <c r="F46" s="148" t="n">
        <v>4.6037</v>
      </c>
      <c r="G46" s="149" t="n">
        <v>35.5369</v>
      </c>
      <c r="H46" s="113" t="n">
        <v>0</v>
      </c>
      <c r="I46" s="113" t="n">
        <v>4</v>
      </c>
      <c r="J46" s="117" t="n">
        <v>117.01</v>
      </c>
      <c r="K46" s="118" t="n">
        <v>0.00075460631060384</v>
      </c>
      <c r="L46" s="118" t="n">
        <v>-4.154726176E-006</v>
      </c>
      <c r="M46" s="118" t="n">
        <v>1.0226691248565</v>
      </c>
      <c r="N46" s="119" t="n">
        <v>117.02817972669</v>
      </c>
      <c r="O46" s="118" t="n">
        <v>0.996122772415965</v>
      </c>
      <c r="P46" s="120" t="n">
        <v>4.52657112798634</v>
      </c>
      <c r="Q46" s="121" t="n">
        <v>4.42623231499385</v>
      </c>
      <c r="R46" s="122" t="n">
        <v>202.15666657587</v>
      </c>
      <c r="S46" s="122" t="n">
        <v>197.675535187625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0" t="n">
        <v>0.0029</v>
      </c>
      <c r="AE46" s="140" t="n">
        <v>0.0068</v>
      </c>
      <c r="AF46" s="140" t="n">
        <v>0.0035</v>
      </c>
      <c r="AG46" s="140" t="n">
        <v>0.0049</v>
      </c>
      <c r="AH46" s="140" t="n">
        <v>0.0048</v>
      </c>
      <c r="AI46" s="140" t="n">
        <v>-9999.9999</v>
      </c>
      <c r="AJ46" s="140" t="n">
        <v>-9999.9999</v>
      </c>
      <c r="AK46" s="140" t="n">
        <v>0.0008</v>
      </c>
      <c r="AL46" s="140" t="n">
        <v>0.0196</v>
      </c>
      <c r="AM46" s="140" t="n">
        <v>0.0092</v>
      </c>
      <c r="AN46" s="140" t="n">
        <v>-9999.9999</v>
      </c>
      <c r="AO46" s="140" t="n">
        <v>-9999.9999</v>
      </c>
      <c r="AP46" s="140" t="n">
        <v>0.123</v>
      </c>
      <c r="AQ46" s="140" t="n">
        <v>-9999.9999</v>
      </c>
      <c r="AR46" s="140" t="n">
        <v>0.0043</v>
      </c>
      <c r="AS46" s="140" t="n">
        <v>0.0033</v>
      </c>
      <c r="AT46" s="140" t="n">
        <f aca="false">AS46+AR46</f>
        <v>0.0076</v>
      </c>
      <c r="AU46" s="140" t="n">
        <v>-9999.9999</v>
      </c>
      <c r="AV46" s="140" t="n">
        <v>0.0234</v>
      </c>
      <c r="AW46" s="140" t="n">
        <v>-9999.9999</v>
      </c>
      <c r="AX46" s="140" t="n">
        <v>0.0559</v>
      </c>
      <c r="AY46" s="140" t="n">
        <v>0.092</v>
      </c>
      <c r="AZ46" s="140" t="n">
        <f aca="false">AX46+AY46</f>
        <v>0.1479</v>
      </c>
      <c r="BA46" s="140" t="n">
        <v>0.0027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G28" colorId="64" zoomScale="100" zoomScaleNormal="100" zoomScalePageLayoutView="100" workbookViewId="0">
      <selection pane="topLeft" activeCell="AD43" activeCellId="0" sqref="AD43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42425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193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194</v>
      </c>
      <c r="P9" s="29" t="s">
        <v>14</v>
      </c>
      <c r="Q9" s="33" t="n">
        <v>0.0138333333333333</v>
      </c>
      <c r="R9" s="33"/>
      <c r="V9" s="0" t="n">
        <v>4.9549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196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197</v>
      </c>
      <c r="P10" s="29" t="s">
        <v>21</v>
      </c>
      <c r="Q10" s="33" t="n">
        <v>-0.00783333333333333</v>
      </c>
      <c r="R10" s="33"/>
      <c r="S10" s="34"/>
      <c r="T10" s="34"/>
      <c r="V10" s="0" t="n">
        <v>4.9541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42425</v>
      </c>
      <c r="K11" s="37"/>
      <c r="L11" s="37"/>
      <c r="M11" s="37"/>
      <c r="N11" s="38" t="s">
        <v>194</v>
      </c>
      <c r="O11" s="39" t="n">
        <v>1</v>
      </c>
      <c r="P11" s="40" t="s">
        <v>198</v>
      </c>
      <c r="Q11" s="40"/>
      <c r="R11" s="40"/>
      <c r="T11" s="41"/>
      <c r="U11" s="41"/>
      <c r="V11" s="5" t="n">
        <v>4.9524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0.259282407407407</v>
      </c>
      <c r="K12" s="44"/>
      <c r="L12" s="44"/>
      <c r="M12" s="44"/>
      <c r="N12" s="45" t="s">
        <v>199</v>
      </c>
      <c r="O12" s="39" t="n">
        <v>-1</v>
      </c>
      <c r="P12" s="40"/>
      <c r="Q12" s="40"/>
      <c r="R12" s="40"/>
      <c r="T12" s="41"/>
      <c r="U12" s="41"/>
      <c r="V12" s="5" t="n">
        <v>4.9468</v>
      </c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61" t="n">
        <v>4.9514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22.9</v>
      </c>
      <c r="S14" s="55" t="s">
        <v>33</v>
      </c>
      <c r="V14" s="0" t="n">
        <v>4.95192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23.1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4.95192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0.997564804444514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0.019999572352609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5.01135990342277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4.95177639432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0.0046998637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0.00403545394613451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3229</v>
      </c>
      <c r="E35" s="113" t="n">
        <v>6.6</v>
      </c>
      <c r="F35" s="115" t="n">
        <v>5.8953</v>
      </c>
      <c r="G35" s="149" t="n">
        <v>34.9585</v>
      </c>
      <c r="H35" s="113" t="n">
        <v>2000</v>
      </c>
      <c r="I35" s="114" t="n">
        <v>2022</v>
      </c>
      <c r="J35" s="117" t="n">
        <v>120.3</v>
      </c>
      <c r="K35" s="118" t="n">
        <v>0.0008006024325927</v>
      </c>
      <c r="L35" s="118" t="n">
        <v>-5.121752376E-006</v>
      </c>
      <c r="M35" s="118" t="n">
        <v>1.02744122383162</v>
      </c>
      <c r="N35" s="119" t="n">
        <v>120.3179950755</v>
      </c>
      <c r="O35" s="118" t="n">
        <v>0.999921558571369</v>
      </c>
      <c r="P35" s="120" t="n">
        <v>5.63795223178414</v>
      </c>
      <c r="Q35" s="121" t="n">
        <v>5.48737202772402</v>
      </c>
      <c r="R35" s="122" t="n">
        <v>251.79094667148</v>
      </c>
      <c r="S35" s="122" t="n">
        <v>245.066034758155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0</v>
      </c>
      <c r="C36" s="112" t="n">
        <v>2</v>
      </c>
      <c r="D36" s="113"/>
      <c r="E36" s="113"/>
      <c r="F36" s="115"/>
      <c r="G36" s="149" t="n">
        <v>34.97105</v>
      </c>
      <c r="H36" s="113" t="n">
        <v>1750</v>
      </c>
      <c r="I36" s="114" t="n">
        <v>1768</v>
      </c>
      <c r="J36" s="117"/>
      <c r="K36" s="118"/>
      <c r="L36" s="118"/>
      <c r="M36" s="118"/>
      <c r="N36" s="119"/>
      <c r="O36" s="118"/>
      <c r="P36" s="120"/>
      <c r="Q36" s="121"/>
      <c r="R36" s="122"/>
      <c r="S36" s="122"/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3230</v>
      </c>
      <c r="E37" s="113" t="n">
        <v>7.7</v>
      </c>
      <c r="F37" s="115" t="n">
        <v>5.1109</v>
      </c>
      <c r="G37" s="149" t="n">
        <v>34.951</v>
      </c>
      <c r="H37" s="113" t="n">
        <v>1500</v>
      </c>
      <c r="I37" s="114" t="n">
        <v>1514</v>
      </c>
      <c r="J37" s="117" t="n">
        <v>115.77</v>
      </c>
      <c r="K37" s="118" t="n">
        <v>0.000797175228651729</v>
      </c>
      <c r="L37" s="118" t="n">
        <v>-5.035282234E-006</v>
      </c>
      <c r="M37" s="118" t="n">
        <v>1.02728026931889</v>
      </c>
      <c r="N37" s="119" t="n">
        <v>115.7873087727</v>
      </c>
      <c r="O37" s="118" t="n">
        <v>0.999868438277747</v>
      </c>
      <c r="P37" s="120" t="n">
        <v>5.08046623416316</v>
      </c>
      <c r="Q37" s="121" t="n">
        <v>4.94555029031329</v>
      </c>
      <c r="R37" s="122" t="n">
        <v>226.893622017727</v>
      </c>
      <c r="S37" s="122" t="n">
        <v>220.868275965391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0</v>
      </c>
      <c r="C38" s="112" t="n">
        <v>4</v>
      </c>
      <c r="D38" s="113"/>
      <c r="E38" s="113"/>
      <c r="F38" s="115"/>
      <c r="G38" s="149" t="n">
        <v>34.65625</v>
      </c>
      <c r="H38" s="113" t="n">
        <v>1250</v>
      </c>
      <c r="I38" s="114" t="n">
        <v>1007</v>
      </c>
      <c r="J38" s="117"/>
      <c r="K38" s="118"/>
      <c r="L38" s="118"/>
      <c r="M38" s="118"/>
      <c r="N38" s="119"/>
      <c r="O38" s="118"/>
      <c r="P38" s="120"/>
      <c r="Q38" s="121"/>
      <c r="R38" s="122"/>
      <c r="S38" s="122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3231</v>
      </c>
      <c r="E39" s="113" t="n">
        <v>8.2</v>
      </c>
      <c r="F39" s="115" t="n">
        <v>3.6199</v>
      </c>
      <c r="G39" s="149" t="n">
        <v>34.65335</v>
      </c>
      <c r="H39" s="113" t="n">
        <v>1000</v>
      </c>
      <c r="I39" s="114" t="n">
        <v>1007</v>
      </c>
      <c r="J39" s="117" t="n">
        <v>114.15</v>
      </c>
      <c r="K39" s="118" t="n">
        <v>0.00079566517253126</v>
      </c>
      <c r="L39" s="118" t="n">
        <v>-4.997301304E-006</v>
      </c>
      <c r="M39" s="118" t="n">
        <v>1.02697176276529</v>
      </c>
      <c r="N39" s="119" t="n">
        <v>114.166726799025</v>
      </c>
      <c r="O39" s="118" t="n">
        <v>0.999838538658805</v>
      </c>
      <c r="P39" s="120" t="n">
        <v>3.64588334605241</v>
      </c>
      <c r="Q39" s="121" t="n">
        <v>3.55013007975532</v>
      </c>
      <c r="R39" s="122" t="n">
        <v>162.825150234701</v>
      </c>
      <c r="S39" s="122" t="n">
        <v>158.548809361873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3232</v>
      </c>
      <c r="E40" s="113" t="n">
        <v>8.9</v>
      </c>
      <c r="F40" s="115" t="n">
        <v>3.4053</v>
      </c>
      <c r="G40" s="149" t="n">
        <v>34.50175</v>
      </c>
      <c r="H40" s="113" t="n">
        <v>750</v>
      </c>
      <c r="I40" s="114" t="n">
        <v>756</v>
      </c>
      <c r="J40" s="117" t="n">
        <v>115.71</v>
      </c>
      <c r="K40" s="118" t="n">
        <v>0.000793599979577109</v>
      </c>
      <c r="L40" s="118" t="n">
        <v>-4.945517866E-006</v>
      </c>
      <c r="M40" s="118" t="n">
        <v>1.02674423066544</v>
      </c>
      <c r="N40" s="119" t="n">
        <v>115.726779974925</v>
      </c>
      <c r="O40" s="118" t="n">
        <v>0.999790770835288</v>
      </c>
      <c r="P40" s="120" t="n">
        <v>3.38178472445936</v>
      </c>
      <c r="Q40" s="121" t="n">
        <v>3.2936973234976</v>
      </c>
      <c r="R40" s="122" t="n">
        <v>151.030505794355</v>
      </c>
      <c r="S40" s="122" t="n">
        <v>147.096522467403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3233</v>
      </c>
      <c r="E41" s="113" t="n">
        <v>9.6</v>
      </c>
      <c r="F41" s="115" t="n">
        <v>3.4623</v>
      </c>
      <c r="G41" s="149" t="n">
        <v>34.5033</v>
      </c>
      <c r="H41" s="113" t="n">
        <v>750</v>
      </c>
      <c r="I41" s="114" t="n">
        <v>756</v>
      </c>
      <c r="J41" s="117" t="n">
        <v>117.93</v>
      </c>
      <c r="K41" s="118" t="n">
        <v>0.0007915906293888</v>
      </c>
      <c r="L41" s="118" t="n">
        <v>-4.895355936E-006</v>
      </c>
      <c r="M41" s="118" t="n">
        <v>1.02663174489845</v>
      </c>
      <c r="N41" s="119" t="n">
        <v>117.94710374169</v>
      </c>
      <c r="O41" s="118" t="n">
        <v>0.999736233711852</v>
      </c>
      <c r="P41" s="120" t="n">
        <v>3.37277485070258</v>
      </c>
      <c r="Q41" s="121" t="n">
        <v>3.28528205704002</v>
      </c>
      <c r="R41" s="122" t="n">
        <v>150.628124832377</v>
      </c>
      <c r="S41" s="122" t="n">
        <v>146.720696667407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3237</v>
      </c>
      <c r="E42" s="113" t="n">
        <v>11.4</v>
      </c>
      <c r="F42" s="115" t="n">
        <v>2.7709</v>
      </c>
      <c r="G42" s="150" t="n">
        <v>34.6313</v>
      </c>
      <c r="H42" s="113" t="n">
        <v>500</v>
      </c>
      <c r="I42" s="114" t="n">
        <v>504</v>
      </c>
      <c r="J42" s="117" t="n">
        <v>118.47</v>
      </c>
      <c r="K42" s="118" t="n">
        <v>0.00078667123031814</v>
      </c>
      <c r="L42" s="118" t="n">
        <v>-4.773813816E-006</v>
      </c>
      <c r="M42" s="118" t="n">
        <v>1.02641581459251</v>
      </c>
      <c r="N42" s="119" t="n">
        <v>118.48733370111</v>
      </c>
      <c r="O42" s="118" t="n">
        <v>0.99956582543903</v>
      </c>
      <c r="P42" s="120" t="n">
        <v>2.6837858742868</v>
      </c>
      <c r="Q42" s="121" t="n">
        <v>2.61471602067263</v>
      </c>
      <c r="R42" s="122" t="n">
        <v>119.857877145648</v>
      </c>
      <c r="S42" s="122" t="n">
        <v>116.77321748324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3238</v>
      </c>
      <c r="E43" s="113" t="n">
        <v>13.2</v>
      </c>
      <c r="F43" s="115" t="n">
        <v>1.6477</v>
      </c>
      <c r="G43" s="149" t="n">
        <v>35.0198</v>
      </c>
      <c r="H43" s="113" t="n">
        <v>300</v>
      </c>
      <c r="I43" s="114" t="n">
        <v>303</v>
      </c>
      <c r="J43" s="117" t="n">
        <v>117.73</v>
      </c>
      <c r="K43" s="118" t="n">
        <v>0.00078209172473376</v>
      </c>
      <c r="L43" s="118" t="n">
        <v>-4.662993504E-006</v>
      </c>
      <c r="M43" s="118" t="n">
        <v>1.02636849105217</v>
      </c>
      <c r="N43" s="119" t="n">
        <v>117.74768281054</v>
      </c>
      <c r="O43" s="118" t="n">
        <v>0.999353630843928</v>
      </c>
      <c r="P43" s="120" t="n">
        <v>1.60008443584394</v>
      </c>
      <c r="Q43" s="121" t="n">
        <v>1.55897657595045</v>
      </c>
      <c r="R43" s="122" t="n">
        <v>71.4597709047903</v>
      </c>
      <c r="S43" s="122" t="n">
        <v>69.623893881947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0</v>
      </c>
      <c r="C44" s="112" t="n">
        <v>10</v>
      </c>
      <c r="D44" s="113"/>
      <c r="E44" s="113"/>
      <c r="F44" s="115"/>
      <c r="G44" s="149" t="n">
        <v>35.4479</v>
      </c>
      <c r="H44" s="113" t="n">
        <v>200</v>
      </c>
      <c r="I44" s="113" t="n">
        <v>201</v>
      </c>
      <c r="J44" s="117"/>
      <c r="K44" s="118"/>
      <c r="L44" s="118"/>
      <c r="M44" s="118"/>
      <c r="N44" s="119"/>
      <c r="O44" s="118"/>
      <c r="P44" s="120"/>
      <c r="Q44" s="121"/>
      <c r="R44" s="122"/>
      <c r="S44" s="122"/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3239</v>
      </c>
      <c r="E45" s="113" t="n">
        <v>18.6</v>
      </c>
      <c r="F45" s="115" t="n">
        <v>3.6255</v>
      </c>
      <c r="G45" s="149" t="n">
        <v>35.7138</v>
      </c>
      <c r="H45" s="113" t="n">
        <v>100</v>
      </c>
      <c r="I45" s="113" t="n">
        <v>100</v>
      </c>
      <c r="J45" s="117" t="n">
        <v>113.98</v>
      </c>
      <c r="K45" s="118" t="n">
        <v>0.0007702035386151</v>
      </c>
      <c r="L45" s="118" t="n">
        <v>-4.394863416E-006</v>
      </c>
      <c r="M45" s="118" t="n">
        <v>1.02566985840086</v>
      </c>
      <c r="N45" s="119" t="n">
        <v>113.99791058924</v>
      </c>
      <c r="O45" s="118" t="n">
        <v>0.998484722762994</v>
      </c>
      <c r="P45" s="120" t="n">
        <v>3.65705307447864</v>
      </c>
      <c r="Q45" s="121" t="n">
        <v>3.56552651374627</v>
      </c>
      <c r="R45" s="122" t="n">
        <v>163.323990306216</v>
      </c>
      <c r="S45" s="122" t="n">
        <v>159.236414103908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 t="n">
        <v>0.0295</v>
      </c>
      <c r="AE45" s="140" t="n">
        <v>0.0185</v>
      </c>
      <c r="AF45" s="140" t="n">
        <v>0.0031</v>
      </c>
      <c r="AG45" s="140" t="n">
        <v>0.0466</v>
      </c>
      <c r="AH45" s="140" t="n">
        <v>0.0107</v>
      </c>
      <c r="AI45" s="140" t="n">
        <v>0.0023</v>
      </c>
      <c r="AJ45" s="140" t="n">
        <v>0.0021</v>
      </c>
      <c r="AK45" s="140" t="n">
        <v>0.0012</v>
      </c>
      <c r="AL45" s="140" t="n">
        <v>0.0496</v>
      </c>
      <c r="AM45" s="140" t="n">
        <v>0.0042</v>
      </c>
      <c r="AN45" s="140" t="n">
        <v>0.0008</v>
      </c>
      <c r="AO45" s="140" t="n">
        <v>-9999.9999</v>
      </c>
      <c r="AP45" s="140" t="n">
        <v>0.0157</v>
      </c>
      <c r="AQ45" s="140" t="n">
        <v>-9999.9999</v>
      </c>
      <c r="AR45" s="140" t="n">
        <v>-9999.9999</v>
      </c>
      <c r="AS45" s="140" t="n">
        <v>0.1071</v>
      </c>
      <c r="AT45" s="140" t="n">
        <f aca="false">AS45</f>
        <v>0.1071</v>
      </c>
      <c r="AU45" s="140" t="n">
        <v>-9999.9999</v>
      </c>
      <c r="AV45" s="140" t="n">
        <v>0.0199</v>
      </c>
      <c r="AW45" s="140" t="n">
        <v>-9999.9999</v>
      </c>
      <c r="AX45" s="140" t="n">
        <v>0.0585</v>
      </c>
      <c r="AY45" s="140" t="n">
        <v>0.1068</v>
      </c>
      <c r="AZ45" s="140" t="n">
        <f aca="false">AX45+AY45</f>
        <v>0.1653</v>
      </c>
      <c r="BA45" s="140" t="n">
        <v>0.0027</v>
      </c>
      <c r="BB45" s="126" t="s">
        <v>169</v>
      </c>
    </row>
    <row r="46" s="141" customFormat="true" ht="15" hidden="false" customHeight="false" outlineLevel="0" collapsed="false">
      <c r="A46" s="141" t="n">
        <v>1</v>
      </c>
      <c r="B46" s="142" t="n">
        <v>0</v>
      </c>
      <c r="C46" s="112" t="n">
        <v>12</v>
      </c>
      <c r="D46" s="151"/>
      <c r="E46" s="151"/>
      <c r="F46" s="152"/>
      <c r="G46" s="153" t="n">
        <v>35.8029</v>
      </c>
      <c r="H46" s="151" t="n">
        <v>80</v>
      </c>
      <c r="I46" s="151" t="n">
        <v>81</v>
      </c>
      <c r="J46" s="117"/>
      <c r="K46" s="118"/>
      <c r="L46" s="118"/>
      <c r="M46" s="118"/>
      <c r="N46" s="119"/>
      <c r="O46" s="118"/>
      <c r="P46" s="120"/>
      <c r="Q46" s="121"/>
      <c r="R46" s="122"/>
      <c r="S46" s="122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0" t="n">
        <v>0.033</v>
      </c>
      <c r="AE46" s="140" t="n">
        <v>0.0257</v>
      </c>
      <c r="AF46" s="140" t="n">
        <v>0.0096</v>
      </c>
      <c r="AG46" s="140" t="n">
        <v>0.0387</v>
      </c>
      <c r="AH46" s="140" t="n">
        <v>0.0156</v>
      </c>
      <c r="AI46" s="140" t="n">
        <v>0.0052</v>
      </c>
      <c r="AJ46" s="140" t="n">
        <v>0.0028</v>
      </c>
      <c r="AK46" s="140" t="n">
        <v>0.0016</v>
      </c>
      <c r="AL46" s="140" t="n">
        <v>0.0924</v>
      </c>
      <c r="AM46" s="140" t="n">
        <v>0.0063</v>
      </c>
      <c r="AN46" s="140" t="n">
        <v>0.0052</v>
      </c>
      <c r="AO46" s="140" t="n">
        <v>-9999.9999</v>
      </c>
      <c r="AP46" s="140" t="n">
        <v>0.0051</v>
      </c>
      <c r="AQ46" s="140" t="n">
        <v>-9999.9999</v>
      </c>
      <c r="AR46" s="140" t="n">
        <v>0.0056</v>
      </c>
      <c r="AS46" s="140" t="n">
        <v>0.0247</v>
      </c>
      <c r="AT46" s="140" t="n">
        <f aca="false">AR46+AS46</f>
        <v>0.0303</v>
      </c>
      <c r="AU46" s="140" t="n">
        <v>0.0082</v>
      </c>
      <c r="AV46" s="140" t="n">
        <v>-9999.9999</v>
      </c>
      <c r="AW46" s="140" t="n">
        <v>-9999.9999</v>
      </c>
      <c r="AX46" s="140" t="n">
        <v>0.0153</v>
      </c>
      <c r="AY46" s="140" t="n">
        <v>0.1713</v>
      </c>
      <c r="AZ46" s="140" t="n">
        <f aca="false">AX46+AY46</f>
        <v>0.1866</v>
      </c>
      <c r="BA46" s="140" t="n">
        <v>0.0029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1</v>
      </c>
      <c r="C47" s="112" t="n">
        <v>13</v>
      </c>
      <c r="D47" s="113" t="n">
        <v>3240</v>
      </c>
      <c r="E47" s="113" t="n">
        <v>21.1</v>
      </c>
      <c r="F47" s="115" t="n">
        <v>3.9283</v>
      </c>
      <c r="G47" s="149" t="n">
        <v>36.1197</v>
      </c>
      <c r="H47" s="113" t="n">
        <v>60</v>
      </c>
      <c r="I47" s="113" t="n">
        <v>61</v>
      </c>
      <c r="J47" s="117" t="n">
        <v>117.01</v>
      </c>
      <c r="K47" s="118" t="n">
        <v>0.000765548045751069</v>
      </c>
      <c r="L47" s="118" t="n">
        <v>-4.303407466E-006</v>
      </c>
      <c r="M47" s="118" t="n">
        <v>1.02532061275718</v>
      </c>
      <c r="N47" s="119" t="n">
        <v>117.02886166097</v>
      </c>
      <c r="O47" s="118" t="n">
        <v>0.997973102677931</v>
      </c>
      <c r="P47" s="120" t="n">
        <v>3.85929251996426</v>
      </c>
      <c r="Q47" s="121" t="n">
        <v>3.76398608586075</v>
      </c>
      <c r="R47" s="122" t="n">
        <v>172.356003941604</v>
      </c>
      <c r="S47" s="122" t="n">
        <v>168.099618594541</v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40" t="n">
        <v>0.0509</v>
      </c>
      <c r="AE47" s="140" t="n">
        <v>0.0455</v>
      </c>
      <c r="AF47" s="140" t="n">
        <v>0.0275</v>
      </c>
      <c r="AG47" s="140" t="n">
        <v>0.0449</v>
      </c>
      <c r="AH47" s="140" t="n">
        <v>0.0255</v>
      </c>
      <c r="AI47" s="140" t="n">
        <v>0.0072</v>
      </c>
      <c r="AJ47" s="140" t="n">
        <v>0.0077</v>
      </c>
      <c r="AK47" s="140" t="n">
        <v>0.0036</v>
      </c>
      <c r="AL47" s="140" t="n">
        <v>0.1719</v>
      </c>
      <c r="AM47" s="140" t="n">
        <v>0.0157</v>
      </c>
      <c r="AN47" s="140" t="n">
        <v>0.0045</v>
      </c>
      <c r="AO47" s="140" t="n">
        <v>-9999.9999</v>
      </c>
      <c r="AP47" s="140" t="n">
        <v>0.0064</v>
      </c>
      <c r="AQ47" s="140" t="n">
        <v>-9999.9999</v>
      </c>
      <c r="AR47" s="140" t="n">
        <v>-9999.9999</v>
      </c>
      <c r="AS47" s="140" t="n">
        <v>0.0498</v>
      </c>
      <c r="AT47" s="140" t="n">
        <f aca="false">AS47</f>
        <v>0.0498</v>
      </c>
      <c r="AU47" s="140" t="n">
        <v>0.0125</v>
      </c>
      <c r="AV47" s="140" t="n">
        <v>-9999.9999</v>
      </c>
      <c r="AW47" s="140" t="n">
        <v>-9999.9999</v>
      </c>
      <c r="AX47" s="140" t="n">
        <v>-9999.9999</v>
      </c>
      <c r="AY47" s="140" t="n">
        <v>0.3256</v>
      </c>
      <c r="AZ47" s="140" t="n">
        <f aca="false">AY47</f>
        <v>0.3256</v>
      </c>
      <c r="BA47" s="140" t="n">
        <v>0.0042</v>
      </c>
      <c r="BB47" s="126" t="s">
        <v>169</v>
      </c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15"/>
      <c r="G48" s="149" t="n">
        <v>36.9744</v>
      </c>
      <c r="H48" s="113" t="n">
        <v>40</v>
      </c>
      <c r="I48" s="113" t="n">
        <v>41</v>
      </c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40" t="n">
        <v>0.0055</v>
      </c>
      <c r="AE48" s="140" t="n">
        <v>0.0066</v>
      </c>
      <c r="AF48" s="140" t="n">
        <v>0.0064</v>
      </c>
      <c r="AG48" s="140" t="n">
        <v>0.0045</v>
      </c>
      <c r="AH48" s="140" t="n">
        <v>0.0034</v>
      </c>
      <c r="AI48" s="140" t="n">
        <v>-9999.9999</v>
      </c>
      <c r="AJ48" s="140" t="n">
        <v>-9999.9999</v>
      </c>
      <c r="AK48" s="140" t="n">
        <v>0.0015</v>
      </c>
      <c r="AL48" s="140" t="n">
        <v>0.0212</v>
      </c>
      <c r="AM48" s="140" t="n">
        <v>0.0038</v>
      </c>
      <c r="AN48" s="140" t="n">
        <v>-9999.9999</v>
      </c>
      <c r="AO48" s="140" t="n">
        <v>-9999.9999</v>
      </c>
      <c r="AP48" s="140" t="n">
        <v>0.0129</v>
      </c>
      <c r="AQ48" s="140" t="n">
        <v>-9999.9999</v>
      </c>
      <c r="AR48" s="140" t="n">
        <v>-9999.9999</v>
      </c>
      <c r="AS48" s="140" t="n">
        <v>0.0041</v>
      </c>
      <c r="AT48" s="140" t="n">
        <f aca="false">AS48</f>
        <v>0.0041</v>
      </c>
      <c r="AU48" s="140" t="n">
        <v>0.004</v>
      </c>
      <c r="AV48" s="140" t="n">
        <v>-9999.9999</v>
      </c>
      <c r="AW48" s="140" t="n">
        <v>-9999.9999</v>
      </c>
      <c r="AX48" s="140" t="n">
        <v>0.0076</v>
      </c>
      <c r="AY48" s="140" t="n">
        <v>0.0494</v>
      </c>
      <c r="AZ48" s="140" t="n">
        <f aca="false">AX48+AY48</f>
        <v>0.057</v>
      </c>
      <c r="BA48" s="140" t="n">
        <v>-9999.9999</v>
      </c>
      <c r="BB48" s="126" t="s">
        <v>169</v>
      </c>
    </row>
    <row r="49" customFormat="false" ht="15" hidden="false" customHeight="false" outlineLevel="0" collapsed="false">
      <c r="A49" s="110" t="n">
        <v>1</v>
      </c>
      <c r="B49" s="111" t="n">
        <v>1</v>
      </c>
      <c r="C49" s="112" t="n">
        <v>15</v>
      </c>
      <c r="D49" s="113" t="n">
        <v>3243</v>
      </c>
      <c r="E49" s="113" t="n">
        <v>28.6</v>
      </c>
      <c r="F49" s="115" t="n">
        <v>4.5893</v>
      </c>
      <c r="G49" s="149" t="n">
        <v>34.85925</v>
      </c>
      <c r="H49" s="113" t="n">
        <v>20</v>
      </c>
      <c r="I49" s="113" t="n">
        <v>20</v>
      </c>
      <c r="J49" s="117" t="n">
        <v>116.66</v>
      </c>
      <c r="K49" s="118" t="n">
        <v>0.0007543575931871</v>
      </c>
      <c r="L49" s="118" t="n">
        <v>-4.153134616E-006</v>
      </c>
      <c r="M49" s="118" t="n">
        <v>1.0220937187706</v>
      </c>
      <c r="N49" s="119" t="n">
        <v>116.67733480105</v>
      </c>
      <c r="O49" s="118" t="n">
        <v>0.996065060375924</v>
      </c>
      <c r="P49" s="120" t="n">
        <v>4.52502622456816</v>
      </c>
      <c r="Q49" s="121" t="n">
        <v>4.42721263370153</v>
      </c>
      <c r="R49" s="122" t="n">
        <v>202.087671189214</v>
      </c>
      <c r="S49" s="122" t="n">
        <v>197.71931622111</v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40" t="n">
        <v>0.0048</v>
      </c>
      <c r="AE49" s="140" t="n">
        <v>0.007</v>
      </c>
      <c r="AF49" s="140" t="n">
        <v>0.0063</v>
      </c>
      <c r="AG49" s="140" t="n">
        <v>0.0035</v>
      </c>
      <c r="AH49" s="140" t="n">
        <v>0.0038</v>
      </c>
      <c r="AI49" s="140" t="n">
        <v>-9999.9999</v>
      </c>
      <c r="AJ49" s="140" t="n">
        <v>-9999.9999</v>
      </c>
      <c r="AK49" s="140" t="n">
        <v>0.0018</v>
      </c>
      <c r="AL49" s="140" t="n">
        <v>0.0214</v>
      </c>
      <c r="AM49" s="140" t="n">
        <v>0.0053</v>
      </c>
      <c r="AN49" s="140" t="n">
        <v>-9999.9999</v>
      </c>
      <c r="AO49" s="140" t="n">
        <v>-9999.9999</v>
      </c>
      <c r="AP49" s="140" t="n">
        <v>0.0159</v>
      </c>
      <c r="AQ49" s="140" t="n">
        <v>-9999.9999</v>
      </c>
      <c r="AR49" s="140" t="n">
        <v>-9999.9999</v>
      </c>
      <c r="AS49" s="140" t="n">
        <v>0.0034</v>
      </c>
      <c r="AT49" s="140" t="n">
        <f aca="false">AS49</f>
        <v>0.0034</v>
      </c>
      <c r="AU49" s="140" t="n">
        <v>-9999.9999</v>
      </c>
      <c r="AV49" s="140" t="n">
        <v>0.0051</v>
      </c>
      <c r="AW49" s="140" t="n">
        <v>-9999.9999</v>
      </c>
      <c r="AX49" s="140" t="n">
        <v>0.0082</v>
      </c>
      <c r="AY49" s="140" t="n">
        <v>0.0503</v>
      </c>
      <c r="AZ49" s="140" t="n">
        <f aca="false">AX49+AY49</f>
        <v>0.0585</v>
      </c>
      <c r="BA49" s="140" t="n">
        <v>-9999.9999</v>
      </c>
      <c r="BB49" s="126" t="s">
        <v>169</v>
      </c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15"/>
      <c r="G50" s="149" t="n">
        <v>34.6165</v>
      </c>
      <c r="H50" s="113" t="n">
        <v>10</v>
      </c>
      <c r="I50" s="113" t="n">
        <v>10</v>
      </c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40" t="n">
        <v>0.0032</v>
      </c>
      <c r="AE50" s="140" t="n">
        <v>0.0058</v>
      </c>
      <c r="AF50" s="140" t="n">
        <v>0.0043</v>
      </c>
      <c r="AG50" s="140" t="n">
        <v>0.0033</v>
      </c>
      <c r="AH50" s="140" t="n">
        <v>0.0033</v>
      </c>
      <c r="AI50" s="140" t="n">
        <v>-9999.9999</v>
      </c>
      <c r="AJ50" s="140" t="n">
        <v>-9999.9999</v>
      </c>
      <c r="AK50" s="140" t="n">
        <v>0.0017</v>
      </c>
      <c r="AL50" s="140" t="n">
        <v>0.0172</v>
      </c>
      <c r="AM50" s="140" t="n">
        <v>0.004</v>
      </c>
      <c r="AN50" s="140" t="n">
        <v>-9999.9999</v>
      </c>
      <c r="AO50" s="140" t="n">
        <v>-9999.9999</v>
      </c>
      <c r="AP50" s="140" t="n">
        <v>0.0131</v>
      </c>
      <c r="AQ50" s="140" t="n">
        <v>-9999.9999</v>
      </c>
      <c r="AR50" s="140" t="n">
        <v>-9999.9999</v>
      </c>
      <c r="AS50" s="140" t="n">
        <v>0.0027</v>
      </c>
      <c r="AT50" s="140" t="n">
        <f aca="false">AS50</f>
        <v>0.0027</v>
      </c>
      <c r="AU50" s="140" t="n">
        <v>-9999.9999</v>
      </c>
      <c r="AV50" s="140" t="n">
        <v>0.0039</v>
      </c>
      <c r="AW50" s="140" t="n">
        <v>-9999.9999</v>
      </c>
      <c r="AX50" s="140" t="n">
        <v>0.0079</v>
      </c>
      <c r="AY50" s="140" t="n">
        <v>0.0417</v>
      </c>
      <c r="AZ50" s="140" t="n">
        <f aca="false">AX50+AY50</f>
        <v>0.0496</v>
      </c>
      <c r="BA50" s="140" t="n">
        <v>-9999.9999</v>
      </c>
      <c r="BB50" s="126" t="s">
        <v>169</v>
      </c>
    </row>
    <row r="51" customFormat="false" ht="15" hidden="false" customHeight="false" outlineLevel="0" collapsed="false">
      <c r="A51" s="110" t="n">
        <v>1</v>
      </c>
      <c r="B51" s="111" t="n">
        <v>1</v>
      </c>
      <c r="C51" s="112" t="n">
        <v>17</v>
      </c>
      <c r="D51" s="113" t="n">
        <v>3245</v>
      </c>
      <c r="E51" s="113" t="n">
        <v>29.1</v>
      </c>
      <c r="F51" s="115" t="n">
        <v>4.6037</v>
      </c>
      <c r="G51" s="149" t="n">
        <v>34.6167</v>
      </c>
      <c r="H51" s="113" t="n">
        <v>0</v>
      </c>
      <c r="I51" s="113" t="n">
        <v>4</v>
      </c>
      <c r="J51" s="117" t="n">
        <v>119.39</v>
      </c>
      <c r="K51" s="118" t="n">
        <v>0.000753747020782669</v>
      </c>
      <c r="L51" s="118" t="n">
        <v>-4.149734826E-006</v>
      </c>
      <c r="M51" s="118" t="n">
        <v>1.02174522841163</v>
      </c>
      <c r="N51" s="119" t="n">
        <v>119.40745087813</v>
      </c>
      <c r="O51" s="118" t="n">
        <v>0.995919218845254</v>
      </c>
      <c r="P51" s="120" t="n">
        <v>4.43368520456828</v>
      </c>
      <c r="Q51" s="121" t="n">
        <v>4.33932557870688</v>
      </c>
      <c r="R51" s="122" t="n">
        <v>198.008381236019</v>
      </c>
      <c r="S51" s="122" t="n">
        <v>193.794280345049</v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40" t="n">
        <v>-9999.9999</v>
      </c>
      <c r="AE51" s="140" t="n">
        <v>-9999.9999</v>
      </c>
      <c r="AF51" s="140" t="n">
        <v>-9999.9999</v>
      </c>
      <c r="AG51" s="140" t="n">
        <v>-9999.9999</v>
      </c>
      <c r="AH51" s="140" t="n">
        <v>-9999.9999</v>
      </c>
      <c r="AI51" s="140" t="n">
        <v>-9999.9999</v>
      </c>
      <c r="AJ51" s="140" t="n">
        <v>-9999.9999</v>
      </c>
      <c r="AK51" s="140" t="n">
        <v>-9999.9999</v>
      </c>
      <c r="AL51" s="140" t="n">
        <v>-9999.9999</v>
      </c>
      <c r="AM51" s="140" t="n">
        <v>-9999.9999</v>
      </c>
      <c r="AN51" s="140" t="n">
        <v>-9999.9999</v>
      </c>
      <c r="AO51" s="140" t="n">
        <v>-9999.9999</v>
      </c>
      <c r="AP51" s="140" t="n">
        <v>0</v>
      </c>
      <c r="AQ51" s="140" t="n">
        <v>-9999.9999</v>
      </c>
      <c r="AR51" s="140" t="n">
        <v>-9999.9999</v>
      </c>
      <c r="AS51" s="140" t="n">
        <v>-9999.9999</v>
      </c>
      <c r="AT51" s="140" t="n">
        <f aca="false">AS51</f>
        <v>-9999.9999</v>
      </c>
      <c r="AU51" s="140" t="n">
        <v>-9999.9999</v>
      </c>
      <c r="AV51" s="140" t="n">
        <v>-9999.9999</v>
      </c>
      <c r="AW51" s="140" t="n">
        <v>-9999.9999</v>
      </c>
      <c r="AX51" s="140" t="n">
        <v>-9999.9999</v>
      </c>
      <c r="AY51" s="140" t="n">
        <v>-9999.9999</v>
      </c>
      <c r="AZ51" s="140" t="n">
        <f aca="false">AY51</f>
        <v>-9999.9999</v>
      </c>
      <c r="BA51" s="140" t="n">
        <v>-9999.9999</v>
      </c>
      <c r="BB51" s="126" t="s">
        <v>169</v>
      </c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I16" colorId="64" zoomScale="100" zoomScaleNormal="100" zoomScalePageLayoutView="100" workbookViewId="0">
      <selection pane="topLeft" activeCell="AE49" activeCellId="0" sqref="AE49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42426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200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201</v>
      </c>
      <c r="P9" s="29" t="s">
        <v>14</v>
      </c>
      <c r="Q9" s="33" t="n">
        <v>0.661666666666667</v>
      </c>
      <c r="R9" s="33"/>
      <c r="V9" s="0" t="n">
        <v>4.9567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202</v>
      </c>
      <c r="K10" s="30" t="s">
        <v>16</v>
      </c>
      <c r="L10" s="31" t="s">
        <v>15</v>
      </c>
      <c r="M10" s="30" t="s">
        <v>23</v>
      </c>
      <c r="N10" s="30" t="s">
        <v>21</v>
      </c>
      <c r="O10" s="30" t="s">
        <v>203</v>
      </c>
      <c r="P10" s="29" t="s">
        <v>16</v>
      </c>
      <c r="Q10" s="33" t="n">
        <v>0.00266666666666667</v>
      </c>
      <c r="R10" s="33"/>
      <c r="S10" s="34"/>
      <c r="T10" s="34"/>
      <c r="V10" s="0" t="n">
        <v>4.9632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42425</v>
      </c>
      <c r="K11" s="37"/>
      <c r="L11" s="37"/>
      <c r="M11" s="37"/>
      <c r="N11" s="38" t="s">
        <v>201</v>
      </c>
      <c r="O11" s="39" t="n">
        <v>1</v>
      </c>
      <c r="P11" s="40" t="s">
        <v>204</v>
      </c>
      <c r="Q11" s="40"/>
      <c r="R11" s="40"/>
      <c r="T11" s="41"/>
      <c r="U11" s="41"/>
      <c r="V11" s="5" t="n">
        <v>4.9702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0.865092592592593</v>
      </c>
      <c r="K12" s="44"/>
      <c r="L12" s="44"/>
      <c r="M12" s="44"/>
      <c r="N12" s="45" t="s">
        <v>203</v>
      </c>
      <c r="O12" s="39" t="n">
        <v>1</v>
      </c>
      <c r="P12" s="40"/>
      <c r="Q12" s="40"/>
      <c r="R12" s="40"/>
      <c r="T12" s="41"/>
      <c r="U12" s="41"/>
      <c r="V12" s="5" t="n">
        <v>4.9497</v>
      </c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61" t="n">
        <v>4.956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</v>
      </c>
      <c r="S14" s="55" t="s">
        <v>33</v>
      </c>
      <c r="V14" s="5" t="n">
        <v>4.9487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23.5</v>
      </c>
      <c r="S15" s="60" t="s">
        <v>33</v>
      </c>
      <c r="V15" s="61" t="n">
        <v>4.95741666666667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54" t="n">
        <v>4.95741666666667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0.997541169617411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0.0199990985122805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5.01136491463735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4.95726794416667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0.004699859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0.0040308838109063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2075</v>
      </c>
      <c r="E35" s="113" t="n">
        <v>9.7</v>
      </c>
      <c r="F35" s="115" t="n">
        <v>2.5437</v>
      </c>
      <c r="G35" s="147" t="n">
        <v>34.64585</v>
      </c>
      <c r="H35" s="113" t="n">
        <v>500</v>
      </c>
      <c r="I35" s="114" t="n">
        <v>504</v>
      </c>
      <c r="J35" s="117" t="n">
        <v>110.9977077</v>
      </c>
      <c r="K35" s="118" t="n">
        <v>0.000791308062527229</v>
      </c>
      <c r="L35" s="118" t="n">
        <v>-4.888322314E-006</v>
      </c>
      <c r="M35" s="118" t="n">
        <v>1.02672650240183</v>
      </c>
      <c r="N35" s="119" t="n">
        <v>111.013964257773</v>
      </c>
      <c r="O35" s="118" t="n">
        <v>0.999727897876105</v>
      </c>
      <c r="P35" s="120" t="n">
        <v>2.62839528125506</v>
      </c>
      <c r="Q35" s="121" t="n">
        <v>2.55997607454996</v>
      </c>
      <c r="R35" s="122" t="n">
        <v>117.384133260851</v>
      </c>
      <c r="S35" s="122" t="n">
        <v>114.328531489401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2076</v>
      </c>
      <c r="E36" s="113" t="n">
        <v>11.4</v>
      </c>
      <c r="F36" s="115" t="n">
        <v>1.5648</v>
      </c>
      <c r="G36" s="149" t="n">
        <v>34.85875</v>
      </c>
      <c r="H36" s="113" t="n">
        <v>400</v>
      </c>
      <c r="I36" s="114" t="n">
        <v>403</v>
      </c>
      <c r="J36" s="117" t="n">
        <v>106.3986272</v>
      </c>
      <c r="K36" s="118" t="n">
        <v>0.00078667123031814</v>
      </c>
      <c r="L36" s="118" t="n">
        <v>-4.773813816E-006</v>
      </c>
      <c r="M36" s="118" t="n">
        <v>1.02659277885059</v>
      </c>
      <c r="N36" s="119" t="n">
        <v>106.414436706019</v>
      </c>
      <c r="O36" s="118" t="n">
        <v>0.99956582543903</v>
      </c>
      <c r="P36" s="120" t="n">
        <v>1.68182203932003</v>
      </c>
      <c r="Q36" s="121" t="n">
        <v>1.63825625308125</v>
      </c>
      <c r="R36" s="122" t="n">
        <v>75.1101722760324</v>
      </c>
      <c r="S36" s="122" t="n">
        <v>73.1645242626085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2077</v>
      </c>
      <c r="E37" s="113" t="n">
        <v>12.8</v>
      </c>
      <c r="F37" s="115" t="n">
        <v>1.5715</v>
      </c>
      <c r="G37" s="149" t="n">
        <v>35.0477</v>
      </c>
      <c r="H37" s="113" t="n">
        <v>300</v>
      </c>
      <c r="I37" s="114" t="n">
        <v>302</v>
      </c>
      <c r="J37" s="117" t="n">
        <v>117.6550602</v>
      </c>
      <c r="K37" s="118" t="n">
        <v>0.00078308104318208</v>
      </c>
      <c r="L37" s="118" t="n">
        <v>-4.686693664E-006</v>
      </c>
      <c r="M37" s="118" t="n">
        <v>1.02647052085149</v>
      </c>
      <c r="N37" s="119" t="n">
        <v>117.672764580494</v>
      </c>
      <c r="O37" s="118" t="n">
        <v>0.99940429498</v>
      </c>
      <c r="P37" s="120" t="n">
        <v>1.52464323729943</v>
      </c>
      <c r="Q37" s="121" t="n">
        <v>1.48532588742509</v>
      </c>
      <c r="R37" s="122" t="n">
        <v>68.0905669777926</v>
      </c>
      <c r="S37" s="122" t="n">
        <v>66.3346541324043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2078</v>
      </c>
      <c r="E38" s="113" t="n">
        <v>15.9</v>
      </c>
      <c r="F38" s="115" t="n">
        <v>2.3825</v>
      </c>
      <c r="G38" s="149" t="n">
        <v>35.43995</v>
      </c>
      <c r="H38" s="113" t="n">
        <v>200</v>
      </c>
      <c r="I38" s="114" t="n">
        <v>202</v>
      </c>
      <c r="J38" s="117" t="n">
        <v>110.0904939</v>
      </c>
      <c r="K38" s="118" t="n">
        <v>0.000775817302826809</v>
      </c>
      <c r="L38" s="118" t="n">
        <v>-4.516866426E-006</v>
      </c>
      <c r="M38" s="118" t="n">
        <v>1.02610993246055</v>
      </c>
      <c r="N38" s="119" t="n">
        <v>110.107491817213</v>
      </c>
      <c r="O38" s="118" t="n">
        <v>0.998961151889546</v>
      </c>
      <c r="P38" s="120" t="n">
        <v>2.48147036575068</v>
      </c>
      <c r="Q38" s="121" t="n">
        <v>2.41832798538481</v>
      </c>
      <c r="R38" s="122" t="n">
        <v>110.822466534425</v>
      </c>
      <c r="S38" s="122" t="n">
        <v>108.002527827286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2079</v>
      </c>
      <c r="E39" s="113" t="n">
        <v>17.4</v>
      </c>
      <c r="F39" s="115" t="n">
        <v>3.1287</v>
      </c>
      <c r="G39" s="150" t="n">
        <v>35.6775</v>
      </c>
      <c r="H39" s="113" t="n">
        <v>100</v>
      </c>
      <c r="I39" s="114" t="n">
        <v>101</v>
      </c>
      <c r="J39" s="117" t="n">
        <v>107.7165856</v>
      </c>
      <c r="K39" s="118" t="n">
        <v>0.00077262056526774</v>
      </c>
      <c r="L39" s="118" t="n">
        <v>-4.446108696E-006</v>
      </c>
      <c r="M39" s="118" t="n">
        <v>1.02593916375615</v>
      </c>
      <c r="N39" s="119" t="n">
        <v>107.733472867707</v>
      </c>
      <c r="O39" s="118" t="n">
        <v>0.998706495952615</v>
      </c>
      <c r="P39" s="120" t="n">
        <v>3.33694760426011</v>
      </c>
      <c r="Q39" s="121" t="n">
        <v>3.2525784394885</v>
      </c>
      <c r="R39" s="122" t="n">
        <v>149.028080006257</v>
      </c>
      <c r="S39" s="122" t="n">
        <v>145.260153107556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36" t="n">
        <v>0.01</v>
      </c>
      <c r="AE39" s="136" t="n">
        <v>0.0059</v>
      </c>
      <c r="AF39" s="136" t="n">
        <v>-9999.9999</v>
      </c>
      <c r="AG39" s="136" t="n">
        <v>0.0159</v>
      </c>
      <c r="AH39" s="136" t="n">
        <v>0.0071</v>
      </c>
      <c r="AI39" s="136" t="n">
        <v>-9999.9999</v>
      </c>
      <c r="AJ39" s="136" t="n">
        <v>-9999.9999</v>
      </c>
      <c r="AK39" s="136" t="n">
        <v>-9999.9999</v>
      </c>
      <c r="AL39" s="136" t="n">
        <v>0.0257</v>
      </c>
      <c r="AM39" s="136" t="n">
        <v>0.0014</v>
      </c>
      <c r="AN39" s="136" t="n">
        <v>-9999.9999</v>
      </c>
      <c r="AO39" s="136" t="n">
        <v>-9999.9999</v>
      </c>
      <c r="AP39" s="136" t="n">
        <v>0.0028</v>
      </c>
      <c r="AQ39" s="136" t="n">
        <v>-9999.9999</v>
      </c>
      <c r="AR39" s="136" t="n">
        <v>0.0062</v>
      </c>
      <c r="AS39" s="136" t="n">
        <v>0.006</v>
      </c>
      <c r="AT39" s="136" t="n">
        <f aca="false">AR39+AS39</f>
        <v>0.0122</v>
      </c>
      <c r="AU39" s="136" t="n">
        <v>0.0035</v>
      </c>
      <c r="AV39" s="136" t="n">
        <v>-9999.9999</v>
      </c>
      <c r="AW39" s="136" t="n">
        <v>-9999.9999</v>
      </c>
      <c r="AX39" s="136" t="n">
        <v>0.0061</v>
      </c>
      <c r="AY39" s="136" t="n">
        <v>0.0378</v>
      </c>
      <c r="AZ39" s="136" t="n">
        <f aca="false">AX39+AY39</f>
        <v>0.0439</v>
      </c>
      <c r="BA39" s="136" t="n">
        <v>0.0013</v>
      </c>
      <c r="BB39" s="126" t="s">
        <v>169</v>
      </c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2080</v>
      </c>
      <c r="E40" s="113" t="n">
        <v>18.4</v>
      </c>
      <c r="F40" s="115" t="n">
        <v>3.1988</v>
      </c>
      <c r="G40" s="149" t="n">
        <v>35.7892</v>
      </c>
      <c r="H40" s="113" t="n">
        <v>80</v>
      </c>
      <c r="I40" s="114" t="n">
        <v>81</v>
      </c>
      <c r="J40" s="117" t="n">
        <v>108.7289559</v>
      </c>
      <c r="K40" s="118" t="n">
        <v>0.00077059793494784</v>
      </c>
      <c r="L40" s="118" t="n">
        <v>-4.403073376E-006</v>
      </c>
      <c r="M40" s="118" t="n">
        <v>1.02577797728489</v>
      </c>
      <c r="N40" s="119" t="n">
        <v>108.746123332305</v>
      </c>
      <c r="O40" s="118" t="n">
        <v>0.998522778246976</v>
      </c>
      <c r="P40" s="120" t="n">
        <v>3.37969751507836</v>
      </c>
      <c r="Q40" s="121" t="n">
        <v>3.29476513428766</v>
      </c>
      <c r="R40" s="122" t="n">
        <v>150.937291023399</v>
      </c>
      <c r="S40" s="122" t="n">
        <v>147.144210897287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36" t="n">
        <v>0.0251</v>
      </c>
      <c r="AE40" s="136" t="n">
        <v>0.0128</v>
      </c>
      <c r="AF40" s="136" t="n">
        <v>0.0027</v>
      </c>
      <c r="AG40" s="136" t="n">
        <v>0.031</v>
      </c>
      <c r="AH40" s="136" t="n">
        <v>0.0129</v>
      </c>
      <c r="AI40" s="136" t="n">
        <v>0.004</v>
      </c>
      <c r="AJ40" s="136" t="n">
        <v>0.0025</v>
      </c>
      <c r="AK40" s="136" t="n">
        <v>0.0016</v>
      </c>
      <c r="AL40" s="136" t="n">
        <v>0.0478</v>
      </c>
      <c r="AM40" s="136" t="n">
        <v>0.0034</v>
      </c>
      <c r="AN40" s="136" t="n">
        <v>-9999.9999</v>
      </c>
      <c r="AO40" s="136" t="n">
        <v>-9999.9999</v>
      </c>
      <c r="AP40" s="136" t="n">
        <v>0.0067</v>
      </c>
      <c r="AQ40" s="136" t="n">
        <v>-9999.9999</v>
      </c>
      <c r="AR40" s="136" t="n">
        <v>0.0215</v>
      </c>
      <c r="AS40" s="136" t="n">
        <v>0.0193</v>
      </c>
      <c r="AT40" s="136" t="n">
        <f aca="false">AR40+AS40</f>
        <v>0.0408</v>
      </c>
      <c r="AU40" s="136" t="n">
        <v>0.0079</v>
      </c>
      <c r="AV40" s="136" t="n">
        <v>-9999.9999</v>
      </c>
      <c r="AW40" s="136" t="n">
        <v>-9999.9999</v>
      </c>
      <c r="AX40" s="136" t="n">
        <v>0.0189</v>
      </c>
      <c r="AY40" s="136" t="n">
        <v>0.0851</v>
      </c>
      <c r="AZ40" s="136" t="n">
        <f aca="false">AX40+AY40</f>
        <v>0.104</v>
      </c>
      <c r="BA40" s="136" t="n">
        <v>0.0016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2081</v>
      </c>
      <c r="E41" s="113" t="n">
        <v>20.6</v>
      </c>
      <c r="F41" s="115" t="n">
        <v>3.5104</v>
      </c>
      <c r="G41" s="149" t="n">
        <v>35.91525</v>
      </c>
      <c r="H41" s="113" t="n">
        <v>60</v>
      </c>
      <c r="I41" s="114" t="n">
        <v>61</v>
      </c>
      <c r="J41" s="117" t="n">
        <v>119.400871</v>
      </c>
      <c r="K41" s="118" t="n">
        <v>0.0007664393648735</v>
      </c>
      <c r="L41" s="118" t="n">
        <v>-4.320044056E-006</v>
      </c>
      <c r="M41" s="118" t="n">
        <v>1.02530089684543</v>
      </c>
      <c r="N41" s="119" t="n">
        <v>119.419873947122</v>
      </c>
      <c r="O41" s="118" t="n">
        <v>0.998080666998819</v>
      </c>
      <c r="P41" s="120" t="n">
        <v>3.37308849051448</v>
      </c>
      <c r="Q41" s="121" t="n">
        <v>3.2898522774071</v>
      </c>
      <c r="R41" s="122" t="n">
        <v>150.642131986377</v>
      </c>
      <c r="S41" s="122" t="n">
        <v>146.924802709001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2082</v>
      </c>
      <c r="E42" s="113" t="n">
        <v>20.7</v>
      </c>
      <c r="F42" s="115" t="n">
        <v>3.2646</v>
      </c>
      <c r="G42" s="150" t="n">
        <v>35.9152</v>
      </c>
      <c r="H42" s="113" t="n">
        <v>60</v>
      </c>
      <c r="I42" s="114" t="n">
        <v>61</v>
      </c>
      <c r="J42" s="117" t="n">
        <v>111.1790697</v>
      </c>
      <c r="K42" s="118" t="n">
        <v>0.000766259542486729</v>
      </c>
      <c r="L42" s="118" t="n">
        <v>-4.316650554E-006</v>
      </c>
      <c r="M42" s="118" t="n">
        <v>1.02527382448341</v>
      </c>
      <c r="N42" s="119" t="n">
        <v>111.196764071301</v>
      </c>
      <c r="O42" s="118" t="n">
        <v>0.998059360701196</v>
      </c>
      <c r="P42" s="120" t="n">
        <v>3.37210722824278</v>
      </c>
      <c r="Q42" s="121" t="n">
        <v>3.28898207261054</v>
      </c>
      <c r="R42" s="122" t="n">
        <v>150.598308813323</v>
      </c>
      <c r="S42" s="122" t="n">
        <v>146.885939362787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0.0501</v>
      </c>
      <c r="AE42" s="136" t="n">
        <v>0.0349</v>
      </c>
      <c r="AF42" s="136" t="n">
        <v>0.0098</v>
      </c>
      <c r="AG42" s="136" t="n">
        <v>0.0592</v>
      </c>
      <c r="AH42" s="136" t="n">
        <v>0.0267</v>
      </c>
      <c r="AI42" s="136" t="n">
        <v>0.0094</v>
      </c>
      <c r="AJ42" s="136" t="n">
        <v>0.009</v>
      </c>
      <c r="AK42" s="136" t="n">
        <v>0.0035</v>
      </c>
      <c r="AL42" s="136" t="n">
        <v>0.1126</v>
      </c>
      <c r="AM42" s="136" t="n">
        <v>0.0101</v>
      </c>
      <c r="AN42" s="136" t="n">
        <v>0.0046</v>
      </c>
      <c r="AO42" s="136" t="n">
        <v>-9999.9999</v>
      </c>
      <c r="AP42" s="136" t="n">
        <v>0.0152</v>
      </c>
      <c r="AQ42" s="136" t="n">
        <v>-9999.9999</v>
      </c>
      <c r="AR42" s="136" t="n">
        <v>0.0136</v>
      </c>
      <c r="AS42" s="136" t="n">
        <v>0.0605</v>
      </c>
      <c r="AT42" s="136" t="n">
        <f aca="false">AR42+AS42</f>
        <v>0.0741</v>
      </c>
      <c r="AU42" s="136" t="n">
        <v>0.0128</v>
      </c>
      <c r="AV42" s="136" t="n">
        <v>-9999.9999</v>
      </c>
      <c r="AW42" s="136" t="n">
        <v>-9999.9999</v>
      </c>
      <c r="AX42" s="136" t="n">
        <v>0.0286</v>
      </c>
      <c r="AY42" s="136" t="n">
        <v>0.2419</v>
      </c>
      <c r="AZ42" s="136" t="n">
        <f aca="false">AX42+AY42</f>
        <v>0.2705</v>
      </c>
      <c r="BA42" s="136" t="n">
        <v>0.003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2083</v>
      </c>
      <c r="E43" s="113" t="n">
        <v>24.4</v>
      </c>
      <c r="F43" s="115" t="n">
        <v>4.4964</v>
      </c>
      <c r="G43" s="149" t="n">
        <v>35.9405</v>
      </c>
      <c r="H43" s="113" t="n">
        <v>40</v>
      </c>
      <c r="I43" s="113" t="n">
        <v>41</v>
      </c>
      <c r="J43" s="117" t="n">
        <v>109.4301922</v>
      </c>
      <c r="K43" s="118" t="n">
        <v>0.00076013738310944</v>
      </c>
      <c r="L43" s="118" t="n">
        <v>-4.214354656E-006</v>
      </c>
      <c r="M43" s="118" t="n">
        <v>1.02423574002184</v>
      </c>
      <c r="N43" s="119" t="n">
        <v>109.447635919788</v>
      </c>
      <c r="O43" s="118" t="n">
        <v>0.997199985777041</v>
      </c>
      <c r="P43" s="120" t="n">
        <v>4.72613620531148</v>
      </c>
      <c r="Q43" s="121" t="n">
        <v>4.61430510637202</v>
      </c>
      <c r="R43" s="122" t="n">
        <v>211.069242929211</v>
      </c>
      <c r="S43" s="122" t="n">
        <v>206.074866050574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0.0073</v>
      </c>
      <c r="AE43" s="136" t="n">
        <v>0.0114</v>
      </c>
      <c r="AF43" s="136" t="n">
        <v>0.0098</v>
      </c>
      <c r="AG43" s="136" t="n">
        <v>0.008</v>
      </c>
      <c r="AH43" s="136" t="n">
        <v>0.0079</v>
      </c>
      <c r="AI43" s="136" t="n">
        <v>-9999.9999</v>
      </c>
      <c r="AJ43" s="136" t="n">
        <v>-9999.9999</v>
      </c>
      <c r="AK43" s="136" t="n">
        <v>-9999.9999</v>
      </c>
      <c r="AL43" s="136" t="n">
        <v>0.0345</v>
      </c>
      <c r="AM43" s="136" t="n">
        <v>0.005</v>
      </c>
      <c r="AN43" s="136" t="n">
        <v>0.0009</v>
      </c>
      <c r="AO43" s="136" t="n">
        <v>-9999.9999</v>
      </c>
      <c r="AP43" s="136" t="n">
        <v>0.035</v>
      </c>
      <c r="AQ43" s="136" t="n">
        <v>-9999.9999</v>
      </c>
      <c r="AR43" s="136" t="n">
        <v>0.0045</v>
      </c>
      <c r="AS43" s="136" t="n">
        <v>0.0135</v>
      </c>
      <c r="AT43" s="136" t="n">
        <f aca="false">AR43+AS43</f>
        <v>0.018</v>
      </c>
      <c r="AU43" s="136" t="n">
        <v>0.0088</v>
      </c>
      <c r="AV43" s="136" t="n">
        <v>-9999.9999</v>
      </c>
      <c r="AW43" s="136" t="n">
        <v>-9999.9999</v>
      </c>
      <c r="AX43" s="136" t="n">
        <v>0.0219</v>
      </c>
      <c r="AY43" s="136" t="n">
        <v>0.0858</v>
      </c>
      <c r="AZ43" s="136" t="n">
        <f aca="false">AX43+AY43</f>
        <v>0.1077</v>
      </c>
      <c r="BA43" s="136" t="n">
        <v>0.0016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2084</v>
      </c>
      <c r="E44" s="113" t="n">
        <v>29.5</v>
      </c>
      <c r="F44" s="115" t="n">
        <v>4.2143</v>
      </c>
      <c r="G44" s="149" t="n">
        <v>34.6406</v>
      </c>
      <c r="H44" s="113" t="n">
        <v>20</v>
      </c>
      <c r="I44" s="113" t="n">
        <v>20</v>
      </c>
      <c r="J44" s="117" t="n">
        <v>109.2831198</v>
      </c>
      <c r="K44" s="118" t="n">
        <v>0.000753270024657969</v>
      </c>
      <c r="L44" s="118" t="n">
        <v>-4.14761065E-006</v>
      </c>
      <c r="M44" s="118" t="n">
        <v>1.0216288076334</v>
      </c>
      <c r="N44" s="119" t="n">
        <v>109.299119504437</v>
      </c>
      <c r="O44" s="118" t="n">
        <v>0.995800949589288</v>
      </c>
      <c r="P44" s="120" t="n">
        <v>4.43475177383091</v>
      </c>
      <c r="Q44" s="121" t="n">
        <v>4.34086406011202</v>
      </c>
      <c r="R44" s="122" t="n">
        <v>198.056014219289</v>
      </c>
      <c r="S44" s="122" t="n">
        <v>193.862988924603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0.0025</v>
      </c>
      <c r="AE44" s="136" t="n">
        <v>0.0044</v>
      </c>
      <c r="AF44" s="136" t="n">
        <v>0.003</v>
      </c>
      <c r="AG44" s="136" t="n">
        <v>0.0035</v>
      </c>
      <c r="AH44" s="136" t="n">
        <v>0.0053</v>
      </c>
      <c r="AI44" s="136" t="n">
        <v>-9999.9999</v>
      </c>
      <c r="AJ44" s="136" t="n">
        <v>-9999.9999</v>
      </c>
      <c r="AK44" s="136" t="n">
        <v>-9999.9999</v>
      </c>
      <c r="AL44" s="136" t="n">
        <v>0.0187</v>
      </c>
      <c r="AM44" s="136" t="n">
        <v>0.0039</v>
      </c>
      <c r="AN44" s="136" t="n">
        <v>-9999.9999</v>
      </c>
      <c r="AO44" s="136" t="n">
        <v>-9999.9999</v>
      </c>
      <c r="AP44" s="136" t="n">
        <v>0.0237</v>
      </c>
      <c r="AQ44" s="136" t="n">
        <v>-9999.9999</v>
      </c>
      <c r="AR44" s="136" t="n">
        <v>-9999.9999</v>
      </c>
      <c r="AS44" s="136" t="n">
        <v>0.0055</v>
      </c>
      <c r="AT44" s="136" t="n">
        <f aca="false">AS44</f>
        <v>0.0055</v>
      </c>
      <c r="AU44" s="136" t="n">
        <v>-9999.9999</v>
      </c>
      <c r="AV44" s="136" t="n">
        <v>0.0052</v>
      </c>
      <c r="AW44" s="136" t="n">
        <v>-9999.9999</v>
      </c>
      <c r="AX44" s="136" t="n">
        <v>0.0077</v>
      </c>
      <c r="AY44" s="136" t="n">
        <v>0.0396</v>
      </c>
      <c r="AZ44" s="136" t="n">
        <f aca="false">AX44+AY44</f>
        <v>0.0473</v>
      </c>
      <c r="BA44" s="136" t="n">
        <v>-9999.9999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0</v>
      </c>
      <c r="C45" s="112" t="n">
        <v>11</v>
      </c>
      <c r="D45" s="113"/>
      <c r="E45" s="113"/>
      <c r="F45" s="115"/>
      <c r="G45" s="149"/>
      <c r="H45" s="113" t="n">
        <v>10</v>
      </c>
      <c r="I45" s="113" t="n">
        <v>11</v>
      </c>
      <c r="J45" s="117"/>
      <c r="K45" s="118"/>
      <c r="L45" s="118"/>
      <c r="M45" s="118"/>
      <c r="N45" s="119"/>
      <c r="O45" s="118"/>
      <c r="P45" s="120"/>
      <c r="Q45" s="121"/>
      <c r="R45" s="122"/>
      <c r="S45" s="122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0.003</v>
      </c>
      <c r="AE45" s="136" t="n">
        <v>0.0045</v>
      </c>
      <c r="AF45" s="136" t="n">
        <v>0.0038</v>
      </c>
      <c r="AG45" s="136" t="n">
        <v>0.0033</v>
      </c>
      <c r="AH45" s="136" t="n">
        <v>0.0058</v>
      </c>
      <c r="AI45" s="136" t="n">
        <v>-9999.9999</v>
      </c>
      <c r="AJ45" s="136" t="n">
        <v>-9999.9999</v>
      </c>
      <c r="AK45" s="136" t="n">
        <v>-9999.9999</v>
      </c>
      <c r="AL45" s="136" t="n">
        <v>0.0173</v>
      </c>
      <c r="AM45" s="136" t="n">
        <v>0.0041</v>
      </c>
      <c r="AN45" s="136" t="n">
        <v>-9999.9999</v>
      </c>
      <c r="AO45" s="136" t="n">
        <v>-9999.9999</v>
      </c>
      <c r="AP45" s="136" t="n">
        <v>0.0224</v>
      </c>
      <c r="AQ45" s="136" t="n">
        <v>-9999.9999</v>
      </c>
      <c r="AR45" s="136" t="n">
        <v>-9999.9999</v>
      </c>
      <c r="AS45" s="136" t="n">
        <v>0.0058</v>
      </c>
      <c r="AT45" s="136" t="n">
        <f aca="false">AS45</f>
        <v>0.0058</v>
      </c>
      <c r="AU45" s="136" t="n">
        <v>-9999.9999</v>
      </c>
      <c r="AV45" s="136" t="n">
        <v>0.0047</v>
      </c>
      <c r="AW45" s="136" t="n">
        <v>-9999.9999</v>
      </c>
      <c r="AX45" s="136" t="n">
        <v>0.007</v>
      </c>
      <c r="AY45" s="136" t="n">
        <v>0.0395</v>
      </c>
      <c r="AZ45" s="136" t="n">
        <f aca="false">AX45+AY45</f>
        <v>0.0465</v>
      </c>
      <c r="BA45" s="136" t="n">
        <v>-9999.9999</v>
      </c>
      <c r="BB45" s="126" t="s">
        <v>169</v>
      </c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2086</v>
      </c>
      <c r="E46" s="113" t="n">
        <v>29.5</v>
      </c>
      <c r="F46" s="115" t="n">
        <v>4.1744</v>
      </c>
      <c r="G46" s="149" t="n">
        <v>34.64005</v>
      </c>
      <c r="H46" s="113" t="n">
        <v>0</v>
      </c>
      <c r="I46" s="113" t="n">
        <v>3</v>
      </c>
      <c r="J46" s="117" t="n">
        <v>108.4047599</v>
      </c>
      <c r="K46" s="118" t="n">
        <v>0.000753270024657969</v>
      </c>
      <c r="L46" s="118" t="n">
        <v>-4.14761065E-006</v>
      </c>
      <c r="M46" s="118" t="n">
        <v>1.02162839506438</v>
      </c>
      <c r="N46" s="119" t="n">
        <v>108.420630411052</v>
      </c>
      <c r="O46" s="118" t="n">
        <v>0.995800949589288</v>
      </c>
      <c r="P46" s="120" t="n">
        <v>4.428886050249</v>
      </c>
      <c r="Q46" s="121" t="n">
        <v>4.33512426988672</v>
      </c>
      <c r="R46" s="122" t="n">
        <v>197.79405100412</v>
      </c>
      <c r="S46" s="122" t="n">
        <v>193.606649893141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36" t="n">
        <v>0.004</v>
      </c>
      <c r="AE46" s="136" t="n">
        <v>0.0045</v>
      </c>
      <c r="AF46" s="136" t="n">
        <v>0.0034</v>
      </c>
      <c r="AG46" s="136" t="n">
        <v>0.0034</v>
      </c>
      <c r="AH46" s="136" t="n">
        <v>0.0052</v>
      </c>
      <c r="AI46" s="136" t="n">
        <v>-9999.9999</v>
      </c>
      <c r="AJ46" s="136" t="n">
        <v>-9999.9999</v>
      </c>
      <c r="AK46" s="136" t="n">
        <v>-9999.9999</v>
      </c>
      <c r="AL46" s="136" t="n">
        <v>0.0193</v>
      </c>
      <c r="AM46" s="136" t="n">
        <v>0.0046</v>
      </c>
      <c r="AN46" s="136" t="n">
        <v>-9999.9999</v>
      </c>
      <c r="AO46" s="136" t="n">
        <v>-9999.9999</v>
      </c>
      <c r="AP46" s="136" t="n">
        <v>0.0318</v>
      </c>
      <c r="AQ46" s="136" t="n">
        <v>-9999.9999</v>
      </c>
      <c r="AR46" s="136" t="n">
        <v>-9999.9999</v>
      </c>
      <c r="AS46" s="136" t="n">
        <v>0.006</v>
      </c>
      <c r="AT46" s="136" t="n">
        <f aca="false">AS46</f>
        <v>0.006</v>
      </c>
      <c r="AU46" s="136" t="n">
        <v>-9999.9999</v>
      </c>
      <c r="AV46" s="136" t="n">
        <v>0.0066</v>
      </c>
      <c r="AW46" s="136" t="n">
        <v>-9999.9999</v>
      </c>
      <c r="AX46" s="136" t="n">
        <v>0.0098</v>
      </c>
      <c r="AY46" s="136" t="n">
        <v>0.0447</v>
      </c>
      <c r="AZ46" s="136" t="n">
        <f aca="false">AX46+AY46</f>
        <v>0.0545</v>
      </c>
      <c r="BA46" s="136" t="n">
        <v>-9999.9999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15"/>
      <c r="G47" s="149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15"/>
      <c r="G48" s="149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15"/>
      <c r="G49" s="149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15"/>
      <c r="G50" s="149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15"/>
      <c r="G51" s="149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U5" colorId="64" zoomScale="100" zoomScaleNormal="100" zoomScalePageLayoutView="100" workbookViewId="0">
      <selection pane="topLeft" activeCell="P40" activeCellId="0" sqref="P40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42426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205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206</v>
      </c>
      <c r="P9" s="29" t="s">
        <v>14</v>
      </c>
      <c r="Q9" s="33" t="n">
        <v>0.330333333333333</v>
      </c>
      <c r="R9" s="33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207</v>
      </c>
      <c r="K10" s="30" t="s">
        <v>16</v>
      </c>
      <c r="L10" s="31" t="s">
        <v>15</v>
      </c>
      <c r="M10" s="30" t="s">
        <v>23</v>
      </c>
      <c r="N10" s="30" t="s">
        <v>21</v>
      </c>
      <c r="O10" s="30" t="s">
        <v>208</v>
      </c>
      <c r="P10" s="29" t="s">
        <v>16</v>
      </c>
      <c r="Q10" s="33" t="n">
        <v>0.000666666666666667</v>
      </c>
      <c r="R10" s="33"/>
      <c r="S10" s="34"/>
      <c r="T10" s="34"/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42426</v>
      </c>
      <c r="K11" s="37"/>
      <c r="L11" s="37"/>
      <c r="M11" s="37"/>
      <c r="N11" s="38" t="s">
        <v>206</v>
      </c>
      <c r="O11" s="39" t="n">
        <v>1</v>
      </c>
      <c r="P11" s="40" t="s">
        <v>209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0.129178240740741</v>
      </c>
      <c r="K12" s="44"/>
      <c r="L12" s="44"/>
      <c r="M12" s="44"/>
      <c r="N12" s="45" t="s">
        <v>208</v>
      </c>
      <c r="O12" s="39" t="n">
        <v>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61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</v>
      </c>
      <c r="S14" s="55" t="s">
        <v>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23.5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54" t="n">
        <v>4.95741666666667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0.997541169617411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0.0199990985122805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5.01136491463735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4.95726794416667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0.004699859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0.0040308838109063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2087</v>
      </c>
      <c r="E35" s="114" t="n">
        <v>10.5</v>
      </c>
      <c r="F35" s="115" t="n">
        <v>2.606</v>
      </c>
      <c r="G35" s="147" t="n">
        <v>34.6371</v>
      </c>
      <c r="H35" s="113" t="n">
        <v>500</v>
      </c>
      <c r="I35" s="114" t="n">
        <v>505</v>
      </c>
      <c r="J35" s="117" t="n">
        <v>111.3855099</v>
      </c>
      <c r="K35" s="118" t="n">
        <v>0.000789087166290469</v>
      </c>
      <c r="L35" s="118" t="n">
        <v>-4.83324465E-006</v>
      </c>
      <c r="M35" s="118" t="n">
        <v>1.02658244786606</v>
      </c>
      <c r="N35" s="119" t="n">
        <v>111.40181350847</v>
      </c>
      <c r="O35" s="118" t="n">
        <v>0.999656380338444</v>
      </c>
      <c r="P35" s="120" t="n">
        <v>2.68360457405691</v>
      </c>
      <c r="Q35" s="121" t="n">
        <v>2.61411499839615</v>
      </c>
      <c r="R35" s="122" t="n">
        <v>119.849780277382</v>
      </c>
      <c r="S35" s="122" t="n">
        <v>116.746375828372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2088</v>
      </c>
      <c r="E36" s="114" t="n">
        <v>12.5</v>
      </c>
      <c r="F36" s="115" t="n">
        <v>1.5637</v>
      </c>
      <c r="G36" s="147" t="n">
        <v>34.8458</v>
      </c>
      <c r="H36" s="113" t="n">
        <v>400</v>
      </c>
      <c r="I36" s="114" t="n">
        <v>400</v>
      </c>
      <c r="J36" s="117" t="n">
        <v>109.2446787</v>
      </c>
      <c r="K36" s="118" t="n">
        <v>0.000783833534667969</v>
      </c>
      <c r="L36" s="118" t="n">
        <v>-4.70481625E-006</v>
      </c>
      <c r="M36" s="118" t="n">
        <v>1.02637317758329</v>
      </c>
      <c r="N36" s="119" t="n">
        <v>109.26089694651</v>
      </c>
      <c r="O36" s="118" t="n">
        <v>0.99944098949292</v>
      </c>
      <c r="P36" s="120" t="n">
        <v>1.63601285864291</v>
      </c>
      <c r="Q36" s="121" t="n">
        <v>1.59397468130947</v>
      </c>
      <c r="R36" s="122" t="n">
        <v>73.0643342669925</v>
      </c>
      <c r="S36" s="122" t="n">
        <v>71.1869092672808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2089</v>
      </c>
      <c r="E37" s="114" t="n">
        <v>13.8</v>
      </c>
      <c r="F37" s="115" t="n">
        <v>1.4826</v>
      </c>
      <c r="G37" s="147" t="n">
        <v>35.0259</v>
      </c>
      <c r="H37" s="113" t="n">
        <v>300</v>
      </c>
      <c r="I37" s="114" t="n">
        <v>302</v>
      </c>
      <c r="J37" s="117" t="n">
        <v>110.1532969</v>
      </c>
      <c r="K37" s="118" t="n">
        <v>0.00078063733116678</v>
      </c>
      <c r="L37" s="118" t="n">
        <v>-4.628436024E-006</v>
      </c>
      <c r="M37" s="118" t="n">
        <v>1.02624975822841</v>
      </c>
      <c r="N37" s="119" t="n">
        <v>110.169848424239</v>
      </c>
      <c r="O37" s="118" t="n">
        <v>0.999273951256516</v>
      </c>
      <c r="P37" s="120" t="n">
        <v>1.53730003015615</v>
      </c>
      <c r="Q37" s="121" t="n">
        <v>1.49797845780734</v>
      </c>
      <c r="R37" s="122" t="n">
        <v>68.6558193467734</v>
      </c>
      <c r="S37" s="122" t="n">
        <v>66.8997179256757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2090</v>
      </c>
      <c r="E38" s="114" t="n">
        <v>17.6</v>
      </c>
      <c r="F38" s="115" t="n">
        <v>2.5207</v>
      </c>
      <c r="G38" s="147" t="n">
        <v>35.47775</v>
      </c>
      <c r="H38" s="113" t="n">
        <v>200</v>
      </c>
      <c r="I38" s="114" t="n">
        <v>202</v>
      </c>
      <c r="J38" s="117" t="n">
        <v>112.0080027</v>
      </c>
      <c r="K38" s="118" t="n">
        <v>0.0007722092161664</v>
      </c>
      <c r="L38" s="118" t="n">
        <v>-4.437236896E-006</v>
      </c>
      <c r="M38" s="118" t="n">
        <v>1.0257373303849</v>
      </c>
      <c r="N38" s="119" t="n">
        <v>112.025339018638</v>
      </c>
      <c r="O38" s="118" t="n">
        <v>0.998670633552638</v>
      </c>
      <c r="P38" s="120" t="n">
        <v>2.58053803994148</v>
      </c>
      <c r="Q38" s="121" t="n">
        <v>2.51578836364779</v>
      </c>
      <c r="R38" s="122" t="n">
        <v>115.246828863787</v>
      </c>
      <c r="S38" s="122" t="n">
        <v>112.35510832051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2091</v>
      </c>
      <c r="E39" s="114" t="n">
        <v>18.8</v>
      </c>
      <c r="F39" s="115" t="n">
        <v>3.328</v>
      </c>
      <c r="G39" s="147" t="n">
        <v>35.7017</v>
      </c>
      <c r="H39" s="113" t="n">
        <v>100</v>
      </c>
      <c r="I39" s="114" t="n">
        <v>100</v>
      </c>
      <c r="J39" s="117" t="n">
        <v>108.7705801</v>
      </c>
      <c r="K39" s="118" t="n">
        <v>0.00076981247066528</v>
      </c>
      <c r="L39" s="118" t="n">
        <v>-4.386785824E-006</v>
      </c>
      <c r="M39" s="118" t="n">
        <v>1.02560987111556</v>
      </c>
      <c r="N39" s="119" t="n">
        <v>108.787658930176</v>
      </c>
      <c r="O39" s="118" t="n">
        <v>0.998446234452763</v>
      </c>
      <c r="P39" s="120" t="n">
        <v>3.51548551488399</v>
      </c>
      <c r="Q39" s="121" t="n">
        <v>3.42770249574547</v>
      </c>
      <c r="R39" s="122" t="n">
        <v>157.001583094719</v>
      </c>
      <c r="S39" s="122" t="n">
        <v>153.081193459993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2092</v>
      </c>
      <c r="E40" s="114" t="n">
        <v>19.8</v>
      </c>
      <c r="F40" s="115" t="n">
        <v>3.3645</v>
      </c>
      <c r="G40" s="147" t="n">
        <v>35.8075</v>
      </c>
      <c r="H40" s="113" t="n">
        <v>80</v>
      </c>
      <c r="I40" s="114" t="n">
        <v>82</v>
      </c>
      <c r="J40" s="117" t="n">
        <v>107.2141383</v>
      </c>
      <c r="K40" s="118" t="n">
        <v>0.00076790635546998</v>
      </c>
      <c r="L40" s="118" t="n">
        <v>-4.348383384E-006</v>
      </c>
      <c r="M40" s="118" t="n">
        <v>1.02543191629297</v>
      </c>
      <c r="N40" s="119" t="n">
        <v>107.231086174912</v>
      </c>
      <c r="O40" s="118" t="n">
        <v>0.998247365763168</v>
      </c>
      <c r="P40" s="120" t="n">
        <v>3.60681037361004</v>
      </c>
      <c r="Q40" s="121" t="n">
        <v>3.51735723874189</v>
      </c>
      <c r="R40" s="122" t="n">
        <v>161.080151285424</v>
      </c>
      <c r="S40" s="122" t="n">
        <v>157.085174282213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2093</v>
      </c>
      <c r="E41" s="114" t="n">
        <v>21.5</v>
      </c>
      <c r="F41" s="115" t="n">
        <v>3.7392</v>
      </c>
      <c r="G41" s="147" t="n">
        <v>36.10215</v>
      </c>
      <c r="H41" s="113" t="n">
        <v>60</v>
      </c>
      <c r="I41" s="114" t="n">
        <v>60</v>
      </c>
      <c r="J41" s="117" t="n">
        <v>109.1211631</v>
      </c>
      <c r="K41" s="118" t="n">
        <v>0.000764848910187969</v>
      </c>
      <c r="L41" s="118" t="n">
        <v>-4.29069385E-006</v>
      </c>
      <c r="M41" s="118" t="n">
        <v>1.02519686283285</v>
      </c>
      <c r="N41" s="119" t="n">
        <v>109.138733953364</v>
      </c>
      <c r="O41" s="118" t="n">
        <v>0.997885202188353</v>
      </c>
      <c r="P41" s="120" t="n">
        <v>3.93888417153973</v>
      </c>
      <c r="Q41" s="121" t="n">
        <v>3.8420759117968</v>
      </c>
      <c r="R41" s="122" t="n">
        <v>175.910567100964</v>
      </c>
      <c r="S41" s="122" t="n">
        <v>171.587110220845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2094</v>
      </c>
      <c r="E42" s="114" t="n">
        <v>23.9</v>
      </c>
      <c r="F42" s="115" t="n">
        <v>4.2315</v>
      </c>
      <c r="G42" s="147" t="n">
        <v>35.91145</v>
      </c>
      <c r="H42" s="113" t="n">
        <v>40</v>
      </c>
      <c r="I42" s="114" t="n">
        <v>42</v>
      </c>
      <c r="J42" s="117" t="n">
        <v>110.2340509</v>
      </c>
      <c r="K42" s="118" t="n">
        <v>0.000760906050093609</v>
      </c>
      <c r="L42" s="118" t="n">
        <v>-4.225531066E-006</v>
      </c>
      <c r="M42" s="118" t="n">
        <v>1.02436299282829</v>
      </c>
      <c r="N42" s="119" t="n">
        <v>110.251590735892</v>
      </c>
      <c r="O42" s="118" t="n">
        <v>0.997324029579615</v>
      </c>
      <c r="P42" s="120" t="n">
        <v>4.41372372774705</v>
      </c>
      <c r="Q42" s="121" t="n">
        <v>4.30874968995185</v>
      </c>
      <c r="R42" s="122" t="n">
        <v>197.116901681183</v>
      </c>
      <c r="S42" s="122" t="n">
        <v>192.42876115325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2095</v>
      </c>
      <c r="E43" s="114" t="n">
        <v>24.2</v>
      </c>
      <c r="F43" s="115" t="n">
        <v>4.3331</v>
      </c>
      <c r="G43" s="147" t="n">
        <v>35.9101</v>
      </c>
      <c r="H43" s="113" t="n">
        <v>40</v>
      </c>
      <c r="I43" s="114" t="n">
        <v>42</v>
      </c>
      <c r="J43" s="117" t="n">
        <v>112.3644329</v>
      </c>
      <c r="K43" s="118" t="n">
        <v>0.00076044271819526</v>
      </c>
      <c r="L43" s="118" t="n">
        <v>-4.218725944E-006</v>
      </c>
      <c r="M43" s="118" t="n">
        <v>1.02427265999511</v>
      </c>
      <c r="N43" s="119" t="n">
        <v>112.382310193639</v>
      </c>
      <c r="O43" s="118" t="n">
        <v>0.99724989342891</v>
      </c>
      <c r="P43" s="120" t="n">
        <v>4.43279935868035</v>
      </c>
      <c r="Q43" s="121" t="n">
        <v>4.32775327489608</v>
      </c>
      <c r="R43" s="122" t="n">
        <v>197.968819358664</v>
      </c>
      <c r="S43" s="122" t="n">
        <v>193.277461256859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2096</v>
      </c>
      <c r="E44" s="114" t="n">
        <v>29.3</v>
      </c>
      <c r="F44" s="115" t="n">
        <v>4.1423</v>
      </c>
      <c r="G44" s="147" t="n">
        <v>34.6286</v>
      </c>
      <c r="H44" s="113" t="n">
        <v>20</v>
      </c>
      <c r="I44" s="114" t="n">
        <v>22</v>
      </c>
      <c r="J44" s="117" t="n">
        <v>107.289889</v>
      </c>
      <c r="K44" s="118" t="n">
        <v>0.000753507254703849</v>
      </c>
      <c r="L44" s="118" t="n">
        <v>-4.148606554E-006</v>
      </c>
      <c r="M44" s="118" t="n">
        <v>1.02168712942218</v>
      </c>
      <c r="N44" s="119" t="n">
        <v>107.305584008702</v>
      </c>
      <c r="O44" s="118" t="n">
        <v>0.995860260850575</v>
      </c>
      <c r="P44" s="120" t="n">
        <v>4.44125537200561</v>
      </c>
      <c r="Q44" s="121" t="n">
        <v>4.34698181479234</v>
      </c>
      <c r="R44" s="122" t="n">
        <v>198.34646491377</v>
      </c>
      <c r="S44" s="122" t="n">
        <v>194.136207848626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0</v>
      </c>
      <c r="C45" s="112" t="n">
        <v>11</v>
      </c>
      <c r="D45" s="113"/>
      <c r="E45" s="114"/>
      <c r="F45" s="115"/>
      <c r="G45" s="147"/>
      <c r="H45" s="113"/>
      <c r="I45" s="114" t="n">
        <v>13</v>
      </c>
      <c r="J45" s="117"/>
      <c r="K45" s="118"/>
      <c r="L45" s="118"/>
      <c r="M45" s="118"/>
      <c r="N45" s="119"/>
      <c r="O45" s="118"/>
      <c r="P45" s="120"/>
      <c r="Q45" s="121"/>
      <c r="R45" s="122"/>
      <c r="S45" s="122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2097</v>
      </c>
      <c r="E46" s="113" t="n">
        <v>29.7</v>
      </c>
      <c r="F46" s="129" t="n">
        <v>4.2425</v>
      </c>
      <c r="G46" s="149" t="n">
        <v>34.56905</v>
      </c>
      <c r="H46" s="113" t="n">
        <v>0</v>
      </c>
      <c r="I46" s="113" t="n">
        <v>2</v>
      </c>
      <c r="J46" s="117" t="n">
        <v>110.3629808</v>
      </c>
      <c r="K46" s="118" t="n">
        <v>0.000753035321472229</v>
      </c>
      <c r="L46" s="118" t="n">
        <v>-4.146747114E-006</v>
      </c>
      <c r="M46" s="118" t="n">
        <v>1.02150753598311</v>
      </c>
      <c r="N46" s="119" t="n">
        <v>110.379059637854</v>
      </c>
      <c r="O46" s="118" t="n">
        <v>0.995741286258743</v>
      </c>
      <c r="P46" s="120" t="n">
        <v>4.42003220752794</v>
      </c>
      <c r="Q46" s="121" t="n">
        <v>4.32696974993343</v>
      </c>
      <c r="R46" s="122" t="n">
        <v>197.398638388198</v>
      </c>
      <c r="S46" s="122" t="n">
        <v>193.242469032027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49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49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49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49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49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49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49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49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49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49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49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49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P13" activeCellId="0" sqref="P13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42428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4.9544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210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211</v>
      </c>
      <c r="P9" s="29" t="s">
        <v>23</v>
      </c>
      <c r="Q9" s="33" t="n">
        <v>-0.499833333333333</v>
      </c>
      <c r="R9" s="33"/>
      <c r="V9" s="0" t="n">
        <v>4.9518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170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212</v>
      </c>
      <c r="P10" s="29" t="s">
        <v>21</v>
      </c>
      <c r="Q10" s="33" t="n">
        <v>-0.001</v>
      </c>
      <c r="R10" s="33"/>
      <c r="S10" s="34"/>
      <c r="T10" s="34"/>
      <c r="V10" s="0" t="n">
        <v>4.9532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s">
        <v>213</v>
      </c>
      <c r="K11" s="37"/>
      <c r="L11" s="37"/>
      <c r="M11" s="37"/>
      <c r="N11" s="38" t="s">
        <v>214</v>
      </c>
      <c r="O11" s="39" t="n">
        <v>-1</v>
      </c>
      <c r="P11" s="40" t="s">
        <v>215</v>
      </c>
      <c r="Q11" s="40"/>
      <c r="R11" s="40"/>
      <c r="T11" s="41"/>
      <c r="U11" s="41"/>
      <c r="V11" s="5" t="n">
        <v>4.9536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0.844363425925926</v>
      </c>
      <c r="K12" s="44"/>
      <c r="L12" s="44"/>
      <c r="M12" s="44"/>
      <c r="N12" s="45" t="s">
        <v>216</v>
      </c>
      <c r="O12" s="39" t="n">
        <v>-1</v>
      </c>
      <c r="P12" s="40"/>
      <c r="Q12" s="40"/>
      <c r="R12" s="40"/>
      <c r="T12" s="41"/>
      <c r="U12" s="41"/>
      <c r="V12" s="5" t="n">
        <v>4.9536</v>
      </c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46" t="n">
        <v>4.95332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22.3</v>
      </c>
      <c r="S14" s="55" t="s">
        <v>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22.3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4.95332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0.997704526384094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0.0200023735531199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5.0113298361353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4.95320607364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0.0046998919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0.00403485313548726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2029</v>
      </c>
      <c r="E35" s="114" t="n">
        <v>10.3</v>
      </c>
      <c r="F35" s="115" t="n">
        <v>2.4135</v>
      </c>
      <c r="G35" s="147" t="n">
        <v>34.6571</v>
      </c>
      <c r="H35" s="113" t="n">
        <v>500</v>
      </c>
      <c r="I35" s="114" t="n">
        <v>503</v>
      </c>
      <c r="J35" s="117" t="n">
        <v>108.87</v>
      </c>
      <c r="K35" s="118" t="n">
        <v>0.000789635835032049</v>
      </c>
      <c r="L35" s="118" t="n">
        <v>-4.846815514E-006</v>
      </c>
      <c r="M35" s="118" t="n">
        <v>1.02663297147867</v>
      </c>
      <c r="N35" s="119" t="n">
        <v>108.88595718477</v>
      </c>
      <c r="O35" s="118" t="n">
        <v>0.999675059671578</v>
      </c>
      <c r="P35" s="120" t="n">
        <v>2.54522485716961</v>
      </c>
      <c r="Q35" s="121" t="n">
        <v>2.47919648781949</v>
      </c>
      <c r="R35" s="122" t="n">
        <v>113.669742121195</v>
      </c>
      <c r="S35" s="122" t="n">
        <v>110.720915146019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2030</v>
      </c>
      <c r="E36" s="114" t="n">
        <v>12</v>
      </c>
      <c r="F36" s="115" t="n">
        <v>1.5525</v>
      </c>
      <c r="G36" s="147" t="n">
        <v>34.88415</v>
      </c>
      <c r="H36" s="113" t="n">
        <v>400</v>
      </c>
      <c r="I36" s="114" t="n">
        <v>403</v>
      </c>
      <c r="J36" s="117" t="n">
        <v>110.13</v>
      </c>
      <c r="K36" s="118" t="n">
        <v>0.00078510795744</v>
      </c>
      <c r="L36" s="118" t="n">
        <v>-4.7356824E-006</v>
      </c>
      <c r="M36" s="118" t="n">
        <v>1.02649967771449</v>
      </c>
      <c r="N36" s="119" t="n">
        <v>110.146391914395</v>
      </c>
      <c r="O36" s="118" t="n">
        <v>0.999499638055476</v>
      </c>
      <c r="P36" s="120" t="n">
        <v>1.61247878680738</v>
      </c>
      <c r="Q36" s="121" t="n">
        <v>1.57085172242584</v>
      </c>
      <c r="R36" s="122" t="n">
        <v>72.0133026188177</v>
      </c>
      <c r="S36" s="122" t="n">
        <v>70.154237923538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2031</v>
      </c>
      <c r="E37" s="114" t="n">
        <v>13.1</v>
      </c>
      <c r="F37" s="115" t="n">
        <v>1.478</v>
      </c>
      <c r="G37" s="147" t="n">
        <v>35.0324</v>
      </c>
      <c r="H37" s="113" t="n">
        <v>300</v>
      </c>
      <c r="I37" s="114" t="n">
        <v>302</v>
      </c>
      <c r="J37" s="117" t="n">
        <v>107.83</v>
      </c>
      <c r="K37" s="118" t="n">
        <v>0.000782337563807469</v>
      </c>
      <c r="L37" s="118" t="n">
        <v>-4.668868906E-006</v>
      </c>
      <c r="M37" s="118" t="n">
        <v>1.02639849564172</v>
      </c>
      <c r="N37" s="119" t="n">
        <v>107.84620943692</v>
      </c>
      <c r="O37" s="118" t="n">
        <v>0.99936648214646</v>
      </c>
      <c r="P37" s="120" t="n">
        <v>1.5676933023018</v>
      </c>
      <c r="Q37" s="121" t="n">
        <v>1.52737295403152</v>
      </c>
      <c r="R37" s="122" t="n">
        <v>70.0131828807984</v>
      </c>
      <c r="S37" s="122" t="n">
        <v>68.2124761270479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2032</v>
      </c>
      <c r="E38" s="114" t="n">
        <v>15.8</v>
      </c>
      <c r="F38" s="115" t="n">
        <v>2.329</v>
      </c>
      <c r="G38" s="147" t="n">
        <v>35.42515</v>
      </c>
      <c r="H38" s="113" t="n">
        <v>200</v>
      </c>
      <c r="I38" s="114" t="n">
        <v>202</v>
      </c>
      <c r="J38" s="117" t="n">
        <v>111.3</v>
      </c>
      <c r="K38" s="118" t="n">
        <v>0.00077603755624118</v>
      </c>
      <c r="L38" s="118" t="n">
        <v>-4.521848344E-006</v>
      </c>
      <c r="M38" s="118" t="n">
        <v>1.0261213591007</v>
      </c>
      <c r="N38" s="119" t="n">
        <v>111.31716819195</v>
      </c>
      <c r="O38" s="118" t="n">
        <v>0.998977218371155</v>
      </c>
      <c r="P38" s="120" t="n">
        <v>2.40092060767355</v>
      </c>
      <c r="Q38" s="121" t="n">
        <v>2.33980180451339</v>
      </c>
      <c r="R38" s="122" t="n">
        <v>107.225114338701</v>
      </c>
      <c r="S38" s="122" t="n">
        <v>104.495548589568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0</v>
      </c>
      <c r="C39" s="112" t="n">
        <v>5</v>
      </c>
      <c r="D39" s="113"/>
      <c r="E39" s="114"/>
      <c r="F39" s="115"/>
      <c r="G39" s="147"/>
      <c r="H39" s="113"/>
      <c r="I39" s="114" t="n">
        <v>101</v>
      </c>
      <c r="J39" s="117"/>
      <c r="K39" s="118"/>
      <c r="L39" s="118"/>
      <c r="M39" s="118"/>
      <c r="N39" s="119"/>
      <c r="O39" s="118"/>
      <c r="P39" s="120"/>
      <c r="Q39" s="121"/>
      <c r="R39" s="122"/>
      <c r="S39" s="122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2033</v>
      </c>
      <c r="E40" s="114" t="n">
        <v>18.2</v>
      </c>
      <c r="F40" s="115" t="n">
        <v>3.4934</v>
      </c>
      <c r="G40" s="147" t="n">
        <v>35.7893</v>
      </c>
      <c r="H40" s="113" t="n">
        <v>80</v>
      </c>
      <c r="I40" s="114" t="n">
        <v>81</v>
      </c>
      <c r="J40" s="117" t="n">
        <v>110.79</v>
      </c>
      <c r="K40" s="118" t="n">
        <v>0.00077099568011126</v>
      </c>
      <c r="L40" s="118" t="n">
        <v>-4.411415704E-006</v>
      </c>
      <c r="M40" s="118" t="n">
        <v>1.02582812348065</v>
      </c>
      <c r="N40" s="119" t="n">
        <v>110.80749296547</v>
      </c>
      <c r="O40" s="118" t="n">
        <v>0.998560399001334</v>
      </c>
      <c r="P40" s="120" t="n">
        <v>3.62604472119897</v>
      </c>
      <c r="Q40" s="121" t="n">
        <v>3.53474879290281</v>
      </c>
      <c r="R40" s="122" t="n">
        <v>161.939157248746</v>
      </c>
      <c r="S40" s="122" t="n">
        <v>157.861881091039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2034</v>
      </c>
      <c r="E41" s="114" t="n">
        <v>19.4</v>
      </c>
      <c r="F41" s="115" t="n">
        <v>3.5261</v>
      </c>
      <c r="G41" s="147" t="n">
        <v>35.92905</v>
      </c>
      <c r="H41" s="113" t="n">
        <v>60</v>
      </c>
      <c r="I41" s="114" t="n">
        <v>60</v>
      </c>
      <c r="J41" s="117" t="n">
        <v>109.25</v>
      </c>
      <c r="K41" s="118" t="n">
        <v>0.00076865903573894</v>
      </c>
      <c r="L41" s="118" t="n">
        <v>-4.363347256E-006</v>
      </c>
      <c r="M41" s="118" t="n">
        <v>1.02562936586735</v>
      </c>
      <c r="N41" s="119" t="n">
        <v>109.267402487125</v>
      </c>
      <c r="O41" s="118" t="n">
        <v>0.998328191304777</v>
      </c>
      <c r="P41" s="120" t="n">
        <v>3.7127024683932</v>
      </c>
      <c r="Q41" s="121" t="n">
        <v>3.61992605901398</v>
      </c>
      <c r="R41" s="122" t="n">
        <v>165.80929223844</v>
      </c>
      <c r="S41" s="122" t="n">
        <v>161.665897795564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2035</v>
      </c>
      <c r="E42" s="114" t="n">
        <v>23.8</v>
      </c>
      <c r="F42" s="115" t="n">
        <v>4.1879</v>
      </c>
      <c r="G42" s="147" t="n">
        <v>36.4481</v>
      </c>
      <c r="H42" s="113" t="n">
        <v>40</v>
      </c>
      <c r="I42" s="114" t="n">
        <v>40</v>
      </c>
      <c r="J42" s="117" t="n">
        <v>110.1</v>
      </c>
      <c r="K42" s="118" t="n">
        <v>0.00076106192253878</v>
      </c>
      <c r="L42" s="118" t="n">
        <v>-4.227865624E-006</v>
      </c>
      <c r="M42" s="118" t="n">
        <v>1.02479932015496</v>
      </c>
      <c r="N42" s="119" t="n">
        <v>110.1181093581</v>
      </c>
      <c r="O42" s="118" t="n">
        <v>0.997348547484725</v>
      </c>
      <c r="P42" s="120" t="n">
        <v>4.37779946720241</v>
      </c>
      <c r="Q42" s="121" t="n">
        <v>4.27186023751504</v>
      </c>
      <c r="R42" s="122" t="n">
        <v>195.51252420526</v>
      </c>
      <c r="S42" s="122" t="n">
        <v>190.781278207421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2036</v>
      </c>
      <c r="E43" s="114" t="n">
        <v>27.5</v>
      </c>
      <c r="F43" s="115" t="n">
        <v>4.4483</v>
      </c>
      <c r="G43" s="147" t="n">
        <v>35.39805</v>
      </c>
      <c r="H43" s="113" t="n">
        <v>20</v>
      </c>
      <c r="I43" s="114" t="n">
        <v>20</v>
      </c>
      <c r="J43" s="117" t="n">
        <v>109.39</v>
      </c>
      <c r="K43" s="118" t="n">
        <v>0.000755757615605469</v>
      </c>
      <c r="L43" s="118" t="n">
        <v>-4.16352625E-006</v>
      </c>
      <c r="M43" s="118" t="n">
        <v>1.02285889012221</v>
      </c>
      <c r="N43" s="119" t="n">
        <v>109.406843926895</v>
      </c>
      <c r="O43" s="118" t="n">
        <v>0.99637801934724</v>
      </c>
      <c r="P43" s="120" t="n">
        <v>4.68180523954952</v>
      </c>
      <c r="Q43" s="121" t="n">
        <v>4.57717607459043</v>
      </c>
      <c r="R43" s="122" t="n">
        <v>209.089421998281</v>
      </c>
      <c r="S43" s="122" t="n">
        <v>204.416683491208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2037</v>
      </c>
      <c r="E44" s="114" t="n">
        <v>27.5</v>
      </c>
      <c r="F44" s="115" t="n">
        <v>4.4956</v>
      </c>
      <c r="G44" s="147" t="n">
        <v>35.3902</v>
      </c>
      <c r="H44" s="113" t="n">
        <v>20</v>
      </c>
      <c r="I44" s="114" t="n">
        <v>20</v>
      </c>
      <c r="J44" s="117" t="n">
        <v>110.47</v>
      </c>
      <c r="K44" s="118" t="n">
        <v>0.000755757615605469</v>
      </c>
      <c r="L44" s="118" t="n">
        <v>-4.16352625E-006</v>
      </c>
      <c r="M44" s="118" t="n">
        <v>1.02285298061729</v>
      </c>
      <c r="N44" s="119" t="n">
        <v>110.48700155394</v>
      </c>
      <c r="O44" s="118" t="n">
        <v>0.99637801934724</v>
      </c>
      <c r="P44" s="120" t="n">
        <v>4.68463017658543</v>
      </c>
      <c r="Q44" s="121" t="n">
        <v>4.57996434028891</v>
      </c>
      <c r="R44" s="122" t="n">
        <v>209.215583686305</v>
      </c>
      <c r="S44" s="122" t="n">
        <v>204.541207437303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2038</v>
      </c>
      <c r="E45" s="113" t="n">
        <v>28.9</v>
      </c>
      <c r="F45" s="115" t="n">
        <v>4.4061</v>
      </c>
      <c r="G45" s="149" t="n">
        <v>34.8876</v>
      </c>
      <c r="H45" s="113" t="n">
        <v>15</v>
      </c>
      <c r="I45" s="113" t="n">
        <v>16</v>
      </c>
      <c r="J45" s="117" t="n">
        <v>111.51</v>
      </c>
      <c r="K45" s="118" t="n">
        <v>0.000753989332274109</v>
      </c>
      <c r="L45" s="118" t="n">
        <v>-4.150995466E-006</v>
      </c>
      <c r="M45" s="118" t="n">
        <v>1.02201537223312</v>
      </c>
      <c r="N45" s="119" t="n">
        <v>111.52660116276</v>
      </c>
      <c r="O45" s="118" t="n">
        <v>0.995977822369731</v>
      </c>
      <c r="P45" s="120" t="n">
        <v>4.54745992346464</v>
      </c>
      <c r="Q45" s="121" t="n">
        <v>4.4495024703282</v>
      </c>
      <c r="R45" s="122" t="n">
        <v>203.089560181931</v>
      </c>
      <c r="S45" s="122" t="n">
        <v>198.714780324857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55" t="n">
        <v>2039</v>
      </c>
      <c r="E46" s="155" t="n">
        <v>29.5</v>
      </c>
      <c r="F46" s="156" t="n">
        <v>4.3387</v>
      </c>
      <c r="G46" s="157" t="n">
        <v>34.68525</v>
      </c>
      <c r="H46" s="155" t="n">
        <v>0</v>
      </c>
      <c r="I46" s="113" t="n">
        <v>4</v>
      </c>
      <c r="J46" s="117" t="n">
        <v>111.47</v>
      </c>
      <c r="K46" s="158" t="n">
        <v>0.000753270024657969</v>
      </c>
      <c r="L46" s="158" t="n">
        <v>-4.14761065E-006</v>
      </c>
      <c r="M46" s="158" t="n">
        <v>1.02166230117847</v>
      </c>
      <c r="N46" s="159" t="n">
        <v>111.486369648175</v>
      </c>
      <c r="O46" s="158" t="n">
        <v>0.995800949589288</v>
      </c>
      <c r="P46" s="160" t="n">
        <v>4.47930355760187</v>
      </c>
      <c r="Q46" s="121" t="n">
        <v>4.3843289044091</v>
      </c>
      <c r="R46" s="161" t="n">
        <v>200.0456968825</v>
      </c>
      <c r="S46" s="161" t="n">
        <v>195.80412887091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AD39" activeCellId="0" sqref="AD39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217</v>
      </c>
      <c r="J9" s="29" t="s">
        <v>218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219</v>
      </c>
      <c r="P9" s="29" t="s">
        <v>23</v>
      </c>
      <c r="Q9" s="33" t="n">
        <v>-1.002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220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221</v>
      </c>
      <c r="P10" s="29" t="s">
        <v>21</v>
      </c>
      <c r="Q10" s="33" t="n">
        <v>-0.000333333333333333</v>
      </c>
      <c r="R10" s="33"/>
      <c r="S10" s="34"/>
      <c r="T10" s="34"/>
      <c r="Y10" s="0" t="s">
        <v>222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42427</v>
      </c>
      <c r="K11" s="37"/>
      <c r="L11" s="37"/>
      <c r="M11" s="37"/>
      <c r="N11" s="38" t="s">
        <v>223</v>
      </c>
      <c r="O11" s="39" t="n">
        <v>-1</v>
      </c>
      <c r="P11" s="40" t="s">
        <v>224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0.00940972222222222</v>
      </c>
      <c r="K12" s="44"/>
      <c r="L12" s="44"/>
      <c r="M12" s="44"/>
      <c r="N12" s="45" t="s">
        <v>225</v>
      </c>
      <c r="O12" s="39" t="n">
        <v>-1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22.3</v>
      </c>
      <c r="S14" s="55" t="s">
        <v>33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22.4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4.95332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0.997704526384094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0.0200023735531199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5.0113298361353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4.95320607364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0.0046998919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0.00403485313548726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  <c r="S29" s="164" t="n">
        <v>-0.000749999999996476</v>
      </c>
      <c r="T29" s="132" t="n">
        <v>39.2856983858988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2040</v>
      </c>
      <c r="E35" s="114" t="n">
        <v>10.3</v>
      </c>
      <c r="F35" s="115" t="n">
        <v>2.3658</v>
      </c>
      <c r="G35" s="165" t="n">
        <v>34.67135</v>
      </c>
      <c r="H35" s="113" t="n">
        <v>500</v>
      </c>
      <c r="I35" s="114" t="n">
        <v>505</v>
      </c>
      <c r="J35" s="117" t="n">
        <v>110.01</v>
      </c>
      <c r="K35" s="118" t="n">
        <v>0.000789635835032049</v>
      </c>
      <c r="L35" s="118" t="n">
        <v>-4.846815514E-006</v>
      </c>
      <c r="M35" s="118" t="n">
        <v>1.02664409113521</v>
      </c>
      <c r="N35" s="119" t="n">
        <v>110.026139952135</v>
      </c>
      <c r="O35" s="118" t="n">
        <v>0.999675059671578</v>
      </c>
      <c r="P35" s="120" t="n">
        <v>2.4682651259447</v>
      </c>
      <c r="Q35" s="121" t="n">
        <v>2.40420720993527</v>
      </c>
      <c r="R35" s="122" t="n">
        <v>110.23272052469</v>
      </c>
      <c r="S35" s="122" t="n">
        <v>107.371893995709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2041</v>
      </c>
      <c r="E36" s="114" t="n">
        <v>12</v>
      </c>
      <c r="F36" s="115" t="n">
        <v>1.6854</v>
      </c>
      <c r="G36" s="165" t="n">
        <v>34.86445</v>
      </c>
      <c r="H36" s="113" t="n">
        <v>400</v>
      </c>
      <c r="I36" s="114" t="n">
        <v>403</v>
      </c>
      <c r="J36" s="117" t="n">
        <v>111.07</v>
      </c>
      <c r="K36" s="118" t="n">
        <v>0.00078510795744</v>
      </c>
      <c r="L36" s="118" t="n">
        <v>-4.7356824E-006</v>
      </c>
      <c r="M36" s="118" t="n">
        <v>1.02648437363521</v>
      </c>
      <c r="N36" s="119" t="n">
        <v>111.086509944615</v>
      </c>
      <c r="O36" s="118" t="n">
        <v>0.999499638055476</v>
      </c>
      <c r="P36" s="120" t="n">
        <v>1.73676987096724</v>
      </c>
      <c r="Q36" s="121" t="n">
        <v>1.69195938640217</v>
      </c>
      <c r="R36" s="122" t="n">
        <v>77.5641424373968</v>
      </c>
      <c r="S36" s="122" t="n">
        <v>75.5629061967207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0</v>
      </c>
      <c r="C37" s="112" t="n">
        <v>3</v>
      </c>
      <c r="D37" s="113"/>
      <c r="E37" s="114"/>
      <c r="F37" s="115"/>
      <c r="G37" s="165"/>
      <c r="H37" s="113"/>
      <c r="I37" s="114" t="n">
        <v>302</v>
      </c>
      <c r="J37" s="117"/>
      <c r="K37" s="118"/>
      <c r="L37" s="118"/>
      <c r="M37" s="118"/>
      <c r="N37" s="119"/>
      <c r="O37" s="118"/>
      <c r="P37" s="120"/>
      <c r="Q37" s="121"/>
      <c r="R37" s="122"/>
      <c r="S37" s="122"/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2042</v>
      </c>
      <c r="E38" s="114" t="n">
        <v>15.5</v>
      </c>
      <c r="F38" s="115" t="n">
        <v>2.1079</v>
      </c>
      <c r="G38" s="165" t="n">
        <v>35.3614</v>
      </c>
      <c r="H38" s="113" t="n">
        <v>200</v>
      </c>
      <c r="I38" s="114" t="n">
        <v>202</v>
      </c>
      <c r="J38" s="117" t="n">
        <v>110.84</v>
      </c>
      <c r="K38" s="118" t="n">
        <v>0.000776703778340469</v>
      </c>
      <c r="L38" s="118" t="n">
        <v>-4.53699265E-006</v>
      </c>
      <c r="M38" s="118" t="n">
        <v>1.02614015923237</v>
      </c>
      <c r="N38" s="119" t="n">
        <v>110.85702657576</v>
      </c>
      <c r="O38" s="118" t="n">
        <v>0.999024724650792</v>
      </c>
      <c r="P38" s="120" t="n">
        <v>2.18068344480044</v>
      </c>
      <c r="Q38" s="121" t="n">
        <v>2.12513215195842</v>
      </c>
      <c r="R38" s="122" t="n">
        <v>97.3893226447875</v>
      </c>
      <c r="S38" s="122" t="n">
        <v>94.9084019064629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2043</v>
      </c>
      <c r="E39" s="114" t="n">
        <v>18</v>
      </c>
      <c r="F39" s="115" t="n">
        <v>3.1242</v>
      </c>
      <c r="G39" s="165" t="n">
        <v>35.7155</v>
      </c>
      <c r="H39" s="113" t="n">
        <v>100</v>
      </c>
      <c r="I39" s="114" t="n">
        <v>100</v>
      </c>
      <c r="J39" s="117" t="n">
        <v>109.68</v>
      </c>
      <c r="K39" s="118" t="n">
        <v>0.00077139679476</v>
      </c>
      <c r="L39" s="118" t="n">
        <v>-4.4198904E-006</v>
      </c>
      <c r="M39" s="118" t="n">
        <v>1.02582129564598</v>
      </c>
      <c r="N39" s="119" t="n">
        <v>109.6972367604</v>
      </c>
      <c r="O39" s="118" t="n">
        <v>0.998597583102776</v>
      </c>
      <c r="P39" s="120" t="n">
        <v>3.27458254155822</v>
      </c>
      <c r="Q39" s="121" t="n">
        <v>3.1921569141301</v>
      </c>
      <c r="R39" s="122" t="n">
        <v>146.24285630599</v>
      </c>
      <c r="S39" s="122" t="n">
        <v>142.56172778505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36" t="n">
        <v>0.0196</v>
      </c>
      <c r="AE39" s="136" t="n">
        <v>0.0101</v>
      </c>
      <c r="AF39" s="136" t="n">
        <v>0.0026</v>
      </c>
      <c r="AG39" s="136" t="n">
        <v>0.0185</v>
      </c>
      <c r="AH39" s="136" t="n">
        <v>0.0095</v>
      </c>
      <c r="AI39" s="136" t="n">
        <v>0.001</v>
      </c>
      <c r="AJ39" s="136" t="n">
        <v>0.0018</v>
      </c>
      <c r="AK39" s="136" t="n">
        <v>0.0014</v>
      </c>
      <c r="AL39" s="136" t="n">
        <v>0.0405</v>
      </c>
      <c r="AM39" s="136" t="n">
        <v>0.0027</v>
      </c>
      <c r="AN39" s="136" t="n">
        <v>0.0006</v>
      </c>
      <c r="AO39" s="136" t="n">
        <v>-9999.9999</v>
      </c>
      <c r="AP39" s="136" t="n">
        <v>0.0022</v>
      </c>
      <c r="AQ39" s="136" t="n">
        <v>-9999.9999</v>
      </c>
      <c r="AR39" s="136" t="n">
        <v>0.0052</v>
      </c>
      <c r="AS39" s="136" t="n">
        <v>0.0139</v>
      </c>
      <c r="AT39" s="136" t="n">
        <f aca="false">AR39+AS39</f>
        <v>0.0191</v>
      </c>
      <c r="AU39" s="136" t="n">
        <v>0.0035</v>
      </c>
      <c r="AV39" s="136" t="n">
        <v>-9999.9999</v>
      </c>
      <c r="AW39" s="136" t="n">
        <v>-9999.9999</v>
      </c>
      <c r="AX39" s="136" t="n">
        <v>0.0067</v>
      </c>
      <c r="AY39" s="136" t="n">
        <v>0.063</v>
      </c>
      <c r="AZ39" s="136" t="n">
        <f aca="false">AX39+AY39</f>
        <v>0.0697</v>
      </c>
      <c r="BA39" s="136" t="n">
        <v>0.0023</v>
      </c>
      <c r="BB39" s="126" t="s">
        <v>169</v>
      </c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2044</v>
      </c>
      <c r="E40" s="114" t="n">
        <v>18.5</v>
      </c>
      <c r="F40" s="115" t="n">
        <v>3.1566</v>
      </c>
      <c r="G40" s="165" t="n">
        <v>35.78245</v>
      </c>
      <c r="H40" s="113" t="n">
        <v>80</v>
      </c>
      <c r="I40" s="114" t="n">
        <v>82</v>
      </c>
      <c r="J40" s="117" t="n">
        <v>109.47</v>
      </c>
      <c r="K40" s="118" t="n">
        <v>0.000770400319460469</v>
      </c>
      <c r="L40" s="118" t="n">
        <v>-4.39895185E-006</v>
      </c>
      <c r="M40" s="118" t="n">
        <v>1.02574764653513</v>
      </c>
      <c r="N40" s="119" t="n">
        <v>109.487277048015</v>
      </c>
      <c r="O40" s="118" t="n">
        <v>0.998503804726763</v>
      </c>
      <c r="P40" s="120" t="n">
        <v>3.31517276172553</v>
      </c>
      <c r="Q40" s="121" t="n">
        <v>3.23195746334281</v>
      </c>
      <c r="R40" s="122" t="n">
        <v>148.055615538662</v>
      </c>
      <c r="S40" s="122" t="n">
        <v>144.33922031289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36" t="n">
        <v>0.0248</v>
      </c>
      <c r="AE40" s="136" t="n">
        <v>0.0134</v>
      </c>
      <c r="AF40" s="136" t="n">
        <v>0.0042</v>
      </c>
      <c r="AG40" s="136" t="n">
        <v>0.0216</v>
      </c>
      <c r="AH40" s="136" t="n">
        <v>0.0137</v>
      </c>
      <c r="AI40" s="136" t="n">
        <v>0.0019</v>
      </c>
      <c r="AJ40" s="136" t="n">
        <v>0.0025</v>
      </c>
      <c r="AK40" s="136" t="n">
        <v>0.0013</v>
      </c>
      <c r="AL40" s="136" t="n">
        <v>0.0546</v>
      </c>
      <c r="AM40" s="136" t="n">
        <v>0.0039</v>
      </c>
      <c r="AN40" s="136" t="n">
        <v>0.0013</v>
      </c>
      <c r="AO40" s="136" t="n">
        <v>-9999.9999</v>
      </c>
      <c r="AP40" s="136" t="n">
        <v>0.0038</v>
      </c>
      <c r="AQ40" s="136" t="n">
        <v>-9999.9999</v>
      </c>
      <c r="AR40" s="136" t="n">
        <v>0.0056</v>
      </c>
      <c r="AS40" s="136" t="n">
        <v>0.0208</v>
      </c>
      <c r="AT40" s="136" t="n">
        <f aca="false">AR40+AS40</f>
        <v>0.0264</v>
      </c>
      <c r="AU40" s="136" t="n">
        <v>0.0049</v>
      </c>
      <c r="AV40" s="136" t="n">
        <v>-9999.9999</v>
      </c>
      <c r="AW40" s="136" t="n">
        <v>-9999.9999</v>
      </c>
      <c r="AX40" s="136" t="n">
        <v>0.0086</v>
      </c>
      <c r="AY40" s="136" t="n">
        <v>0.093</v>
      </c>
      <c r="AZ40" s="136" t="n">
        <f aca="false">AX40+AY40</f>
        <v>0.1016</v>
      </c>
      <c r="BA40" s="136" t="n">
        <v>0.0032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2045</v>
      </c>
      <c r="E41" s="114" t="n">
        <v>20.9</v>
      </c>
      <c r="F41" s="115" t="n">
        <v>3.5635</v>
      </c>
      <c r="G41" s="165" t="n">
        <v>36.08435</v>
      </c>
      <c r="H41" s="113" t="n">
        <v>60</v>
      </c>
      <c r="I41" s="114" t="n">
        <v>61</v>
      </c>
      <c r="J41" s="117" t="n">
        <v>110.08</v>
      </c>
      <c r="K41" s="118" t="n">
        <v>0.000765902240067309</v>
      </c>
      <c r="L41" s="118" t="n">
        <v>-4.309962826E-006</v>
      </c>
      <c r="M41" s="118" t="n">
        <v>1.02534838361877</v>
      </c>
      <c r="N41" s="119" t="n">
        <v>110.09770565248</v>
      </c>
      <c r="O41" s="118" t="n">
        <v>0.998016437833564</v>
      </c>
      <c r="P41" s="120" t="n">
        <v>3.72342050604629</v>
      </c>
      <c r="Q41" s="121" t="n">
        <v>3.63137111788793</v>
      </c>
      <c r="R41" s="122" t="n">
        <v>166.287959800027</v>
      </c>
      <c r="S41" s="122" t="n">
        <v>162.177034124875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0.0414</v>
      </c>
      <c r="AE41" s="136" t="n">
        <v>0.0245</v>
      </c>
      <c r="AF41" s="136" t="n">
        <v>0.0062</v>
      </c>
      <c r="AG41" s="136" t="n">
        <v>0.0453</v>
      </c>
      <c r="AH41" s="136" t="n">
        <v>0.0172</v>
      </c>
      <c r="AI41" s="136" t="n">
        <v>0.0043</v>
      </c>
      <c r="AJ41" s="136" t="n">
        <v>0.0038</v>
      </c>
      <c r="AK41" s="136" t="n">
        <v>0.0028</v>
      </c>
      <c r="AL41" s="136" t="n">
        <v>0.1066</v>
      </c>
      <c r="AM41" s="136" t="n">
        <v>0.0075</v>
      </c>
      <c r="AN41" s="136" t="n">
        <v>0.0022</v>
      </c>
      <c r="AO41" s="136" t="n">
        <v>-9999.9999</v>
      </c>
      <c r="AP41" s="136" t="n">
        <v>0.0061</v>
      </c>
      <c r="AQ41" s="136" t="n">
        <v>-9999.9999</v>
      </c>
      <c r="AR41" s="136" t="n">
        <v>0.0067</v>
      </c>
      <c r="AS41" s="136" t="n">
        <v>0.0421</v>
      </c>
      <c r="AT41" s="136" t="n">
        <f aca="false">AR41+AS41</f>
        <v>0.0488</v>
      </c>
      <c r="AU41" s="136" t="n">
        <v>0.0074</v>
      </c>
      <c r="AV41" s="136" t="n">
        <v>-9999.9999</v>
      </c>
      <c r="AW41" s="136" t="n">
        <v>-9999.9999</v>
      </c>
      <c r="AX41" s="136" t="n">
        <v>0.0166</v>
      </c>
      <c r="AY41" s="136" t="n">
        <v>0.1794</v>
      </c>
      <c r="AZ41" s="136" t="n">
        <f aca="false">AX41+AY41</f>
        <v>0.196</v>
      </c>
      <c r="BA41" s="136" t="n">
        <v>-9999.9999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2046</v>
      </c>
      <c r="E42" s="114" t="n">
        <v>24</v>
      </c>
      <c r="F42" s="115" t="n">
        <v>4.2188</v>
      </c>
      <c r="G42" s="165" t="n">
        <v>36.1457</v>
      </c>
      <c r="H42" s="113" t="n">
        <v>40</v>
      </c>
      <c r="I42" s="114" t="n">
        <v>42</v>
      </c>
      <c r="J42" s="117" t="n">
        <v>108.28</v>
      </c>
      <c r="K42" s="118" t="n">
        <v>0.00076075089312</v>
      </c>
      <c r="L42" s="118" t="n">
        <v>-4.2232296E-006</v>
      </c>
      <c r="M42" s="118" t="n">
        <v>1.02451075495218</v>
      </c>
      <c r="N42" s="119" t="n">
        <v>108.29748256396</v>
      </c>
      <c r="O42" s="118" t="n">
        <v>0.997299414480647</v>
      </c>
      <c r="P42" s="120" t="n">
        <v>4.48578068914519</v>
      </c>
      <c r="Q42" s="121" t="n">
        <v>4.37846129722138</v>
      </c>
      <c r="R42" s="122" t="n">
        <v>200.334965577224</v>
      </c>
      <c r="S42" s="122" t="n">
        <v>195.542081533907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0.0228</v>
      </c>
      <c r="AE42" s="136" t="n">
        <v>0.0195</v>
      </c>
      <c r="AF42" s="136" t="n">
        <v>0.0121</v>
      </c>
      <c r="AG42" s="136" t="n">
        <v>0.0144</v>
      </c>
      <c r="AH42" s="136" t="n">
        <v>0.0094</v>
      </c>
      <c r="AI42" s="136" t="n">
        <v>-9999.9999</v>
      </c>
      <c r="AJ42" s="136" t="n">
        <v>-9999.9999</v>
      </c>
      <c r="AK42" s="136" t="n">
        <v>0.002</v>
      </c>
      <c r="AL42" s="136" t="n">
        <v>0.0766</v>
      </c>
      <c r="AM42" s="136" t="n">
        <v>0.0095</v>
      </c>
      <c r="AN42" s="136" t="n">
        <v>-9999.9999</v>
      </c>
      <c r="AO42" s="136" t="n">
        <v>-9999.9999</v>
      </c>
      <c r="AP42" s="136" t="n">
        <v>0.0206</v>
      </c>
      <c r="AQ42" s="136" t="n">
        <v>-9999.9999</v>
      </c>
      <c r="AR42" s="136" t="n">
        <v>0.0035</v>
      </c>
      <c r="AS42" s="136" t="n">
        <v>0.025</v>
      </c>
      <c r="AT42" s="136" t="n">
        <f aca="false">AR42+AS42</f>
        <v>0.0285</v>
      </c>
      <c r="AU42" s="136" t="n">
        <v>0.009</v>
      </c>
      <c r="AV42" s="136" t="n">
        <v>-9999.9999</v>
      </c>
      <c r="AW42" s="136" t="n">
        <v>-9999.9999</v>
      </c>
      <c r="AX42" s="136" t="n">
        <v>0.019</v>
      </c>
      <c r="AY42" s="136" t="n">
        <v>0.1315</v>
      </c>
      <c r="AZ42" s="136" t="n">
        <f aca="false">AX42+AY42</f>
        <v>0.1505</v>
      </c>
      <c r="BA42" s="136" t="n">
        <v>-9999.9999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2048</v>
      </c>
      <c r="E43" s="114" t="n">
        <v>27.9</v>
      </c>
      <c r="F43" s="115" t="n">
        <v>4.242</v>
      </c>
      <c r="G43" s="165" t="n">
        <v>35.6094</v>
      </c>
      <c r="H43" s="113" t="n">
        <v>20</v>
      </c>
      <c r="I43" s="114" t="n">
        <v>23</v>
      </c>
      <c r="J43" s="117" t="n">
        <v>107.72</v>
      </c>
      <c r="K43" s="118" t="n">
        <v>0.000755239413691009</v>
      </c>
      <c r="L43" s="118" t="n">
        <v>-4.159284186E-006</v>
      </c>
      <c r="M43" s="118" t="n">
        <v>1.02288791486232</v>
      </c>
      <c r="N43" s="119" t="n">
        <v>107.73681444568</v>
      </c>
      <c r="O43" s="118" t="n">
        <v>0.996265480344915</v>
      </c>
      <c r="P43" s="120" t="n">
        <v>4.53446312081227</v>
      </c>
      <c r="Q43" s="121" t="n">
        <v>4.43300097198097</v>
      </c>
      <c r="R43" s="122" t="n">
        <v>202.509122975476</v>
      </c>
      <c r="S43" s="122" t="n">
        <v>197.97782340867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0.0047</v>
      </c>
      <c r="AE43" s="136" t="n">
        <v>0.0051</v>
      </c>
      <c r="AF43" s="136" t="n">
        <v>0.0055</v>
      </c>
      <c r="AG43" s="136" t="n">
        <v>0.0035</v>
      </c>
      <c r="AH43" s="136" t="n">
        <v>0.0046</v>
      </c>
      <c r="AI43" s="136" t="n">
        <v>-9999.9999</v>
      </c>
      <c r="AJ43" s="136" t="n">
        <v>-9999.9999</v>
      </c>
      <c r="AK43" s="136" t="n">
        <v>0.0014</v>
      </c>
      <c r="AL43" s="136" t="n">
        <v>0.0164</v>
      </c>
      <c r="AM43" s="136" t="n">
        <v>0.0048</v>
      </c>
      <c r="AN43" s="136" t="n">
        <v>-9999.9999</v>
      </c>
      <c r="AO43" s="136" t="n">
        <v>-9999.9999</v>
      </c>
      <c r="AP43" s="136" t="n">
        <v>0.0115</v>
      </c>
      <c r="AQ43" s="136" t="n">
        <v>-9999.9999</v>
      </c>
      <c r="AR43" s="136" t="n">
        <v>-9999.9999</v>
      </c>
      <c r="AS43" s="136" t="n">
        <v>0.0052</v>
      </c>
      <c r="AT43" s="136" t="n">
        <f aca="false">AS43</f>
        <v>0.0052</v>
      </c>
      <c r="AU43" s="136" t="n">
        <v>-9999.9999</v>
      </c>
      <c r="AV43" s="136" t="n">
        <v>0.0041</v>
      </c>
      <c r="AW43" s="136" t="n">
        <v>-9999.9999</v>
      </c>
      <c r="AX43" s="136" t="n">
        <v>0.0071</v>
      </c>
      <c r="AY43" s="136" t="n">
        <v>0.0432</v>
      </c>
      <c r="AZ43" s="136" t="n">
        <f aca="false">AX43+AY43</f>
        <v>0.0503</v>
      </c>
      <c r="BA43" s="136" t="n">
        <v>-9999.9999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2049</v>
      </c>
      <c r="E44" s="113" t="n">
        <v>28.8</v>
      </c>
      <c r="F44" s="115" t="n">
        <v>4.1862</v>
      </c>
      <c r="G44" s="147" t="n">
        <v>35.2714</v>
      </c>
      <c r="H44" s="113" t="n">
        <v>10</v>
      </c>
      <c r="I44" s="113" t="n">
        <v>12</v>
      </c>
      <c r="J44" s="117" t="n">
        <v>106.87</v>
      </c>
      <c r="K44" s="118" t="n">
        <v>0.00075411144553728</v>
      </c>
      <c r="L44" s="118" t="n">
        <v>-4.151675424E-006</v>
      </c>
      <c r="M44" s="118" t="n">
        <v>1.02233694213847</v>
      </c>
      <c r="N44" s="119" t="n">
        <v>106.88632054518</v>
      </c>
      <c r="O44" s="118" t="n">
        <v>0.996006990827753</v>
      </c>
      <c r="P44" s="120" t="n">
        <v>4.5108983658712</v>
      </c>
      <c r="Q44" s="121" t="n">
        <v>4.41234017860642</v>
      </c>
      <c r="R44" s="122" t="n">
        <v>201.456721019808</v>
      </c>
      <c r="S44" s="166" t="n">
        <v>197.055112376563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2050</v>
      </c>
      <c r="E45" s="113" t="n">
        <v>28.9</v>
      </c>
      <c r="F45" s="115" t="n">
        <v>5.2161</v>
      </c>
      <c r="G45" s="149" t="n">
        <v>35.27065</v>
      </c>
      <c r="H45" s="113" t="n">
        <v>10</v>
      </c>
      <c r="I45" s="113" t="n">
        <v>12</v>
      </c>
      <c r="J45" s="117" t="n">
        <v>111.03</v>
      </c>
      <c r="K45" s="118" t="n">
        <v>0.000753989332274109</v>
      </c>
      <c r="L45" s="118" t="n">
        <v>-4.150995466E-006</v>
      </c>
      <c r="M45" s="118" t="n">
        <v>1.02230304569033</v>
      </c>
      <c r="N45" s="119" t="n">
        <v>111.046955002695</v>
      </c>
      <c r="O45" s="118" t="n">
        <v>0.995977822369731</v>
      </c>
      <c r="P45" s="120" t="n">
        <v>5.41002979541839</v>
      </c>
      <c r="Q45" s="121" t="n">
        <v>5.29200203229874</v>
      </c>
      <c r="R45" s="122" t="n">
        <v>241.611930663385</v>
      </c>
      <c r="S45" s="166" t="n">
        <v>236.340810762462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0.0041</v>
      </c>
      <c r="AE45" s="136" t="n">
        <v>0.0056</v>
      </c>
      <c r="AF45" s="136" t="n">
        <v>0.0071</v>
      </c>
      <c r="AG45" s="136" t="n">
        <v>0.0031</v>
      </c>
      <c r="AH45" s="136" t="n">
        <v>0.0049</v>
      </c>
      <c r="AI45" s="136" t="n">
        <v>-9999.9999</v>
      </c>
      <c r="AJ45" s="136" t="n">
        <v>-9999.9999</v>
      </c>
      <c r="AK45" s="136" t="n">
        <v>0.0018</v>
      </c>
      <c r="AL45" s="136" t="n">
        <v>0.0161</v>
      </c>
      <c r="AM45" s="136" t="n">
        <v>0.0064</v>
      </c>
      <c r="AN45" s="136" t="n">
        <v>-9999.9999</v>
      </c>
      <c r="AO45" s="136" t="n">
        <v>-9999.9999</v>
      </c>
      <c r="AP45" s="136" t="n">
        <v>0.021</v>
      </c>
      <c r="AQ45" s="136" t="n">
        <v>-9999.9999</v>
      </c>
      <c r="AR45" s="136" t="n">
        <v>-9999.9999</v>
      </c>
      <c r="AS45" s="136" t="n">
        <v>0.0042</v>
      </c>
      <c r="AT45" s="136" t="n">
        <f aca="false">AS45</f>
        <v>0.0042</v>
      </c>
      <c r="AU45" s="136" t="n">
        <v>-9999.9999</v>
      </c>
      <c r="AV45" s="136" t="n">
        <v>0.0052</v>
      </c>
      <c r="AW45" s="136" t="n">
        <v>-9999.9999</v>
      </c>
      <c r="AX45" s="136" t="n">
        <v>0.0101</v>
      </c>
      <c r="AY45" s="136" t="n">
        <v>0.0491</v>
      </c>
      <c r="AZ45" s="136" t="n">
        <f aca="false">AX45+AY45</f>
        <v>0.0592</v>
      </c>
      <c r="BA45" s="136" t="n">
        <v>-9999.9999</v>
      </c>
      <c r="BB45" s="126" t="s">
        <v>169</v>
      </c>
    </row>
    <row r="46" customFormat="false" ht="15" hidden="false" customHeight="false" outlineLevel="0" collapsed="false">
      <c r="A46" s="110" t="n">
        <v>1</v>
      </c>
      <c r="B46" s="111" t="n">
        <v>0</v>
      </c>
      <c r="C46" s="112" t="n">
        <v>12</v>
      </c>
      <c r="D46" s="167"/>
      <c r="E46" s="167"/>
      <c r="F46" s="168"/>
      <c r="G46" s="169"/>
      <c r="H46" s="167"/>
      <c r="I46" s="170" t="n">
        <v>2</v>
      </c>
      <c r="J46" s="117"/>
      <c r="K46" s="171"/>
      <c r="L46" s="171"/>
      <c r="M46" s="171"/>
      <c r="N46" s="172"/>
      <c r="O46" s="171"/>
      <c r="P46" s="173"/>
      <c r="Q46" s="121"/>
      <c r="R46" s="174"/>
      <c r="S46" s="174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T29" activeCellId="0" sqref="T29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217</v>
      </c>
      <c r="J9" s="29" t="s">
        <v>226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227</v>
      </c>
      <c r="P9" s="29" t="s">
        <v>23</v>
      </c>
      <c r="Q9" s="33" t="n">
        <v>-1.5005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228</v>
      </c>
      <c r="K10" s="30" t="s">
        <v>16</v>
      </c>
      <c r="L10" s="31" t="s">
        <v>15</v>
      </c>
      <c r="M10" s="30" t="s">
        <v>23</v>
      </c>
      <c r="N10" s="30" t="s">
        <v>21</v>
      </c>
      <c r="O10" s="30" t="s">
        <v>229</v>
      </c>
      <c r="P10" s="29" t="s">
        <v>16</v>
      </c>
      <c r="Q10" s="33" t="n">
        <v>0.00133333333333333</v>
      </c>
      <c r="R10" s="33"/>
      <c r="S10" s="34"/>
      <c r="T10" s="34"/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42427</v>
      </c>
      <c r="K11" s="37"/>
      <c r="L11" s="37"/>
      <c r="M11" s="37"/>
      <c r="N11" s="38" t="s">
        <v>230</v>
      </c>
      <c r="O11" s="39" t="n">
        <v>-1</v>
      </c>
      <c r="P11" s="40" t="s">
        <v>231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0.176122685185185</v>
      </c>
      <c r="K12" s="44"/>
      <c r="L12" s="44"/>
      <c r="M12" s="44"/>
      <c r="N12" s="45" t="s">
        <v>229</v>
      </c>
      <c r="O12" s="39" t="n">
        <v>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22.3</v>
      </c>
      <c r="S14" s="55" t="s">
        <v>33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4.95332</v>
      </c>
      <c r="S16" s="60" t="s">
        <v>38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0.997704526384094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0.0200023735531199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5.0113298361353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4.95320607364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0.0046998919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0.00403485313548726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3196</v>
      </c>
      <c r="E35" s="114" t="n">
        <v>9.6</v>
      </c>
      <c r="F35" s="115" t="n">
        <v>2.5748</v>
      </c>
      <c r="G35" s="149" t="n">
        <v>34.6634</v>
      </c>
      <c r="H35" s="113" t="n">
        <v>500</v>
      </c>
      <c r="I35" s="114" t="n">
        <v>504</v>
      </c>
      <c r="J35" s="117" t="n">
        <v>117.25</v>
      </c>
      <c r="K35" s="118" t="n">
        <v>0.0007915906293888</v>
      </c>
      <c r="L35" s="118" t="n">
        <v>-4.895355936E-006</v>
      </c>
      <c r="M35" s="118" t="n">
        <v>1.02675691511474</v>
      </c>
      <c r="N35" s="119" t="n">
        <v>117.2671928365</v>
      </c>
      <c r="O35" s="118" t="n">
        <v>0.999736233711852</v>
      </c>
      <c r="P35" s="120" t="n">
        <v>2.5188259028336</v>
      </c>
      <c r="Q35" s="121" t="n">
        <v>2.45318620771317</v>
      </c>
      <c r="R35" s="122" t="n">
        <v>112.490764820549</v>
      </c>
      <c r="S35" s="122" t="n">
        <v>109.55929603647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3198</v>
      </c>
      <c r="E36" s="114" t="n">
        <v>11.4</v>
      </c>
      <c r="F36" s="115" t="n">
        <v>1.8797</v>
      </c>
      <c r="G36" s="149" t="n">
        <v>34.8322</v>
      </c>
      <c r="H36" s="113" t="n">
        <v>400</v>
      </c>
      <c r="I36" s="114" t="n">
        <v>402</v>
      </c>
      <c r="J36" s="117" t="n">
        <v>117.21</v>
      </c>
      <c r="K36" s="118" t="n">
        <v>0.00078667123031814</v>
      </c>
      <c r="L36" s="118" t="n">
        <v>-4.773813816E-006</v>
      </c>
      <c r="M36" s="118" t="n">
        <v>1.02657212104053</v>
      </c>
      <c r="N36" s="119" t="n">
        <v>117.22738482162</v>
      </c>
      <c r="O36" s="118" t="n">
        <v>0.99956582543903</v>
      </c>
      <c r="P36" s="120" t="n">
        <v>1.83544828211743</v>
      </c>
      <c r="Q36" s="121" t="n">
        <v>1.78793895187512</v>
      </c>
      <c r="R36" s="122" t="n">
        <v>81.9711202793646</v>
      </c>
      <c r="S36" s="122" t="n">
        <v>79.8493535907429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0</v>
      </c>
      <c r="C37" s="112" t="n">
        <v>3</v>
      </c>
      <c r="D37" s="113"/>
      <c r="E37" s="114"/>
      <c r="F37" s="115"/>
      <c r="G37" s="149"/>
      <c r="H37" s="113"/>
      <c r="I37" s="114" t="n">
        <v>303</v>
      </c>
      <c r="J37" s="117"/>
      <c r="K37" s="118"/>
      <c r="L37" s="118"/>
      <c r="M37" s="118"/>
      <c r="N37" s="119"/>
      <c r="O37" s="118"/>
      <c r="P37" s="120"/>
      <c r="Q37" s="121"/>
      <c r="R37" s="122"/>
      <c r="S37" s="122"/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3199</v>
      </c>
      <c r="E38" s="114" t="n">
        <v>15.3</v>
      </c>
      <c r="F38" s="115" t="n">
        <v>2.2137</v>
      </c>
      <c r="G38" s="149" t="n">
        <v>35.3795</v>
      </c>
      <c r="H38" s="113" t="n">
        <v>200</v>
      </c>
      <c r="I38" s="114" t="n">
        <v>202</v>
      </c>
      <c r="J38" s="117" t="n">
        <v>119.84</v>
      </c>
      <c r="K38" s="118" t="n">
        <v>0.000777152507230549</v>
      </c>
      <c r="L38" s="118" t="n">
        <v>-4.547254314E-006</v>
      </c>
      <c r="M38" s="118" t="n">
        <v>1.02619891039396</v>
      </c>
      <c r="N38" s="119" t="n">
        <v>119.8584307928</v>
      </c>
      <c r="O38" s="118" t="n">
        <v>0.999055815098909</v>
      </c>
      <c r="P38" s="120" t="n">
        <v>2.11590489446745</v>
      </c>
      <c r="Q38" s="121" t="n">
        <v>2.06188573485735</v>
      </c>
      <c r="R38" s="122" t="n">
        <v>94.4963125869163</v>
      </c>
      <c r="S38" s="122" t="n">
        <v>92.0838169187291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0</v>
      </c>
      <c r="C39" s="112" t="n">
        <v>5</v>
      </c>
      <c r="D39" s="113"/>
      <c r="E39" s="114"/>
      <c r="F39" s="115"/>
      <c r="G39" s="149"/>
      <c r="H39" s="113"/>
      <c r="I39" s="114" t="n">
        <v>100</v>
      </c>
      <c r="J39" s="117"/>
      <c r="K39" s="118"/>
      <c r="L39" s="118"/>
      <c r="M39" s="118"/>
      <c r="N39" s="119"/>
      <c r="O39" s="118"/>
      <c r="P39" s="120"/>
      <c r="Q39" s="121"/>
      <c r="R39" s="122"/>
      <c r="S39" s="122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3200</v>
      </c>
      <c r="E40" s="114" t="n">
        <v>17.7</v>
      </c>
      <c r="F40" s="115" t="n">
        <v>3.2213</v>
      </c>
      <c r="G40" s="149" t="n">
        <v>35.727</v>
      </c>
      <c r="H40" s="113" t="n">
        <v>80</v>
      </c>
      <c r="I40" s="114" t="n">
        <v>80</v>
      </c>
      <c r="J40" s="117" t="n">
        <v>118.34</v>
      </c>
      <c r="K40" s="118" t="n">
        <v>0.000772004830209229</v>
      </c>
      <c r="L40" s="118" t="n">
        <v>-4.432850634E-006</v>
      </c>
      <c r="M40" s="118" t="n">
        <v>1.0259040167932</v>
      </c>
      <c r="N40" s="119" t="n">
        <v>118.3586113318</v>
      </c>
      <c r="O40" s="118" t="n">
        <v>0.998652536273819</v>
      </c>
      <c r="P40" s="120" t="n">
        <v>3.12541018131749</v>
      </c>
      <c r="Q40" s="121" t="n">
        <v>3.04649375590417</v>
      </c>
      <c r="R40" s="122" t="n">
        <v>139.580818697639</v>
      </c>
      <c r="S40" s="122" t="n">
        <v>136.05641113868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3201</v>
      </c>
      <c r="E41" s="114" t="n">
        <v>19.6</v>
      </c>
      <c r="F41" s="115" t="n">
        <v>3.3906</v>
      </c>
      <c r="G41" s="149" t="n">
        <v>35.9144</v>
      </c>
      <c r="H41" s="113" t="n">
        <v>60</v>
      </c>
      <c r="I41" s="114" t="n">
        <v>61</v>
      </c>
      <c r="J41" s="117" t="n">
        <v>120.41</v>
      </c>
      <c r="K41" s="118" t="n">
        <v>0.0007682810809808</v>
      </c>
      <c r="L41" s="118" t="n">
        <v>-4.355799136E-006</v>
      </c>
      <c r="M41" s="118" t="n">
        <v>1.02556602077884</v>
      </c>
      <c r="N41" s="119" t="n">
        <v>120.42916252904</v>
      </c>
      <c r="O41" s="118" t="n">
        <v>0.998287990333669</v>
      </c>
      <c r="P41" s="120" t="n">
        <v>3.23290007677123</v>
      </c>
      <c r="Q41" s="121" t="n">
        <v>3.15230810232585</v>
      </c>
      <c r="R41" s="122" t="n">
        <v>144.381317428603</v>
      </c>
      <c r="S41" s="122" t="n">
        <v>140.782079849872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3204</v>
      </c>
      <c r="E42" s="114" t="n">
        <v>22.9</v>
      </c>
      <c r="F42" s="115" t="n">
        <v>4.4002</v>
      </c>
      <c r="G42" s="149" t="n">
        <v>35.9796</v>
      </c>
      <c r="H42" s="113" t="n">
        <v>40</v>
      </c>
      <c r="I42" s="114" t="n">
        <v>40</v>
      </c>
      <c r="J42" s="117" t="n">
        <v>118.41</v>
      </c>
      <c r="K42" s="118" t="n">
        <v>0.000762497282628009</v>
      </c>
      <c r="L42" s="118" t="n">
        <v>-4.250365786E-006</v>
      </c>
      <c r="M42" s="118" t="n">
        <v>1.02470729292641</v>
      </c>
      <c r="N42" s="119" t="n">
        <v>118.42892144436</v>
      </c>
      <c r="O42" s="118" t="n">
        <v>0.997564804444514</v>
      </c>
      <c r="P42" s="120" t="n">
        <v>4.27203718084173</v>
      </c>
      <c r="Q42" s="121" t="n">
        <v>4.16903169356923</v>
      </c>
      <c r="R42" s="122" t="n">
        <v>190.789180496392</v>
      </c>
      <c r="S42" s="122" t="n">
        <v>186.188955434802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3206</v>
      </c>
      <c r="E43" s="114" t="n">
        <v>27.1</v>
      </c>
      <c r="F43" s="115" t="n">
        <v>4.6703</v>
      </c>
      <c r="G43" s="149" t="n">
        <v>35.9198</v>
      </c>
      <c r="H43" s="113" t="n">
        <v>20</v>
      </c>
      <c r="I43" s="114" t="n">
        <v>20</v>
      </c>
      <c r="J43" s="117" t="n">
        <v>117.45</v>
      </c>
      <c r="K43" s="118" t="n">
        <v>0.000756286329317769</v>
      </c>
      <c r="L43" s="118" t="n">
        <v>-4.168297786E-006</v>
      </c>
      <c r="M43" s="118" t="n">
        <v>1.02338077200128</v>
      </c>
      <c r="N43" s="119" t="n">
        <v>117.4686978051</v>
      </c>
      <c r="O43" s="118" t="n">
        <v>0.99648910092621</v>
      </c>
      <c r="P43" s="120" t="n">
        <v>4.57290160514259</v>
      </c>
      <c r="Q43" s="121" t="n">
        <v>4.46842634750703</v>
      </c>
      <c r="R43" s="122" t="n">
        <v>204.225785685668</v>
      </c>
      <c r="S43" s="122" t="n">
        <v>199.559920679664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0</v>
      </c>
      <c r="C44" s="112" t="n">
        <v>10</v>
      </c>
      <c r="D44" s="113"/>
      <c r="E44" s="114"/>
      <c r="F44" s="115"/>
      <c r="G44" s="149"/>
      <c r="H44" s="113"/>
      <c r="I44" s="114" t="n">
        <v>10</v>
      </c>
      <c r="J44" s="117"/>
      <c r="K44" s="118"/>
      <c r="L44" s="118"/>
      <c r="M44" s="118"/>
      <c r="N44" s="119"/>
      <c r="O44" s="118"/>
      <c r="P44" s="120"/>
      <c r="Q44" s="121"/>
      <c r="R44" s="122"/>
      <c r="S44" s="122"/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3207</v>
      </c>
      <c r="E45" s="114" t="n">
        <v>28.9</v>
      </c>
      <c r="F45" s="115" t="n">
        <v>4.5591</v>
      </c>
      <c r="G45" s="149" t="n">
        <v>35.31345</v>
      </c>
      <c r="H45" s="113" t="n">
        <v>0</v>
      </c>
      <c r="I45" s="114" t="n">
        <v>3</v>
      </c>
      <c r="J45" s="117" t="n">
        <v>116.98</v>
      </c>
      <c r="K45" s="118" t="n">
        <v>0.000753989332274109</v>
      </c>
      <c r="L45" s="118" t="n">
        <v>-4.150995466E-006</v>
      </c>
      <c r="M45" s="118" t="n">
        <v>1.0223351928361</v>
      </c>
      <c r="N45" s="119" t="n">
        <v>116.99791367381</v>
      </c>
      <c r="O45" s="118" t="n">
        <v>0.995977822369731</v>
      </c>
      <c r="P45" s="120" t="n">
        <v>4.48194592495792</v>
      </c>
      <c r="Q45" s="121" t="n">
        <v>4.38402781823873</v>
      </c>
      <c r="R45" s="122" t="n">
        <v>200.163705008621</v>
      </c>
      <c r="S45" s="122" t="n">
        <v>195.790682362542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" hidden="false" customHeight="false" outlineLevel="0" collapsed="false">
      <c r="A46" s="110" t="n">
        <v>1</v>
      </c>
      <c r="B46" s="111" t="n">
        <v>0</v>
      </c>
      <c r="C46" s="112" t="n">
        <v>12</v>
      </c>
      <c r="D46" s="167"/>
      <c r="E46" s="167"/>
      <c r="F46" s="168"/>
      <c r="G46" s="169"/>
      <c r="H46" s="167"/>
      <c r="I46" s="170" t="n">
        <v>3</v>
      </c>
      <c r="J46" s="117"/>
      <c r="K46" s="171"/>
      <c r="L46" s="171"/>
      <c r="M46" s="171"/>
      <c r="N46" s="172"/>
      <c r="O46" s="171"/>
      <c r="P46" s="173"/>
      <c r="Q46" s="121"/>
      <c r="R46" s="174"/>
      <c r="S46" s="174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I28" colorId="64" zoomScale="100" zoomScaleNormal="100" zoomScalePageLayoutView="100" workbookViewId="0">
      <selection pane="topLeft" activeCell="AD42" activeCellId="0" sqref="AD42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217</v>
      </c>
      <c r="J9" s="29" t="s">
        <v>232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233</v>
      </c>
      <c r="P9" s="29" t="s">
        <v>23</v>
      </c>
      <c r="Q9" s="33" t="n">
        <v>-1.99916666666667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234</v>
      </c>
      <c r="K10" s="30" t="s">
        <v>16</v>
      </c>
      <c r="L10" s="31" t="s">
        <v>15</v>
      </c>
      <c r="M10" s="30" t="s">
        <v>23</v>
      </c>
      <c r="N10" s="30" t="s">
        <v>21</v>
      </c>
      <c r="O10" s="30" t="s">
        <v>235</v>
      </c>
      <c r="P10" s="29" t="s">
        <v>16</v>
      </c>
      <c r="Q10" s="33" t="n">
        <v>0</v>
      </c>
      <c r="R10" s="33"/>
      <c r="S10" s="34"/>
      <c r="T10" s="34"/>
      <c r="Y10" s="0" t="s">
        <v>222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42427</v>
      </c>
      <c r="K11" s="37"/>
      <c r="L11" s="37"/>
      <c r="M11" s="37"/>
      <c r="N11" s="38" t="s">
        <v>236</v>
      </c>
      <c r="O11" s="39" t="n">
        <v>-1</v>
      </c>
      <c r="P11" s="40" t="s">
        <v>237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0.348958333333333</v>
      </c>
      <c r="K12" s="44"/>
      <c r="L12" s="44"/>
      <c r="M12" s="44"/>
      <c r="N12" s="45" t="s">
        <v>235</v>
      </c>
      <c r="O12" s="39" t="n">
        <v>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22.3</v>
      </c>
      <c r="S14" s="55" t="s">
        <v>33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4.95332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0.997704526384094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0.0200023735531199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5.0113298361353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4.95320607364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0.0046998919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0.00403485313548726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3229</v>
      </c>
      <c r="E35" s="114" t="n">
        <v>9</v>
      </c>
      <c r="F35" s="115" t="n">
        <v>2.8099</v>
      </c>
      <c r="G35" s="147" t="n">
        <v>34.62025</v>
      </c>
      <c r="H35" s="113" t="n">
        <v>500</v>
      </c>
      <c r="I35" s="114" t="n">
        <v>504</v>
      </c>
      <c r="J35" s="117" t="n">
        <v>120.3</v>
      </c>
      <c r="K35" s="118" t="n">
        <v>0.0007933095409575</v>
      </c>
      <c r="L35" s="118" t="n">
        <v>-4.9382526E-006</v>
      </c>
      <c r="M35" s="118" t="n">
        <v>1.0268211069196</v>
      </c>
      <c r="N35" s="119" t="n">
        <v>120.31758816075</v>
      </c>
      <c r="O35" s="118" t="n">
        <v>0.999783391125805</v>
      </c>
      <c r="P35" s="120" t="n">
        <v>2.67925008191319</v>
      </c>
      <c r="Q35" s="121" t="n">
        <v>2.60926666179543</v>
      </c>
      <c r="R35" s="122" t="n">
        <v>119.655308658243</v>
      </c>
      <c r="S35" s="122" t="n">
        <v>116.529849115784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3230</v>
      </c>
      <c r="E36" s="114" t="n">
        <v>9.4</v>
      </c>
      <c r="F36" s="115" t="n">
        <v>2.6845</v>
      </c>
      <c r="G36" s="147" t="n">
        <v>34.62035</v>
      </c>
      <c r="H36" s="113" t="n">
        <v>500</v>
      </c>
      <c r="I36" s="114" t="n">
        <v>504</v>
      </c>
      <c r="J36" s="117" t="n">
        <v>115.77</v>
      </c>
      <c r="K36" s="118" t="n">
        <v>0.00079215910682294</v>
      </c>
      <c r="L36" s="118" t="n">
        <v>-4.909522456E-006</v>
      </c>
      <c r="M36" s="118" t="n">
        <v>1.02675631677712</v>
      </c>
      <c r="N36" s="119" t="n">
        <v>115.786925979195</v>
      </c>
      <c r="O36" s="118" t="n">
        <v>0.999752498684665</v>
      </c>
      <c r="P36" s="120" t="n">
        <v>2.66095903447697</v>
      </c>
      <c r="Q36" s="121" t="n">
        <v>2.59161691142982</v>
      </c>
      <c r="R36" s="122" t="n">
        <v>118.838430479742</v>
      </c>
      <c r="S36" s="122" t="n">
        <v>115.741611264456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0</v>
      </c>
      <c r="C37" s="112" t="n">
        <v>3</v>
      </c>
      <c r="D37" s="113"/>
      <c r="E37" s="114"/>
      <c r="F37" s="115"/>
      <c r="G37" s="147"/>
      <c r="H37" s="113"/>
      <c r="I37" s="114" t="n">
        <v>402</v>
      </c>
      <c r="J37" s="117"/>
      <c r="K37" s="118"/>
      <c r="L37" s="118"/>
      <c r="M37" s="118"/>
      <c r="N37" s="119"/>
      <c r="O37" s="118"/>
      <c r="P37" s="120"/>
      <c r="Q37" s="121"/>
      <c r="R37" s="122"/>
      <c r="S37" s="122"/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3231</v>
      </c>
      <c r="E38" s="114" t="n">
        <v>10.9</v>
      </c>
      <c r="F38" s="115" t="n">
        <v>1.8272</v>
      </c>
      <c r="G38" s="147" t="n">
        <v>34.81145</v>
      </c>
      <c r="H38" s="113" t="n">
        <v>400</v>
      </c>
      <c r="I38" s="114" t="n">
        <v>402</v>
      </c>
      <c r="J38" s="117" t="n">
        <v>114.15</v>
      </c>
      <c r="K38" s="118" t="n">
        <v>0.000788002766173809</v>
      </c>
      <c r="L38" s="118" t="n">
        <v>-4.806500026E-006</v>
      </c>
      <c r="M38" s="118" t="n">
        <v>1.02664722928404</v>
      </c>
      <c r="N38" s="119" t="n">
        <v>114.166907270175</v>
      </c>
      <c r="O38" s="118" t="n">
        <v>0.999617439285541</v>
      </c>
      <c r="P38" s="120" t="n">
        <v>1.83245404634947</v>
      </c>
      <c r="Q38" s="121" t="n">
        <v>1.78489162984192</v>
      </c>
      <c r="R38" s="122" t="n">
        <v>81.8373977099675</v>
      </c>
      <c r="S38" s="122" t="n">
        <v>79.7132601887399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0</v>
      </c>
      <c r="C39" s="112" t="n">
        <v>5</v>
      </c>
      <c r="D39" s="113"/>
      <c r="E39" s="114"/>
      <c r="F39" s="115"/>
      <c r="G39" s="147"/>
      <c r="H39" s="113"/>
      <c r="I39" s="114" t="n">
        <v>301</v>
      </c>
      <c r="J39" s="117"/>
      <c r="K39" s="118"/>
      <c r="L39" s="118"/>
      <c r="M39" s="118"/>
      <c r="N39" s="119"/>
      <c r="O39" s="118"/>
      <c r="P39" s="120"/>
      <c r="Q39" s="121"/>
      <c r="R39" s="122"/>
      <c r="S39" s="122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3232</v>
      </c>
      <c r="E40" s="114" t="n">
        <v>12</v>
      </c>
      <c r="F40" s="115" t="n">
        <v>2.0477</v>
      </c>
      <c r="G40" s="147" t="n">
        <v>34.98</v>
      </c>
      <c r="H40" s="113" t="n">
        <v>300</v>
      </c>
      <c r="I40" s="114" t="n">
        <v>301</v>
      </c>
      <c r="J40" s="117" t="n">
        <v>115.71</v>
      </c>
      <c r="K40" s="118" t="n">
        <v>0.00078510795744</v>
      </c>
      <c r="L40" s="118" t="n">
        <v>-4.7356824E-006</v>
      </c>
      <c r="M40" s="118" t="n">
        <v>1.02657414146244</v>
      </c>
      <c r="N40" s="119" t="n">
        <v>115.727333358</v>
      </c>
      <c r="O40" s="118" t="n">
        <v>0.999499638055476</v>
      </c>
      <c r="P40" s="120" t="n">
        <v>2.02722467957722</v>
      </c>
      <c r="Q40" s="121" t="n">
        <v>1.97474746119093</v>
      </c>
      <c r="R40" s="122" t="n">
        <v>90.5358541899188</v>
      </c>
      <c r="S40" s="122" t="n">
        <v>88.1922216167871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3233</v>
      </c>
      <c r="E41" s="114" t="n">
        <v>15.7</v>
      </c>
      <c r="F41" s="115" t="n">
        <v>2.129</v>
      </c>
      <c r="G41" s="147" t="n">
        <v>35.4331</v>
      </c>
      <c r="H41" s="113" t="n">
        <v>200</v>
      </c>
      <c r="I41" s="114" t="n">
        <v>202</v>
      </c>
      <c r="J41" s="117" t="n">
        <v>117.93</v>
      </c>
      <c r="K41" s="118" t="n">
        <v>0.000776258718021729</v>
      </c>
      <c r="L41" s="118" t="n">
        <v>-4.526863354E-006</v>
      </c>
      <c r="M41" s="118" t="n">
        <v>1.02615020962947</v>
      </c>
      <c r="N41" s="119" t="n">
        <v>117.94820025483</v>
      </c>
      <c r="O41" s="118" t="n">
        <v>0.998993169508746</v>
      </c>
      <c r="P41" s="120" t="n">
        <v>2.06791603640413</v>
      </c>
      <c r="Q41" s="121" t="n">
        <v>2.01521767183659</v>
      </c>
      <c r="R41" s="122" t="n">
        <v>92.3531301858084</v>
      </c>
      <c r="S41" s="122" t="n">
        <v>89.9996212242222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3237</v>
      </c>
      <c r="E42" s="114" t="n">
        <v>17.5</v>
      </c>
      <c r="F42" s="115" t="n">
        <v>3.2564</v>
      </c>
      <c r="G42" s="147" t="n">
        <v>35.7147</v>
      </c>
      <c r="H42" s="113" t="n">
        <v>100</v>
      </c>
      <c r="I42" s="114" t="n">
        <v>101</v>
      </c>
      <c r="J42" s="117" t="n">
        <v>118.47</v>
      </c>
      <c r="K42" s="118" t="n">
        <v>0.000772414460292969</v>
      </c>
      <c r="L42" s="118" t="n">
        <v>-4.44165625E-006</v>
      </c>
      <c r="M42" s="118" t="n">
        <v>1.02594341968266</v>
      </c>
      <c r="N42" s="119" t="n">
        <v>118.48861720509</v>
      </c>
      <c r="O42" s="118" t="n">
        <v>0.998688620195578</v>
      </c>
      <c r="P42" s="120" t="n">
        <v>3.15609880095738</v>
      </c>
      <c r="Q42" s="121" t="n">
        <v>3.07628933565712</v>
      </c>
      <c r="R42" s="122" t="n">
        <v>140.951372450756</v>
      </c>
      <c r="S42" s="122" t="n">
        <v>137.387081730447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0.0069</v>
      </c>
      <c r="AE42" s="136" t="n">
        <v>0.0052</v>
      </c>
      <c r="AF42" s="136" t="n">
        <v>0.0012</v>
      </c>
      <c r="AG42" s="136" t="n">
        <v>0.0098</v>
      </c>
      <c r="AH42" s="136" t="n">
        <v>0.0066</v>
      </c>
      <c r="AI42" s="136" t="n">
        <v>-9999.9999</v>
      </c>
      <c r="AJ42" s="136" t="n">
        <v>-9999.9999</v>
      </c>
      <c r="AK42" s="136" t="n">
        <v>-9999.9999</v>
      </c>
      <c r="AL42" s="136" t="n">
        <v>0.0144</v>
      </c>
      <c r="AM42" s="136" t="n">
        <v>0.0016</v>
      </c>
      <c r="AN42" s="136" t="n">
        <v>-9999.9999</v>
      </c>
      <c r="AO42" s="136" t="n">
        <v>-9999.9999</v>
      </c>
      <c r="AP42" s="136" t="n">
        <v>0.0033</v>
      </c>
      <c r="AQ42" s="136" t="n">
        <v>-9999.9999</v>
      </c>
      <c r="AR42" s="136" t="n">
        <v>0.0061</v>
      </c>
      <c r="AS42" s="136" t="n">
        <v>0.0054</v>
      </c>
      <c r="AT42" s="136" t="n">
        <f aca="false">AS42+AR42</f>
        <v>0.0115</v>
      </c>
      <c r="AU42" s="136" t="n">
        <v>0.0029</v>
      </c>
      <c r="AV42" s="136" t="n">
        <v>-9999.9999</v>
      </c>
      <c r="AW42" s="136" t="n">
        <v>-9999.9999</v>
      </c>
      <c r="AX42" s="136" t="n">
        <v>0.0046</v>
      </c>
      <c r="AY42" s="136" t="n">
        <v>0.0255</v>
      </c>
      <c r="AZ42" s="136" t="n">
        <f aca="false">AX42+AY42</f>
        <v>0.0301</v>
      </c>
      <c r="BA42" s="136" t="n">
        <v>0.002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3238</v>
      </c>
      <c r="E43" s="114" t="n">
        <v>18.2</v>
      </c>
      <c r="F43" s="115" t="n">
        <v>3.3688</v>
      </c>
      <c r="G43" s="147" t="n">
        <v>35.7946</v>
      </c>
      <c r="H43" s="113" t="n">
        <v>80</v>
      </c>
      <c r="I43" s="114" t="n">
        <v>80</v>
      </c>
      <c r="J43" s="117" t="n">
        <v>117.73</v>
      </c>
      <c r="K43" s="118" t="n">
        <v>0.00077099568011126</v>
      </c>
      <c r="L43" s="118" t="n">
        <v>-4.411415704E-006</v>
      </c>
      <c r="M43" s="118" t="n">
        <v>1.02583218324288</v>
      </c>
      <c r="N43" s="119" t="n">
        <v>117.74859498258</v>
      </c>
      <c r="O43" s="118" t="n">
        <v>0.998560399001334</v>
      </c>
      <c r="P43" s="120" t="n">
        <v>3.28643010800391</v>
      </c>
      <c r="Q43" s="121" t="n">
        <v>3.20367225915527</v>
      </c>
      <c r="R43" s="122" t="n">
        <v>146.771968623455</v>
      </c>
      <c r="S43" s="122" t="n">
        <v>143.076003093874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0.0244</v>
      </c>
      <c r="AE43" s="136" t="n">
        <v>0.0135</v>
      </c>
      <c r="AF43" s="136" t="n">
        <v>0.0022</v>
      </c>
      <c r="AG43" s="136" t="n">
        <v>0.0275</v>
      </c>
      <c r="AH43" s="136" t="n">
        <v>0.0167</v>
      </c>
      <c r="AI43" s="136" t="n">
        <v>-9999.9999</v>
      </c>
      <c r="AJ43" s="136" t="n">
        <v>-9999.9999</v>
      </c>
      <c r="AK43" s="136" t="n">
        <v>-9999.9999</v>
      </c>
      <c r="AL43" s="136" t="n">
        <v>0.0544</v>
      </c>
      <c r="AM43" s="136" t="n">
        <v>0.0039</v>
      </c>
      <c r="AN43" s="136" t="n">
        <v>-9999.9999</v>
      </c>
      <c r="AO43" s="136" t="n">
        <v>-9999.9999</v>
      </c>
      <c r="AP43" s="136" t="n">
        <v>0.0067</v>
      </c>
      <c r="AQ43" s="136" t="n">
        <v>-9999.9999</v>
      </c>
      <c r="AR43" s="136" t="n">
        <v>0.0252</v>
      </c>
      <c r="AS43" s="136" t="n">
        <v>0.0144</v>
      </c>
      <c r="AT43" s="136" t="n">
        <f aca="false">AS43+AR43</f>
        <v>0.0396</v>
      </c>
      <c r="AU43" s="136" t="n">
        <v>0.0089</v>
      </c>
      <c r="AV43" s="136" t="n">
        <v>-9999.9999</v>
      </c>
      <c r="AW43" s="136" t="n">
        <v>-9999.9999</v>
      </c>
      <c r="AX43" s="136" t="n">
        <v>0.0176</v>
      </c>
      <c r="AY43" s="136" t="n">
        <v>0.0867</v>
      </c>
      <c r="AZ43" s="136" t="n">
        <f aca="false">AX43+AY43</f>
        <v>0.1043</v>
      </c>
      <c r="BA43" s="136" t="n">
        <v>0.0026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3239</v>
      </c>
      <c r="E44" s="114" t="n">
        <v>18.7</v>
      </c>
      <c r="F44" s="115" t="n">
        <v>2.9834</v>
      </c>
      <c r="G44" s="147" t="n">
        <v>35.833</v>
      </c>
      <c r="H44" s="113" t="n">
        <v>60</v>
      </c>
      <c r="I44" s="114" t="n">
        <v>61</v>
      </c>
      <c r="J44" s="117" t="n">
        <v>113.98</v>
      </c>
      <c r="K44" s="118" t="n">
        <v>0.000770007589862229</v>
      </c>
      <c r="L44" s="118" t="n">
        <v>-4.390808074E-006</v>
      </c>
      <c r="M44" s="118" t="n">
        <v>1.02573574538061</v>
      </c>
      <c r="N44" s="119" t="n">
        <v>113.9980464534</v>
      </c>
      <c r="O44" s="118" t="n">
        <v>0.99846553259297</v>
      </c>
      <c r="P44" s="120" t="n">
        <v>3.00619520143452</v>
      </c>
      <c r="Q44" s="121" t="n">
        <v>2.93076965970319</v>
      </c>
      <c r="R44" s="122" t="n">
        <v>134.256677696066</v>
      </c>
      <c r="S44" s="122" t="n">
        <v>130.888173002345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0.026</v>
      </c>
      <c r="AE44" s="136" t="n">
        <v>0.018</v>
      </c>
      <c r="AF44" s="136" t="n">
        <v>0.0034</v>
      </c>
      <c r="AG44" s="136" t="n">
        <v>0.035</v>
      </c>
      <c r="AH44" s="136" t="n">
        <v>0.0251</v>
      </c>
      <c r="AI44" s="136" t="n">
        <v>-9999.9999</v>
      </c>
      <c r="AJ44" s="136" t="n">
        <v>0.0058</v>
      </c>
      <c r="AK44" s="136" t="n">
        <v>-9999.9999</v>
      </c>
      <c r="AL44" s="136" t="n">
        <v>0.0623</v>
      </c>
      <c r="AM44" s="136" t="n">
        <v>0.0051</v>
      </c>
      <c r="AN44" s="136" t="n">
        <v>0.0008</v>
      </c>
      <c r="AO44" s="136" t="n">
        <v>-9999.9999</v>
      </c>
      <c r="AP44" s="136" t="n">
        <v>0.0094</v>
      </c>
      <c r="AQ44" s="136" t="n">
        <v>-9999.9999</v>
      </c>
      <c r="AR44" s="136" t="n">
        <v>0.0187</v>
      </c>
      <c r="AS44" s="136" t="n">
        <v>0.0132</v>
      </c>
      <c r="AT44" s="136" t="n">
        <f aca="false">AS44+AR44</f>
        <v>0.0319</v>
      </c>
      <c r="AU44" s="136" t="n">
        <v>0.0095</v>
      </c>
      <c r="AV44" s="136" t="n">
        <v>-9999.9999</v>
      </c>
      <c r="AW44" s="136" t="n">
        <v>-9999.9999</v>
      </c>
      <c r="AX44" s="136" t="n">
        <v>0.0211</v>
      </c>
      <c r="AY44" s="136" t="n">
        <v>0.1138</v>
      </c>
      <c r="AZ44" s="136" t="n">
        <f aca="false">AX44+AY44</f>
        <v>0.1349</v>
      </c>
      <c r="BA44" s="136" t="n">
        <v>0.0028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3240</v>
      </c>
      <c r="E45" s="114" t="n">
        <v>20.7</v>
      </c>
      <c r="F45" s="115" t="n">
        <v>3.3856</v>
      </c>
      <c r="G45" s="147" t="n">
        <v>36.02325</v>
      </c>
      <c r="H45" s="113" t="n">
        <v>40</v>
      </c>
      <c r="I45" s="114" t="n">
        <v>40</v>
      </c>
      <c r="J45" s="117" t="n">
        <v>117.01</v>
      </c>
      <c r="K45" s="118" t="n">
        <v>0.000766259542486729</v>
      </c>
      <c r="L45" s="118" t="n">
        <v>-4.316650554E-006</v>
      </c>
      <c r="M45" s="118" t="n">
        <v>1.02535617831799</v>
      </c>
      <c r="N45" s="119" t="n">
        <v>117.028748804825</v>
      </c>
      <c r="O45" s="118" t="n">
        <v>0.998059360701196</v>
      </c>
      <c r="P45" s="120" t="n">
        <v>3.32356934676258</v>
      </c>
      <c r="Q45" s="121" t="n">
        <v>3.24138032914046</v>
      </c>
      <c r="R45" s="122" t="n">
        <v>148.430607026417</v>
      </c>
      <c r="S45" s="122" t="n">
        <v>144.760045499413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0.0468</v>
      </c>
      <c r="AE45" s="136" t="n">
        <v>0.0403</v>
      </c>
      <c r="AF45" s="136" t="n">
        <v>0.016</v>
      </c>
      <c r="AG45" s="136" t="n">
        <v>0.0567</v>
      </c>
      <c r="AH45" s="136" t="n">
        <v>0.033</v>
      </c>
      <c r="AI45" s="136" t="n">
        <v>0.0098</v>
      </c>
      <c r="AJ45" s="136" t="n">
        <v>0.0088</v>
      </c>
      <c r="AK45" s="136" t="n">
        <v>0.0041</v>
      </c>
      <c r="AL45" s="136" t="n">
        <v>0.1172</v>
      </c>
      <c r="AM45" s="136" t="n">
        <v>0.0126</v>
      </c>
      <c r="AN45" s="136" t="n">
        <v>0.0048</v>
      </c>
      <c r="AO45" s="136" t="n">
        <v>-9999.9999</v>
      </c>
      <c r="AP45" s="136" t="n">
        <v>0.0177</v>
      </c>
      <c r="AQ45" s="136" t="n">
        <v>-9999.9999</v>
      </c>
      <c r="AR45" s="136" t="n">
        <v>0.0137</v>
      </c>
      <c r="AS45" s="136" t="n">
        <v>0.0621</v>
      </c>
      <c r="AT45" s="136" t="n">
        <f aca="false">AS45+AR45</f>
        <v>0.0758</v>
      </c>
      <c r="AU45" s="136" t="n">
        <v>-9999.9999</v>
      </c>
      <c r="AV45" s="136" t="n">
        <v>0.0182</v>
      </c>
      <c r="AW45" s="136" t="n">
        <v>-9999.9999</v>
      </c>
      <c r="AX45" s="136" t="n">
        <v>0.0311</v>
      </c>
      <c r="AY45" s="136" t="n">
        <v>0.2709</v>
      </c>
      <c r="AZ45" s="136" t="n">
        <f aca="false">AX45+AY45</f>
        <v>0.302</v>
      </c>
      <c r="BA45" s="136" t="n">
        <v>0.0045</v>
      </c>
      <c r="BB45" s="126" t="s">
        <v>169</v>
      </c>
    </row>
    <row r="46" customFormat="false" ht="15" hidden="false" customHeight="false" outlineLevel="0" collapsed="false">
      <c r="A46" s="110" t="n">
        <v>1</v>
      </c>
      <c r="B46" s="111" t="n">
        <v>0</v>
      </c>
      <c r="C46" s="112" t="n">
        <v>12</v>
      </c>
      <c r="D46" s="167"/>
      <c r="E46" s="167"/>
      <c r="F46" s="175"/>
      <c r="G46" s="176"/>
      <c r="H46" s="167"/>
      <c r="I46" s="177" t="n">
        <v>20</v>
      </c>
      <c r="J46" s="117"/>
      <c r="K46" s="171"/>
      <c r="L46" s="171"/>
      <c r="M46" s="171"/>
      <c r="N46" s="172"/>
      <c r="O46" s="171"/>
      <c r="P46" s="173"/>
      <c r="Q46" s="121"/>
      <c r="R46" s="174"/>
      <c r="S46" s="174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26"/>
    </row>
    <row r="47" customFormat="false" ht="15" hidden="false" customHeight="false" outlineLevel="0" collapsed="false">
      <c r="A47" s="110" t="n">
        <v>1</v>
      </c>
      <c r="B47" s="111" t="n">
        <v>1</v>
      </c>
      <c r="C47" s="112" t="n">
        <v>13</v>
      </c>
      <c r="D47" s="113" t="n">
        <v>3243</v>
      </c>
      <c r="E47" s="113" t="n">
        <v>28.2</v>
      </c>
      <c r="F47" s="115" t="n">
        <v>4.6114</v>
      </c>
      <c r="G47" s="149" t="n">
        <v>35.5113</v>
      </c>
      <c r="H47" s="113" t="n">
        <v>20</v>
      </c>
      <c r="I47" s="114" t="n">
        <v>20</v>
      </c>
      <c r="J47" s="117" t="n">
        <v>116.66</v>
      </c>
      <c r="K47" s="118" t="n">
        <v>0.00075485760789126</v>
      </c>
      <c r="L47" s="118" t="n">
        <v>-4.156450104E-006</v>
      </c>
      <c r="M47" s="118" t="n">
        <v>1.02271579147021</v>
      </c>
      <c r="N47" s="119" t="n">
        <v>116.67809548258</v>
      </c>
      <c r="O47" s="118" t="n">
        <v>0.996180125720464</v>
      </c>
      <c r="P47" s="120" t="n">
        <v>4.54617950866589</v>
      </c>
      <c r="Q47" s="121" t="n">
        <v>4.44520319973791</v>
      </c>
      <c r="R47" s="122" t="n">
        <v>203.032376857019</v>
      </c>
      <c r="S47" s="122" t="n">
        <v>198.522774900295</v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36" t="n">
        <v>0.0062</v>
      </c>
      <c r="AE47" s="136" t="n">
        <v>0.0109</v>
      </c>
      <c r="AF47" s="136" t="n">
        <v>0.0075</v>
      </c>
      <c r="AG47" s="136" t="n">
        <v>0.0052</v>
      </c>
      <c r="AH47" s="136" t="n">
        <v>0.0117</v>
      </c>
      <c r="AI47" s="136" t="n">
        <v>0.001</v>
      </c>
      <c r="AJ47" s="136" t="n">
        <v>0.0025</v>
      </c>
      <c r="AK47" s="136" t="n">
        <v>0.0268</v>
      </c>
      <c r="AL47" s="136" t="n">
        <v>0.008</v>
      </c>
      <c r="AM47" s="136" t="n">
        <v>-9999.9999</v>
      </c>
      <c r="AN47" s="136" t="n">
        <v>-9999.9999</v>
      </c>
      <c r="AO47" s="136" t="n">
        <v>-9999.9999</v>
      </c>
      <c r="AP47" s="136" t="n">
        <v>0.029</v>
      </c>
      <c r="AQ47" s="136" t="n">
        <v>-9999.9999</v>
      </c>
      <c r="AR47" s="136" t="n">
        <v>0.0023</v>
      </c>
      <c r="AS47" s="136" t="n">
        <v>0.0107</v>
      </c>
      <c r="AT47" s="136" t="n">
        <f aca="false">AS47+AR47</f>
        <v>0.013</v>
      </c>
      <c r="AU47" s="136" t="n">
        <v>-9999.9999</v>
      </c>
      <c r="AV47" s="136" t="n">
        <v>0.0098</v>
      </c>
      <c r="AW47" s="136" t="n">
        <v>-9999.9999</v>
      </c>
      <c r="AX47" s="136" t="n">
        <v>0.0209</v>
      </c>
      <c r="AY47" s="136" t="n">
        <v>0.0829</v>
      </c>
      <c r="AZ47" s="136" t="n">
        <f aca="false">AX47+AY47</f>
        <v>0.1038</v>
      </c>
      <c r="BA47" s="136" t="n">
        <v>0.0022</v>
      </c>
      <c r="BB47" s="126" t="s">
        <v>169</v>
      </c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15"/>
      <c r="G48" s="149"/>
      <c r="H48" s="113"/>
      <c r="I48" s="114" t="n">
        <v>10</v>
      </c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36" t="n">
        <v>0.0052</v>
      </c>
      <c r="AE48" s="136" t="n">
        <v>0.0101</v>
      </c>
      <c r="AF48" s="136" t="n">
        <v>0.0061</v>
      </c>
      <c r="AG48" s="136" t="n">
        <v>0.0043</v>
      </c>
      <c r="AH48" s="136" t="n">
        <v>0.0138</v>
      </c>
      <c r="AI48" s="136" t="n">
        <v>-9999.9999</v>
      </c>
      <c r="AJ48" s="136" t="n">
        <v>-9999.9999</v>
      </c>
      <c r="AK48" s="136" t="n">
        <v>0.0028</v>
      </c>
      <c r="AL48" s="136" t="n">
        <v>0.0239</v>
      </c>
      <c r="AM48" s="136" t="n">
        <v>0.0098</v>
      </c>
      <c r="AN48" s="136" t="n">
        <v>-9999.9999</v>
      </c>
      <c r="AO48" s="136" t="n">
        <v>-9999.9999</v>
      </c>
      <c r="AP48" s="136" t="n">
        <v>0.027</v>
      </c>
      <c r="AQ48" s="136" t="n">
        <v>-9999.9999</v>
      </c>
      <c r="AR48" s="136" t="n">
        <v>0.0025</v>
      </c>
      <c r="AS48" s="136" t="n">
        <v>0.0084</v>
      </c>
      <c r="AT48" s="136" t="n">
        <f aca="false">AS48+AR48</f>
        <v>0.0109</v>
      </c>
      <c r="AU48" s="136" t="n">
        <v>-9999.9999</v>
      </c>
      <c r="AV48" s="136" t="n">
        <v>0.0111</v>
      </c>
      <c r="AW48" s="136" t="n">
        <v>-9999.9999</v>
      </c>
      <c r="AX48" s="136" t="n">
        <v>0.0182</v>
      </c>
      <c r="AY48" s="136" t="n">
        <v>0.0845</v>
      </c>
      <c r="AZ48" s="136" t="n">
        <f aca="false">AX48+AY48</f>
        <v>0.1027</v>
      </c>
      <c r="BA48" s="136" t="n">
        <v>0.002</v>
      </c>
      <c r="BB48" s="126" t="s">
        <v>169</v>
      </c>
    </row>
    <row r="49" customFormat="false" ht="15" hidden="false" customHeight="false" outlineLevel="0" collapsed="false">
      <c r="A49" s="110" t="n">
        <v>1</v>
      </c>
      <c r="B49" s="111" t="n">
        <v>1</v>
      </c>
      <c r="C49" s="112" t="n">
        <v>15</v>
      </c>
      <c r="D49" s="113" t="n">
        <v>3245</v>
      </c>
      <c r="E49" s="113" t="n">
        <v>29</v>
      </c>
      <c r="F49" s="115" t="n">
        <v>4.6617</v>
      </c>
      <c r="G49" s="149" t="n">
        <v>35.1022</v>
      </c>
      <c r="H49" s="113" t="n">
        <v>0</v>
      </c>
      <c r="I49" s="114" t="n">
        <v>4</v>
      </c>
      <c r="J49" s="117" t="n">
        <v>119.39</v>
      </c>
      <c r="K49" s="118" t="n">
        <v>0.0007538678577575</v>
      </c>
      <c r="L49" s="118" t="n">
        <v>-4.1503486E-006</v>
      </c>
      <c r="M49" s="118" t="n">
        <v>1.02214314362462</v>
      </c>
      <c r="N49" s="119" t="n">
        <v>119.40803051658</v>
      </c>
      <c r="O49" s="118" t="n">
        <v>0.995948564991742</v>
      </c>
      <c r="P49" s="120" t="n">
        <v>4.48903479802357</v>
      </c>
      <c r="Q49" s="121" t="n">
        <v>4.39178683144612</v>
      </c>
      <c r="R49" s="122" t="n">
        <v>200.480294079732</v>
      </c>
      <c r="S49" s="122" t="n">
        <v>196.137199892384</v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6" t="n">
        <v>0.0046</v>
      </c>
      <c r="AE49" s="136" t="n">
        <v>0.0073</v>
      </c>
      <c r="AF49" s="136" t="n">
        <v>0.006</v>
      </c>
      <c r="AG49" s="136" t="n">
        <v>0.0038</v>
      </c>
      <c r="AH49" s="136" t="n">
        <v>0.0123</v>
      </c>
      <c r="AI49" s="136" t="n">
        <v>-9999.9999</v>
      </c>
      <c r="AJ49" s="136" t="n">
        <v>-9999.9999</v>
      </c>
      <c r="AK49" s="136" t="n">
        <v>0.0023</v>
      </c>
      <c r="AL49" s="136" t="n">
        <v>0.0194</v>
      </c>
      <c r="AM49" s="136" t="n">
        <v>0.0112</v>
      </c>
      <c r="AN49" s="136" t="n">
        <v>-9999.9999</v>
      </c>
      <c r="AO49" s="136" t="n">
        <v>0.0012</v>
      </c>
      <c r="AP49" s="136" t="n">
        <v>0.0335</v>
      </c>
      <c r="AQ49" s="136" t="n">
        <v>-9999.9999</v>
      </c>
      <c r="AR49" s="136" t="n">
        <v>-9999.9999</v>
      </c>
      <c r="AS49" s="136" t="n">
        <v>0.0076</v>
      </c>
      <c r="AT49" s="136" t="n">
        <f aca="false">AS49</f>
        <v>0.0076</v>
      </c>
      <c r="AU49" s="136" t="n">
        <v>-9999.9999</v>
      </c>
      <c r="AV49" s="136" t="n">
        <v>0.0115</v>
      </c>
      <c r="AW49" s="136" t="n">
        <v>-9999.9999</v>
      </c>
      <c r="AX49" s="136" t="n">
        <v>0.0214</v>
      </c>
      <c r="AY49" s="136" t="n">
        <v>0.0856</v>
      </c>
      <c r="AZ49" s="136" t="n">
        <f aca="false">AX49+AY49</f>
        <v>0.107</v>
      </c>
      <c r="BA49" s="136" t="n">
        <v>0.0021</v>
      </c>
      <c r="BB49" s="126" t="s">
        <v>169</v>
      </c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15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15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15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V8" colorId="64" zoomScale="100" zoomScaleNormal="100" zoomScalePageLayoutView="100" workbookViewId="0">
      <selection pane="topLeft" activeCell="I35" activeCellId="0" sqref="I35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4.9565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238</v>
      </c>
      <c r="J9" s="29" t="s">
        <v>239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240</v>
      </c>
      <c r="P9" s="29" t="s">
        <v>23</v>
      </c>
      <c r="Q9" s="33" t="n">
        <v>-2.498</v>
      </c>
      <c r="R9" s="33"/>
      <c r="V9" s="61" t="n">
        <v>4.9498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241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242</v>
      </c>
      <c r="P10" s="29" t="s">
        <v>21</v>
      </c>
      <c r="Q10" s="33" t="n">
        <v>-0.0015</v>
      </c>
      <c r="R10" s="33"/>
      <c r="S10" s="34"/>
      <c r="T10" s="34"/>
      <c r="V10" s="0" t="n">
        <v>4.949</v>
      </c>
      <c r="Y10" s="0" t="s">
        <v>222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42427</v>
      </c>
      <c r="K11" s="37"/>
      <c r="L11" s="37"/>
      <c r="M11" s="37"/>
      <c r="N11" s="38" t="s">
        <v>243</v>
      </c>
      <c r="O11" s="39" t="n">
        <v>-1</v>
      </c>
      <c r="P11" s="40" t="s">
        <v>244</v>
      </c>
      <c r="Q11" s="40"/>
      <c r="R11" s="40"/>
      <c r="T11" s="41"/>
      <c r="U11" s="41"/>
      <c r="V11" s="5" t="n">
        <v>4.9429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0.515347222222222</v>
      </c>
      <c r="K12" s="44"/>
      <c r="L12" s="44"/>
      <c r="M12" s="44"/>
      <c r="N12" s="45" t="s">
        <v>245</v>
      </c>
      <c r="O12" s="39" t="n">
        <v>-1</v>
      </c>
      <c r="P12" s="40"/>
      <c r="Q12" s="40"/>
      <c r="R12" s="40"/>
      <c r="T12" s="41"/>
      <c r="U12" s="41"/>
      <c r="V12" s="5" t="n">
        <v>4.9564</v>
      </c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  <c r="X13" s="178"/>
      <c r="Y13" s="178"/>
      <c r="Z13" s="178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23.6</v>
      </c>
      <c r="S14" s="55" t="s">
        <v>33</v>
      </c>
      <c r="V14" s="46" t="n">
        <v>4.95092</v>
      </c>
      <c r="X14" s="179"/>
      <c r="Y14" s="179"/>
      <c r="Z14" s="178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23.8</v>
      </c>
      <c r="S15" s="60" t="s">
        <v>33</v>
      </c>
      <c r="X15" s="179"/>
      <c r="Y15" s="179"/>
      <c r="Z15" s="178"/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4.95092</v>
      </c>
      <c r="S16" s="60" t="s">
        <v>38</v>
      </c>
      <c r="U16" s="0" t="s">
        <v>108</v>
      </c>
      <c r="X16" s="179"/>
      <c r="Y16" s="179"/>
      <c r="Z16" s="178"/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  <c r="X17" s="179"/>
      <c r="Y17" s="179"/>
      <c r="Z17" s="178"/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0.997397290980724</v>
      </c>
      <c r="Q18" s="70"/>
      <c r="R18" s="6"/>
      <c r="X18" s="178"/>
      <c r="Y18" s="178"/>
      <c r="Z18" s="178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0.0199962139766678</v>
      </c>
      <c r="Q19" s="70" t="s">
        <v>14</v>
      </c>
      <c r="R19" s="6"/>
      <c r="X19" s="178"/>
      <c r="Y19" s="178"/>
      <c r="Z19" s="178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  <c r="X20" s="178"/>
      <c r="Y20" s="178"/>
      <c r="Z20" s="178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5.01139498192482</v>
      </c>
      <c r="Q21" s="70" t="s">
        <v>38</v>
      </c>
      <c r="R21" s="6"/>
      <c r="X21" s="178"/>
      <c r="Y21" s="178"/>
      <c r="Z21" s="178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4.95074176688</v>
      </c>
      <c r="Q22" s="70" t="s">
        <v>38</v>
      </c>
      <c r="R22" s="6"/>
      <c r="X22" s="178"/>
      <c r="Y22" s="178"/>
      <c r="Z22" s="178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0.0046998308</v>
      </c>
      <c r="Q23" s="70" t="s">
        <v>38</v>
      </c>
      <c r="R23" s="6"/>
      <c r="X23" s="178"/>
      <c r="Y23" s="178"/>
      <c r="Z23" s="178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  <c r="X24" s="178"/>
      <c r="Y24" s="178"/>
      <c r="Z24" s="178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0.00403562028247825</v>
      </c>
      <c r="Q25" s="70" t="s">
        <v>14</v>
      </c>
      <c r="R25" s="6"/>
      <c r="X25" s="178"/>
      <c r="Y25" s="178"/>
      <c r="Z25" s="178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  <c r="X26" s="178"/>
      <c r="Y26" s="178"/>
      <c r="Z26" s="178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  <c r="X27" s="178"/>
      <c r="Y27" s="178"/>
      <c r="Z27" s="178"/>
    </row>
    <row r="28" customFormat="false" ht="14.25" hidden="false" customHeight="false" outlineLevel="0" collapsed="false">
      <c r="X28" s="178"/>
      <c r="Y28" s="178"/>
      <c r="Z28" s="178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2075</v>
      </c>
      <c r="E35" s="114" t="n">
        <v>9.5</v>
      </c>
      <c r="F35" s="180" t="n">
        <v>2.5842</v>
      </c>
      <c r="G35" s="181" t="n">
        <v>34.6165</v>
      </c>
      <c r="H35" s="113" t="n">
        <v>500</v>
      </c>
      <c r="I35" s="114" t="n">
        <v>505</v>
      </c>
      <c r="J35" s="117" t="n">
        <v>110.9977077</v>
      </c>
      <c r="K35" s="118" t="n">
        <v>0.000791874309582969</v>
      </c>
      <c r="L35" s="118" t="n">
        <v>-4.90242265E-006</v>
      </c>
      <c r="M35" s="118" t="n">
        <v>1.02673682774608</v>
      </c>
      <c r="N35" s="119" t="n">
        <v>111.013931679946</v>
      </c>
      <c r="O35" s="118" t="n">
        <v>0.999744434108058</v>
      </c>
      <c r="P35" s="120" t="n">
        <v>2.67365170860247</v>
      </c>
      <c r="Q35" s="121" t="n">
        <v>2.60402825373639</v>
      </c>
      <c r="R35" s="122" t="n">
        <v>119.405285306186</v>
      </c>
      <c r="S35" s="122" t="n">
        <v>116.295901811867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2076</v>
      </c>
      <c r="E36" s="114" t="n">
        <v>11.7</v>
      </c>
      <c r="F36" s="180" t="n">
        <v>1.5721</v>
      </c>
      <c r="G36" s="181" t="n">
        <v>34.7689</v>
      </c>
      <c r="H36" s="113" t="n">
        <v>400</v>
      </c>
      <c r="I36" s="114" t="n">
        <v>403</v>
      </c>
      <c r="J36" s="117" t="n">
        <v>106.3986272</v>
      </c>
      <c r="K36" s="118" t="n">
        <v>0.000785884921300729</v>
      </c>
      <c r="L36" s="118" t="n">
        <v>-4.754599194E-006</v>
      </c>
      <c r="M36" s="118" t="n">
        <v>1.02646695213573</v>
      </c>
      <c r="N36" s="119" t="n">
        <v>106.414341106853</v>
      </c>
      <c r="O36" s="118" t="n">
        <v>0.999533307272438</v>
      </c>
      <c r="P36" s="120" t="n">
        <v>1.69175091677785</v>
      </c>
      <c r="Q36" s="121" t="n">
        <v>1.64812994052843</v>
      </c>
      <c r="R36" s="122" t="n">
        <v>75.5535959432987</v>
      </c>
      <c r="S36" s="122" t="n">
        <v>73.6054831439995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2077</v>
      </c>
      <c r="E37" s="114" t="n">
        <v>11.6</v>
      </c>
      <c r="F37" s="180" t="n">
        <v>1.7175</v>
      </c>
      <c r="G37" s="181" t="n">
        <v>34.7702</v>
      </c>
      <c r="H37" s="113" t="n">
        <v>400</v>
      </c>
      <c r="I37" s="114" t="n">
        <v>404</v>
      </c>
      <c r="J37" s="117" t="n">
        <v>117.6550602</v>
      </c>
      <c r="K37" s="118" t="n">
        <v>0.0007861459813712</v>
      </c>
      <c r="L37" s="118" t="n">
        <v>-4.760970976E-006</v>
      </c>
      <c r="M37" s="118" t="n">
        <v>1.02648670125436</v>
      </c>
      <c r="N37" s="119" t="n">
        <v>117.672438087702</v>
      </c>
      <c r="O37" s="118" t="n">
        <v>0.999544275009952</v>
      </c>
      <c r="P37" s="120" t="n">
        <v>1.6696510665146</v>
      </c>
      <c r="Q37" s="121" t="n">
        <v>1.62656862916421</v>
      </c>
      <c r="R37" s="122" t="n">
        <v>74.5666166305419</v>
      </c>
      <c r="S37" s="122" t="n">
        <v>72.6425549784736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2078</v>
      </c>
      <c r="E38" s="114" t="n">
        <v>14</v>
      </c>
      <c r="F38" s="180" t="n">
        <v>1.4782</v>
      </c>
      <c r="G38" s="181" t="n">
        <v>35.0635</v>
      </c>
      <c r="H38" s="113" t="n">
        <v>300</v>
      </c>
      <c r="I38" s="114" t="n">
        <v>301</v>
      </c>
      <c r="J38" s="117" t="n">
        <v>110.0904939</v>
      </c>
      <c r="K38" s="118" t="n">
        <v>0.00078016031972</v>
      </c>
      <c r="L38" s="118" t="n">
        <v>-4.6171816E-006</v>
      </c>
      <c r="M38" s="118" t="n">
        <v>1.02623691696043</v>
      </c>
      <c r="N38" s="119" t="n">
        <v>110.107077381549</v>
      </c>
      <c r="O38" s="118" t="n">
        <v>0.999246419091693</v>
      </c>
      <c r="P38" s="120" t="n">
        <v>1.53540132146742</v>
      </c>
      <c r="Q38" s="121" t="n">
        <v>1.49614703592526</v>
      </c>
      <c r="R38" s="122" t="n">
        <v>68.5710230167352</v>
      </c>
      <c r="S38" s="122" t="n">
        <v>66.8179266244221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2079</v>
      </c>
      <c r="E39" s="114" t="n">
        <v>16.4</v>
      </c>
      <c r="F39" s="180" t="n">
        <v>2.1026</v>
      </c>
      <c r="G39" s="181" t="n">
        <v>35.4436</v>
      </c>
      <c r="H39" s="113" t="n">
        <v>200</v>
      </c>
      <c r="I39" s="114" t="n">
        <v>201</v>
      </c>
      <c r="J39" s="117" t="n">
        <v>107.7165856</v>
      </c>
      <c r="K39" s="118" t="n">
        <v>0.00077472956024864</v>
      </c>
      <c r="L39" s="118" t="n">
        <v>-4.492453216E-006</v>
      </c>
      <c r="M39" s="118" t="n">
        <v>1.02599728688483</v>
      </c>
      <c r="N39" s="119" t="n">
        <v>107.733220918614</v>
      </c>
      <c r="O39" s="118" t="n">
        <v>0.998879098841937</v>
      </c>
      <c r="P39" s="120" t="n">
        <v>2.2398754130202</v>
      </c>
      <c r="Q39" s="121" t="n">
        <v>2.18312021060114</v>
      </c>
      <c r="R39" s="122" t="n">
        <v>100.032835945482</v>
      </c>
      <c r="S39" s="122" t="n">
        <v>97.4981486054468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2080</v>
      </c>
      <c r="E40" s="114" t="n">
        <v>18.2</v>
      </c>
      <c r="F40" s="180" t="n">
        <v>2.8244</v>
      </c>
      <c r="G40" s="181" t="n">
        <v>35.7056</v>
      </c>
      <c r="H40" s="113" t="n">
        <v>100</v>
      </c>
      <c r="I40" s="114" t="n">
        <v>100</v>
      </c>
      <c r="J40" s="117" t="n">
        <v>108.7289559</v>
      </c>
      <c r="K40" s="118" t="n">
        <v>0.00077099568011126</v>
      </c>
      <c r="L40" s="118" t="n">
        <v>-4.411415704E-006</v>
      </c>
      <c r="M40" s="118" t="n">
        <v>1.02576401141542</v>
      </c>
      <c r="N40" s="119" t="n">
        <v>108.746032434898</v>
      </c>
      <c r="O40" s="118" t="n">
        <v>0.998560399001334</v>
      </c>
      <c r="P40" s="120" t="n">
        <v>2.98576681790757</v>
      </c>
      <c r="Q40" s="121" t="n">
        <v>2.91077361330665</v>
      </c>
      <c r="R40" s="122" t="n">
        <v>133.344346087752</v>
      </c>
      <c r="S40" s="122" t="n">
        <v>129.995149570275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2081</v>
      </c>
      <c r="E41" s="114" t="n">
        <v>18.4</v>
      </c>
      <c r="F41" s="180" t="n">
        <v>3.0995</v>
      </c>
      <c r="G41" s="181" t="n">
        <v>35.7363</v>
      </c>
      <c r="H41" s="113" t="n">
        <v>80</v>
      </c>
      <c r="I41" s="114" t="n">
        <v>82</v>
      </c>
      <c r="J41" s="117" t="n">
        <v>119.400871</v>
      </c>
      <c r="K41" s="118" t="n">
        <v>0.00077059793494784</v>
      </c>
      <c r="L41" s="118" t="n">
        <v>-4.403073376E-006</v>
      </c>
      <c r="M41" s="118" t="n">
        <v>1.02573747398197</v>
      </c>
      <c r="N41" s="119" t="n">
        <v>119.419660279263</v>
      </c>
      <c r="O41" s="118" t="n">
        <v>0.998522778246976</v>
      </c>
      <c r="P41" s="120" t="n">
        <v>2.98006897218246</v>
      </c>
      <c r="Q41" s="121" t="n">
        <v>2.90529404235731</v>
      </c>
      <c r="R41" s="122" t="n">
        <v>133.089880297669</v>
      </c>
      <c r="S41" s="122" t="n">
        <v>129.750431931677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2082</v>
      </c>
      <c r="E42" s="114" t="n">
        <v>19.1</v>
      </c>
      <c r="F42" s="180" t="n">
        <v>2.8146</v>
      </c>
      <c r="G42" s="181" t="n">
        <v>35.8057</v>
      </c>
      <c r="H42" s="113" t="n">
        <v>60</v>
      </c>
      <c r="I42" s="114" t="n">
        <v>63</v>
      </c>
      <c r="J42" s="117" t="n">
        <v>111.1790697</v>
      </c>
      <c r="K42" s="118" t="n">
        <v>0.000769232065238169</v>
      </c>
      <c r="L42" s="118" t="n">
        <v>-4.374917626E-006</v>
      </c>
      <c r="M42" s="118" t="n">
        <v>1.02561265373536</v>
      </c>
      <c r="N42" s="119" t="n">
        <v>111.19664233022</v>
      </c>
      <c r="O42" s="118" t="n">
        <v>0.998387694553484</v>
      </c>
      <c r="P42" s="120" t="n">
        <v>2.90855523338088</v>
      </c>
      <c r="Q42" s="121" t="n">
        <v>2.83591980148423</v>
      </c>
      <c r="R42" s="122" t="n">
        <v>129.89607672279</v>
      </c>
      <c r="S42" s="122" t="n">
        <v>126.652178334286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2083</v>
      </c>
      <c r="E43" s="114" t="n">
        <v>20.8</v>
      </c>
      <c r="F43" s="180" t="n">
        <v>3.0613</v>
      </c>
      <c r="G43" s="181" t="n">
        <v>35.00375</v>
      </c>
      <c r="H43" s="113" t="n">
        <v>40</v>
      </c>
      <c r="I43" s="114" t="n">
        <v>42</v>
      </c>
      <c r="J43" s="117" t="n">
        <v>109.4301922</v>
      </c>
      <c r="K43" s="118" t="n">
        <v>0.00076608050163968</v>
      </c>
      <c r="L43" s="118" t="n">
        <v>-4.313290144E-006</v>
      </c>
      <c r="M43" s="118" t="n">
        <v>1.02455234915609</v>
      </c>
      <c r="N43" s="119" t="n">
        <v>109.446610832462</v>
      </c>
      <c r="O43" s="118" t="n">
        <v>0.998037950908755</v>
      </c>
      <c r="P43" s="120" t="n">
        <v>3.21643440892592</v>
      </c>
      <c r="Q43" s="121" t="n">
        <v>3.13935584802011</v>
      </c>
      <c r="R43" s="122" t="n">
        <v>143.645960702631</v>
      </c>
      <c r="S43" s="122" t="n">
        <v>140.203632172578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2084</v>
      </c>
      <c r="E44" s="114" t="n">
        <v>27.9</v>
      </c>
      <c r="F44" s="180" t="n">
        <v>4.4283</v>
      </c>
      <c r="G44" s="181" t="n">
        <v>35.4545</v>
      </c>
      <c r="H44" s="113" t="n">
        <v>20</v>
      </c>
      <c r="I44" s="114" t="n">
        <v>22</v>
      </c>
      <c r="J44" s="117" t="n">
        <v>109.2831198</v>
      </c>
      <c r="K44" s="118" t="n">
        <v>0.000755239413691009</v>
      </c>
      <c r="L44" s="118" t="n">
        <v>-4.159284186E-006</v>
      </c>
      <c r="M44" s="118" t="n">
        <v>1.02277137060918</v>
      </c>
      <c r="N44" s="119" t="n">
        <v>109.30000895975</v>
      </c>
      <c r="O44" s="118" t="n">
        <v>0.996265480344915</v>
      </c>
      <c r="P44" s="120" t="n">
        <v>4.66621558155645</v>
      </c>
      <c r="Q44" s="121" t="n">
        <v>4.56232518395306</v>
      </c>
      <c r="R44" s="122" t="n">
        <v>208.393187872311</v>
      </c>
      <c r="S44" s="122" t="n">
        <v>203.753442715343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0</v>
      </c>
      <c r="C45" s="112" t="n">
        <v>11</v>
      </c>
      <c r="D45" s="113"/>
      <c r="E45" s="114"/>
      <c r="F45" s="180"/>
      <c r="G45" s="181"/>
      <c r="H45" s="113"/>
      <c r="I45" s="114" t="n">
        <v>13</v>
      </c>
      <c r="J45" s="117"/>
      <c r="K45" s="118"/>
      <c r="L45" s="118"/>
      <c r="M45" s="118"/>
      <c r="N45" s="119"/>
      <c r="O45" s="118"/>
      <c r="P45" s="120"/>
      <c r="Q45" s="121"/>
      <c r="R45" s="122"/>
      <c r="S45" s="122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2086</v>
      </c>
      <c r="E46" s="113" t="n">
        <v>29.2</v>
      </c>
      <c r="F46" s="180" t="n">
        <v>4.2698</v>
      </c>
      <c r="G46" s="149" t="n">
        <v>34.8437</v>
      </c>
      <c r="H46" s="113" t="n">
        <v>0</v>
      </c>
      <c r="I46" s="113" t="n">
        <v>2</v>
      </c>
      <c r="J46" s="117" t="n">
        <v>108.4047599</v>
      </c>
      <c r="K46" s="118" t="n">
        <v>0.00075362682015776</v>
      </c>
      <c r="L46" s="118" t="n">
        <v>-4.149154144E-006</v>
      </c>
      <c r="M46" s="118" t="n">
        <v>1.0218821162902</v>
      </c>
      <c r="N46" s="119" t="n">
        <v>108.420851177345</v>
      </c>
      <c r="O46" s="118" t="n">
        <v>0.995889784081315</v>
      </c>
      <c r="P46" s="120" t="n">
        <v>4.53580368774028</v>
      </c>
      <c r="Q46" s="121" t="n">
        <v>4.43867606197758</v>
      </c>
      <c r="R46" s="122" t="n">
        <v>202.568992694481</v>
      </c>
      <c r="S46" s="122" t="n">
        <v>198.231272927919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I14" colorId="64" zoomScale="100" zoomScaleNormal="100" zoomScalePageLayoutView="100" workbookViewId="0">
      <selection pane="topLeft" activeCell="AD41" activeCellId="0" sqref="AD4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42427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238</v>
      </c>
      <c r="J9" s="29" t="s">
        <v>246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247</v>
      </c>
      <c r="P9" s="29" t="s">
        <v>23</v>
      </c>
      <c r="Q9" s="33" t="n">
        <v>-2.99783333333333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195</v>
      </c>
      <c r="J10" s="29" t="s">
        <v>248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249</v>
      </c>
      <c r="P10" s="29" t="s">
        <v>21</v>
      </c>
      <c r="Q10" s="33" t="n">
        <v>-0.00233333333333333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42427</v>
      </c>
      <c r="K11" s="37"/>
      <c r="L11" s="37"/>
      <c r="M11" s="37"/>
      <c r="N11" s="38" t="s">
        <v>250</v>
      </c>
      <c r="O11" s="39" t="n">
        <v>-1</v>
      </c>
      <c r="P11" s="40" t="s">
        <v>251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0.713946759259259</v>
      </c>
      <c r="K12" s="44"/>
      <c r="L12" s="44"/>
      <c r="M12" s="44"/>
      <c r="N12" s="45" t="s">
        <v>252</v>
      </c>
      <c r="O12" s="39" t="n">
        <v>-1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23.6</v>
      </c>
      <c r="S14" s="55" t="s">
        <v>33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24.2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4.95092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0.997397290980724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0.0199962139766678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5.01139498192482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4.95074176688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0.0046998308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0.00403562028247825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2087</v>
      </c>
      <c r="E35" s="114" t="n">
        <v>7</v>
      </c>
      <c r="F35" s="115" t="n">
        <v>5.3654</v>
      </c>
      <c r="G35" s="181" t="n">
        <v>34.9551</v>
      </c>
      <c r="H35" s="113" t="n">
        <v>2000</v>
      </c>
      <c r="I35" s="114" t="n">
        <v>2021</v>
      </c>
      <c r="J35" s="117" t="n">
        <v>111.3855099</v>
      </c>
      <c r="K35" s="118" t="n">
        <v>0.0007993392355775</v>
      </c>
      <c r="L35" s="118" t="n">
        <v>-5.0898454E-006</v>
      </c>
      <c r="M35" s="118" t="n">
        <v>1.02738370142745</v>
      </c>
      <c r="N35" s="119" t="n">
        <v>111.402167714391</v>
      </c>
      <c r="O35" s="118" t="n">
        <v>0.999904279762349</v>
      </c>
      <c r="P35" s="120" t="n">
        <v>5.5483132300939</v>
      </c>
      <c r="Q35" s="121" t="n">
        <v>5.40042948159003</v>
      </c>
      <c r="R35" s="122" t="n">
        <v>247.787668855993</v>
      </c>
      <c r="S35" s="122" t="n">
        <v>241.183180647811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2088</v>
      </c>
      <c r="E36" s="114" t="n">
        <v>8.3</v>
      </c>
      <c r="F36" s="115" t="n">
        <v>4.8723</v>
      </c>
      <c r="G36" s="181" t="n">
        <v>34.94665</v>
      </c>
      <c r="H36" s="113" t="n">
        <v>1500</v>
      </c>
      <c r="I36" s="114" t="n">
        <v>1514</v>
      </c>
      <c r="J36" s="117" t="n">
        <v>109.2446787</v>
      </c>
      <c r="K36" s="118" t="n">
        <v>0.000795366676405149</v>
      </c>
      <c r="L36" s="118" t="n">
        <v>-4.989804394E-006</v>
      </c>
      <c r="M36" s="118" t="n">
        <v>1.02718673734035</v>
      </c>
      <c r="N36" s="119" t="n">
        <v>109.261007119769</v>
      </c>
      <c r="O36" s="118" t="n">
        <v>0.999832134276928</v>
      </c>
      <c r="P36" s="120" t="n">
        <v>5.13754303049141</v>
      </c>
      <c r="Q36" s="121" t="n">
        <v>5.00156674899624</v>
      </c>
      <c r="R36" s="122" t="n">
        <v>229.442671741746</v>
      </c>
      <c r="S36" s="122" t="n">
        <v>223.369971010172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2089</v>
      </c>
      <c r="E37" s="114" t="n">
        <v>8.4</v>
      </c>
      <c r="F37" s="115" t="n">
        <v>3.2916</v>
      </c>
      <c r="G37" s="181" t="n">
        <v>34.5985</v>
      </c>
      <c r="H37" s="113" t="n">
        <v>1000</v>
      </c>
      <c r="I37" s="114" t="n">
        <v>1008</v>
      </c>
      <c r="J37" s="117" t="n">
        <v>110.1532969</v>
      </c>
      <c r="K37" s="118" t="n">
        <v>0.00079506934289184</v>
      </c>
      <c r="L37" s="118" t="n">
        <v>-4.982340576E-006</v>
      </c>
      <c r="M37" s="118" t="n">
        <v>1.02689818527001</v>
      </c>
      <c r="N37" s="119" t="n">
        <v>110.169377629048</v>
      </c>
      <c r="O37" s="118" t="n">
        <v>0.999825589360969</v>
      </c>
      <c r="P37" s="120" t="n">
        <v>3.43648338594533</v>
      </c>
      <c r="Q37" s="121" t="n">
        <v>3.34646943118488</v>
      </c>
      <c r="R37" s="122" t="n">
        <v>153.473348016319</v>
      </c>
      <c r="S37" s="122" t="n">
        <v>149.453324796717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2090</v>
      </c>
      <c r="E38" s="114" t="n">
        <v>8.7</v>
      </c>
      <c r="F38" s="115" t="n">
        <v>3.3474</v>
      </c>
      <c r="G38" s="181" t="n">
        <v>34.5987</v>
      </c>
      <c r="H38" s="113" t="n">
        <v>1000</v>
      </c>
      <c r="I38" s="114" t="n">
        <v>1008</v>
      </c>
      <c r="J38" s="117" t="n">
        <v>112.0080027</v>
      </c>
      <c r="K38" s="118" t="n">
        <v>0.000794184279409729</v>
      </c>
      <c r="L38" s="118" t="n">
        <v>-4.960147674E-006</v>
      </c>
      <c r="M38" s="118" t="n">
        <v>1.02685176272708</v>
      </c>
      <c r="N38" s="119" t="n">
        <v>112.02435441229</v>
      </c>
      <c r="O38" s="118" t="n">
        <v>0.99980511543738</v>
      </c>
      <c r="P38" s="120" t="n">
        <v>3.43606418160703</v>
      </c>
      <c r="Q38" s="121" t="n">
        <v>3.34621247811041</v>
      </c>
      <c r="R38" s="122" t="n">
        <v>153.45462635057</v>
      </c>
      <c r="S38" s="122" t="n">
        <v>149.441849272411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2091</v>
      </c>
      <c r="E39" s="114" t="n">
        <v>9.8</v>
      </c>
      <c r="F39" s="115" t="n">
        <v>2.8278</v>
      </c>
      <c r="G39" s="181" t="n">
        <v>34.50935</v>
      </c>
      <c r="H39" s="113" t="n">
        <v>800</v>
      </c>
      <c r="I39" s="114" t="n">
        <v>806</v>
      </c>
      <c r="J39" s="117" t="n">
        <v>108.7705801</v>
      </c>
      <c r="K39" s="118" t="n">
        <v>0.00079102660529798</v>
      </c>
      <c r="L39" s="118" t="n">
        <v>-4.881321784E-006</v>
      </c>
      <c r="M39" s="118" t="n">
        <v>1.0266030490035</v>
      </c>
      <c r="N39" s="119" t="n">
        <v>108.786362004164</v>
      </c>
      <c r="O39" s="118" t="n">
        <v>0.999719426978937</v>
      </c>
      <c r="P39" s="120" t="n">
        <v>2.98825106407222</v>
      </c>
      <c r="Q39" s="121" t="n">
        <v>2.91081452268512</v>
      </c>
      <c r="R39" s="122" t="n">
        <v>133.455292521465</v>
      </c>
      <c r="S39" s="122" t="n">
        <v>129.996976583117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2092</v>
      </c>
      <c r="E40" s="114" t="n">
        <v>15.6</v>
      </c>
      <c r="F40" s="115" t="n">
        <v>1.4721</v>
      </c>
      <c r="G40" s="181" t="n">
        <v>35.2392</v>
      </c>
      <c r="H40" s="113" t="n">
        <v>250</v>
      </c>
      <c r="I40" s="114" t="n">
        <v>252</v>
      </c>
      <c r="J40" s="117" t="n">
        <v>107.2141383</v>
      </c>
      <c r="K40" s="118" t="n">
        <v>0.00077648079108</v>
      </c>
      <c r="L40" s="118" t="n">
        <v>-4.531911456E-006</v>
      </c>
      <c r="M40" s="118" t="n">
        <v>1.02602350426118</v>
      </c>
      <c r="N40" s="119" t="n">
        <v>107.230476876964</v>
      </c>
      <c r="O40" s="118" t="n">
        <v>0.999009005027412</v>
      </c>
      <c r="P40" s="120" t="n">
        <v>1.57081135720964</v>
      </c>
      <c r="Q40" s="121" t="n">
        <v>1.53097014901306</v>
      </c>
      <c r="R40" s="122" t="n">
        <v>70.1524352129826</v>
      </c>
      <c r="S40" s="122" t="n">
        <v>68.3731268549233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2093</v>
      </c>
      <c r="E41" s="114" t="n">
        <v>18.6</v>
      </c>
      <c r="F41" s="115" t="n">
        <v>3.2105</v>
      </c>
      <c r="G41" s="181" t="n">
        <v>35.72635</v>
      </c>
      <c r="H41" s="113" t="n">
        <v>100</v>
      </c>
      <c r="I41" s="114" t="n">
        <v>100</v>
      </c>
      <c r="J41" s="117" t="n">
        <v>109.1211631</v>
      </c>
      <c r="K41" s="118" t="n">
        <v>0.0007702035386151</v>
      </c>
      <c r="L41" s="118" t="n">
        <v>-4.394863416E-006</v>
      </c>
      <c r="M41" s="118" t="n">
        <v>1.02567946315984</v>
      </c>
      <c r="N41" s="119" t="n">
        <v>109.138323876033</v>
      </c>
      <c r="O41" s="118" t="n">
        <v>0.998484722762994</v>
      </c>
      <c r="P41" s="120" t="n">
        <v>3.38368619910839</v>
      </c>
      <c r="Q41" s="121" t="n">
        <v>3.2989704099994</v>
      </c>
      <c r="R41" s="122" t="n">
        <v>151.115425652181</v>
      </c>
      <c r="S41" s="122" t="n">
        <v>147.332018510573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0.0204</v>
      </c>
      <c r="AE41" s="136" t="n">
        <v>0.0113</v>
      </c>
      <c r="AF41" s="136" t="n">
        <v>-9999.9999</v>
      </c>
      <c r="AG41" s="136" t="n">
        <v>0.0254</v>
      </c>
      <c r="AH41" s="136" t="n">
        <v>0.0103</v>
      </c>
      <c r="AI41" s="136" t="n">
        <v>-9999.9999</v>
      </c>
      <c r="AJ41" s="136" t="n">
        <v>0.0014</v>
      </c>
      <c r="AK41" s="136" t="n">
        <v>-9999.9999</v>
      </c>
      <c r="AL41" s="136" t="n">
        <v>0.0338</v>
      </c>
      <c r="AM41" s="136" t="n">
        <v>0.0029</v>
      </c>
      <c r="AN41" s="136" t="n">
        <v>-9999.9999</v>
      </c>
      <c r="AO41" s="136" t="n">
        <v>-9999.9999</v>
      </c>
      <c r="AP41" s="136" t="n">
        <v>0.0071</v>
      </c>
      <c r="AQ41" s="136" t="n">
        <v>-9999.9999</v>
      </c>
      <c r="AR41" s="136" t="n">
        <v>-9999.9999</v>
      </c>
      <c r="AS41" s="136" t="n">
        <v>0.0604</v>
      </c>
      <c r="AT41" s="136" t="n">
        <f aca="false">AS41</f>
        <v>0.0604</v>
      </c>
      <c r="AU41" s="136" t="n">
        <v>0.0099</v>
      </c>
      <c r="AV41" s="136" t="n">
        <v>-9999.9999</v>
      </c>
      <c r="AW41" s="136" t="n">
        <v>-9999.9999</v>
      </c>
      <c r="AX41" s="136" t="n">
        <v>0.0262</v>
      </c>
      <c r="AY41" s="136" t="n">
        <v>0.0616</v>
      </c>
      <c r="AZ41" s="136" t="n">
        <f aca="false">AX41+AY41</f>
        <v>0.0878</v>
      </c>
      <c r="BA41" s="136" t="n">
        <v>0.0023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2094</v>
      </c>
      <c r="E42" s="114" t="n">
        <v>19.2</v>
      </c>
      <c r="F42" s="115" t="n">
        <v>3.1361</v>
      </c>
      <c r="G42" s="181" t="n">
        <v>35.79265</v>
      </c>
      <c r="H42" s="113" t="n">
        <v>80</v>
      </c>
      <c r="I42" s="114" t="n">
        <v>80</v>
      </c>
      <c r="J42" s="117" t="n">
        <v>110.2340509</v>
      </c>
      <c r="K42" s="118" t="n">
        <v>0.00076904023915776</v>
      </c>
      <c r="L42" s="118" t="n">
        <v>-4.371027744E-006</v>
      </c>
      <c r="M42" s="118" t="n">
        <v>1.0255769155474</v>
      </c>
      <c r="N42" s="119" t="n">
        <v>110.251459777839</v>
      </c>
      <c r="O42" s="118" t="n">
        <v>0.99836796686895</v>
      </c>
      <c r="P42" s="120" t="n">
        <v>3.27090584121012</v>
      </c>
      <c r="Q42" s="121" t="n">
        <v>3.18933255187815</v>
      </c>
      <c r="R42" s="122" t="n">
        <v>146.078654868444</v>
      </c>
      <c r="S42" s="122" t="n">
        <v>142.435591766878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0.0439</v>
      </c>
      <c r="AE42" s="136" t="n">
        <v>0.0264</v>
      </c>
      <c r="AF42" s="136" t="n">
        <v>-9999.9999</v>
      </c>
      <c r="AG42" s="136" t="n">
        <v>0.0469</v>
      </c>
      <c r="AH42" s="136" t="n">
        <v>0.0302</v>
      </c>
      <c r="AI42" s="136" t="n">
        <v>0.001</v>
      </c>
      <c r="AJ42" s="136" t="n">
        <v>0.0024</v>
      </c>
      <c r="AK42" s="136" t="n">
        <v>-9999.9999</v>
      </c>
      <c r="AL42" s="136" t="n">
        <v>0.0627</v>
      </c>
      <c r="AM42" s="136" t="n">
        <v>0.0056</v>
      </c>
      <c r="AN42" s="136" t="n">
        <v>0.0008</v>
      </c>
      <c r="AO42" s="136" t="n">
        <v>-9999.9999</v>
      </c>
      <c r="AP42" s="136" t="n">
        <v>0.016</v>
      </c>
      <c r="AQ42" s="136" t="n">
        <v>-9999.9999</v>
      </c>
      <c r="AR42" s="136" t="n">
        <v>0.1122</v>
      </c>
      <c r="AS42" s="136" t="n">
        <v>-9999.9999</v>
      </c>
      <c r="AT42" s="136" t="n">
        <f aca="false">AR42</f>
        <v>0.1122</v>
      </c>
      <c r="AU42" s="136" t="n">
        <v>0.0183</v>
      </c>
      <c r="AV42" s="136" t="n">
        <v>-9999.9999</v>
      </c>
      <c r="AW42" s="136" t="n">
        <v>-9999.9999</v>
      </c>
      <c r="AX42" s="136" t="n">
        <v>0.0561</v>
      </c>
      <c r="AY42" s="136" t="n">
        <v>0.1342</v>
      </c>
      <c r="AZ42" s="136" t="n">
        <f aca="false">AX42+AY42</f>
        <v>0.1903</v>
      </c>
      <c r="BA42" s="136" t="n">
        <v>0.0047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2095</v>
      </c>
      <c r="E43" s="114" t="n">
        <v>19.8</v>
      </c>
      <c r="F43" s="115" t="n">
        <v>3.1002</v>
      </c>
      <c r="G43" s="181" t="n">
        <v>35.8787</v>
      </c>
      <c r="H43" s="113" t="n">
        <v>60</v>
      </c>
      <c r="I43" s="114" t="n">
        <v>60</v>
      </c>
      <c r="J43" s="117" t="n">
        <v>112.3644329</v>
      </c>
      <c r="K43" s="118" t="n">
        <v>0.00076790635546998</v>
      </c>
      <c r="L43" s="118" t="n">
        <v>-4.348383384E-006</v>
      </c>
      <c r="M43" s="118" t="n">
        <v>1.02548627683459</v>
      </c>
      <c r="N43" s="119" t="n">
        <v>112.382274911207</v>
      </c>
      <c r="O43" s="118" t="n">
        <v>0.998247365763168</v>
      </c>
      <c r="P43" s="120" t="n">
        <v>3.17084509829485</v>
      </c>
      <c r="Q43" s="121" t="n">
        <v>3.09204049817462</v>
      </c>
      <c r="R43" s="122" t="n">
        <v>141.609942089848</v>
      </c>
      <c r="S43" s="122" t="n">
        <v>138.090528648478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0.0474</v>
      </c>
      <c r="AE43" s="136" t="n">
        <v>0.0232</v>
      </c>
      <c r="AF43" s="136" t="n">
        <v>0.0043</v>
      </c>
      <c r="AG43" s="136" t="n">
        <v>0.0353</v>
      </c>
      <c r="AH43" s="136" t="n">
        <v>0.0323</v>
      </c>
      <c r="AI43" s="136" t="n">
        <v>0.0012</v>
      </c>
      <c r="AJ43" s="136" t="n">
        <v>0.0036</v>
      </c>
      <c r="AK43" s="136" t="n">
        <v>-9999.9999</v>
      </c>
      <c r="AL43" s="136" t="n">
        <v>0.0713</v>
      </c>
      <c r="AM43" s="136" t="n">
        <v>0.006</v>
      </c>
      <c r="AN43" s="136" t="n">
        <v>0.0006</v>
      </c>
      <c r="AO43" s="136" t="n">
        <v>-9999.9999</v>
      </c>
      <c r="AP43" s="136" t="n">
        <v>0.0056</v>
      </c>
      <c r="AQ43" s="136" t="n">
        <v>-9999.9999</v>
      </c>
      <c r="AR43" s="136" t="n">
        <v>0.0084</v>
      </c>
      <c r="AS43" s="136" t="n">
        <v>0.0156</v>
      </c>
      <c r="AT43" s="136" t="n">
        <f aca="false">AS43+AR43</f>
        <v>0.024</v>
      </c>
      <c r="AU43" s="136" t="n">
        <v>0.0063</v>
      </c>
      <c r="AV43" s="136" t="n">
        <v>-9999.9999</v>
      </c>
      <c r="AW43" s="136" t="n">
        <v>-9999.9999</v>
      </c>
      <c r="AX43" s="136" t="n">
        <v>0.0095</v>
      </c>
      <c r="AY43" s="136" t="n">
        <v>0.1375</v>
      </c>
      <c r="AZ43" s="136" t="n">
        <f aca="false">AX43+AY43</f>
        <v>0.147</v>
      </c>
      <c r="BA43" s="136" t="n">
        <v>0.0027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2096</v>
      </c>
      <c r="E44" s="114" t="n">
        <v>23.6</v>
      </c>
      <c r="F44" s="115" t="n">
        <v>3.8873</v>
      </c>
      <c r="G44" s="181" t="n">
        <v>36.17695</v>
      </c>
      <c r="H44" s="113" t="n">
        <v>40</v>
      </c>
      <c r="I44" s="114" t="n">
        <v>40</v>
      </c>
      <c r="J44" s="117" t="n">
        <v>107.289889</v>
      </c>
      <c r="K44" s="118" t="n">
        <v>0.0007613758213136</v>
      </c>
      <c r="L44" s="118" t="n">
        <v>-4.232634016E-006</v>
      </c>
      <c r="M44" s="118" t="n">
        <v>1.02465286805913</v>
      </c>
      <c r="N44" s="119" t="n">
        <v>107.307245231699</v>
      </c>
      <c r="O44" s="118" t="n">
        <v>0.997397290980724</v>
      </c>
      <c r="P44" s="120" t="n">
        <v>4.17169697769945</v>
      </c>
      <c r="Q44" s="121" t="n">
        <v>4.07132708816925</v>
      </c>
      <c r="R44" s="122" t="n">
        <v>186.307987024057</v>
      </c>
      <c r="S44" s="122" t="n">
        <v>181.825467757639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0.1022</v>
      </c>
      <c r="AE44" s="136" t="n">
        <v>0.089</v>
      </c>
      <c r="AF44" s="136" t="n">
        <v>0.0218</v>
      </c>
      <c r="AG44" s="136" t="n">
        <v>0.0976</v>
      </c>
      <c r="AH44" s="136" t="n">
        <v>0.0567</v>
      </c>
      <c r="AI44" s="136" t="n">
        <v>0.0294</v>
      </c>
      <c r="AJ44" s="136" t="n">
        <v>0.052</v>
      </c>
      <c r="AK44" s="136" t="n">
        <v>0.0128</v>
      </c>
      <c r="AL44" s="136" t="n">
        <v>0.2263</v>
      </c>
      <c r="AM44" s="136" t="n">
        <v>0.0196</v>
      </c>
      <c r="AN44" s="136" t="n">
        <v>0.0125</v>
      </c>
      <c r="AO44" s="136" t="n">
        <v>-9999.9999</v>
      </c>
      <c r="AP44" s="136" t="n">
        <v>0.0745</v>
      </c>
      <c r="AQ44" s="136" t="n">
        <v>-9999.9999</v>
      </c>
      <c r="AR44" s="136" t="n">
        <v>0.0342</v>
      </c>
      <c r="AS44" s="136" t="n">
        <v>0.2814</v>
      </c>
      <c r="AT44" s="136" t="n">
        <f aca="false">AS44+AR44</f>
        <v>0.3156</v>
      </c>
      <c r="AU44" s="136" t="n">
        <v>0.0425</v>
      </c>
      <c r="AV44" s="136" t="n">
        <v>-9999.9999</v>
      </c>
      <c r="AW44" s="136" t="n">
        <v>-9999.9999</v>
      </c>
      <c r="AX44" s="136" t="n">
        <v>0.1148</v>
      </c>
      <c r="AY44" s="136" t="n">
        <v>0.6537</v>
      </c>
      <c r="AZ44" s="136" t="n">
        <f aca="false">AX44+AY44</f>
        <v>0.7685</v>
      </c>
      <c r="BA44" s="136" t="n">
        <v>0.0092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2097</v>
      </c>
      <c r="E45" s="114" t="n">
        <v>28</v>
      </c>
      <c r="F45" s="115" t="n">
        <v>4.5438</v>
      </c>
      <c r="G45" s="181" t="n">
        <v>35.3896</v>
      </c>
      <c r="H45" s="113" t="n">
        <v>20</v>
      </c>
      <c r="I45" s="114" t="n">
        <v>20</v>
      </c>
      <c r="J45" s="117" t="n">
        <v>110.3629808</v>
      </c>
      <c r="K45" s="118" t="n">
        <v>0.00075511149536</v>
      </c>
      <c r="L45" s="118" t="n">
        <v>-4.1583064E-006</v>
      </c>
      <c r="M45" s="118" t="n">
        <v>1.0226898616406</v>
      </c>
      <c r="N45" s="119" t="n">
        <v>110.379965221293</v>
      </c>
      <c r="O45" s="118" t="n">
        <v>0.996237119054642</v>
      </c>
      <c r="P45" s="120" t="n">
        <v>4.7406086809428</v>
      </c>
      <c r="Q45" s="121" t="n">
        <v>4.635431384191</v>
      </c>
      <c r="R45" s="122" t="n">
        <v>211.715583690905</v>
      </c>
      <c r="S45" s="122" t="n">
        <v>207.01836561797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0.0078</v>
      </c>
      <c r="AE45" s="136" t="n">
        <v>0.0146</v>
      </c>
      <c r="AF45" s="136" t="n">
        <v>0.0059</v>
      </c>
      <c r="AG45" s="136" t="n">
        <v>0.0096</v>
      </c>
      <c r="AH45" s="136" t="n">
        <v>0.0183</v>
      </c>
      <c r="AI45" s="136" t="n">
        <v>-9999.9999</v>
      </c>
      <c r="AJ45" s="136" t="n">
        <v>-9999.9999</v>
      </c>
      <c r="AK45" s="136" t="n">
        <v>-9999.9999</v>
      </c>
      <c r="AL45" s="136" t="n">
        <v>0.0268</v>
      </c>
      <c r="AM45" s="136" t="n">
        <v>0.0089</v>
      </c>
      <c r="AN45" s="136" t="n">
        <v>-9999.9999</v>
      </c>
      <c r="AO45" s="136" t="n">
        <v>-9999.9999</v>
      </c>
      <c r="AP45" s="136" t="n">
        <v>0.1039</v>
      </c>
      <c r="AQ45" s="136" t="n">
        <v>-9999.9999</v>
      </c>
      <c r="AR45" s="136" t="n">
        <v>0.0081</v>
      </c>
      <c r="AS45" s="136" t="n">
        <v>0.0102</v>
      </c>
      <c r="AT45" s="136" t="n">
        <f aca="false">AS45+AR45</f>
        <v>0.0183</v>
      </c>
      <c r="AU45" s="136" t="n">
        <v>0.0168</v>
      </c>
      <c r="AV45" s="136" t="n">
        <v>-9999.9999</v>
      </c>
      <c r="AW45" s="136" t="n">
        <v>-9999.9999</v>
      </c>
      <c r="AX45" s="136" t="n">
        <v>0.061</v>
      </c>
      <c r="AY45" s="136" t="n">
        <v>0.1057</v>
      </c>
      <c r="AZ45" s="136" t="n">
        <f aca="false">AX45+AY45</f>
        <v>0.1667</v>
      </c>
      <c r="BA45" s="136" t="n">
        <v>0.0026</v>
      </c>
      <c r="BB45" s="126" t="s">
        <v>169</v>
      </c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2098</v>
      </c>
      <c r="E46" s="113" t="n">
        <v>28.9</v>
      </c>
      <c r="F46" s="115" t="n">
        <v>4.2208</v>
      </c>
      <c r="G46" s="149" t="n">
        <v>34.5931</v>
      </c>
      <c r="H46" s="113" t="n">
        <v>0</v>
      </c>
      <c r="I46" s="113" t="n">
        <v>4</v>
      </c>
      <c r="J46" s="117" t="n">
        <v>106.8723257</v>
      </c>
      <c r="K46" s="118" t="n">
        <v>0.000753989332274109</v>
      </c>
      <c r="L46" s="118" t="n">
        <v>-4.150995466E-006</v>
      </c>
      <c r="M46" s="118" t="n">
        <v>1.02179424433836</v>
      </c>
      <c r="N46" s="119" t="n">
        <v>106.887921685362</v>
      </c>
      <c r="O46" s="118" t="n">
        <v>0.995977822369731</v>
      </c>
      <c r="P46" s="120" t="n">
        <v>4.54911581347623</v>
      </c>
      <c r="Q46" s="121" t="n">
        <v>4.45208596415797</v>
      </c>
      <c r="R46" s="122" t="n">
        <v>203.163512229849</v>
      </c>
      <c r="S46" s="122" t="n">
        <v>198.830159159295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36" t="n">
        <v>0.0061</v>
      </c>
      <c r="AE46" s="136" t="n">
        <v>0.0112</v>
      </c>
      <c r="AF46" s="136" t="n">
        <v>0.0034</v>
      </c>
      <c r="AG46" s="136" t="n">
        <v>0.0062</v>
      </c>
      <c r="AH46" s="136" t="n">
        <v>0.0171</v>
      </c>
      <c r="AI46" s="136" t="n">
        <v>-9999.9999</v>
      </c>
      <c r="AJ46" s="136" t="n">
        <v>-9999.9999</v>
      </c>
      <c r="AK46" s="136" t="n">
        <v>-9999.9999</v>
      </c>
      <c r="AL46" s="136" t="n">
        <v>0.0224</v>
      </c>
      <c r="AM46" s="136" t="n">
        <v>0.0103</v>
      </c>
      <c r="AN46" s="136" t="n">
        <v>-9999.9999</v>
      </c>
      <c r="AO46" s="136" t="n">
        <v>-9999.9999</v>
      </c>
      <c r="AP46" s="136" t="n">
        <v>0.1265</v>
      </c>
      <c r="AQ46" s="136" t="n">
        <v>-9999.9999</v>
      </c>
      <c r="AR46" s="136" t="n">
        <v>0.0053</v>
      </c>
      <c r="AS46" s="136" t="n">
        <v>0.0068</v>
      </c>
      <c r="AT46" s="136" t="n">
        <f aca="false">AS46+AR46</f>
        <v>0.0121</v>
      </c>
      <c r="AU46" s="136" t="n">
        <v>0.0173</v>
      </c>
      <c r="AV46" s="136" t="n">
        <v>-9999.9999</v>
      </c>
      <c r="AW46" s="136" t="n">
        <v>-9999.9999</v>
      </c>
      <c r="AX46" s="136" t="n">
        <v>0.0535</v>
      </c>
      <c r="AY46" s="136" t="n">
        <v>0.0928</v>
      </c>
      <c r="AZ46" s="136" t="n">
        <f aca="false">AX46+AY46</f>
        <v>0.1463</v>
      </c>
      <c r="BA46" s="136" t="n">
        <v>0.0026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104857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H46" activeCellId="0" sqref="H46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42433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4.9425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253</v>
      </c>
      <c r="J9" s="29" t="s">
        <v>254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255</v>
      </c>
      <c r="P9" s="29" t="s">
        <v>23</v>
      </c>
      <c r="Q9" s="33" t="n">
        <v>-19.932</v>
      </c>
      <c r="R9" s="33"/>
      <c r="V9" s="61" t="n">
        <v>4.9409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188</v>
      </c>
      <c r="J10" s="29" t="s">
        <v>256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257</v>
      </c>
      <c r="P10" s="29" t="s">
        <v>21</v>
      </c>
      <c r="Q10" s="33" t="n">
        <v>-9.9635</v>
      </c>
      <c r="R10" s="33"/>
      <c r="S10" s="34"/>
      <c r="T10" s="34"/>
      <c r="V10" s="0" t="n">
        <v>4.9431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42433</v>
      </c>
      <c r="K11" s="37"/>
      <c r="L11" s="37"/>
      <c r="M11" s="37"/>
      <c r="N11" s="38" t="s">
        <v>258</v>
      </c>
      <c r="O11" s="39" t="n">
        <v>-1</v>
      </c>
      <c r="P11" s="40" t="s">
        <v>259</v>
      </c>
      <c r="Q11" s="40"/>
      <c r="R11" s="40"/>
      <c r="T11" s="41"/>
      <c r="U11" s="41"/>
      <c r="V11" s="5" t="n">
        <v>4.9527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0.232824074074074</v>
      </c>
      <c r="K12" s="44"/>
      <c r="L12" s="44"/>
      <c r="M12" s="44"/>
      <c r="N12" s="45" t="s">
        <v>260</v>
      </c>
      <c r="O12" s="39" t="n">
        <v>-1</v>
      </c>
      <c r="P12" s="40"/>
      <c r="Q12" s="40"/>
      <c r="R12" s="40"/>
      <c r="T12" s="41"/>
      <c r="U12" s="41"/>
      <c r="V12" s="5" t="n">
        <v>4.9516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22.5</v>
      </c>
      <c r="S14" s="55" t="s">
        <v>33</v>
      </c>
      <c r="V14" s="46" t="n">
        <v>4.94616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22.3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4.94616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0.997658351219831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0.0200014478152286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5.01133985856446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4.946036346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0.0046998825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0.00404052056633615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2029</v>
      </c>
      <c r="E35" s="114" t="n">
        <v>5</v>
      </c>
      <c r="F35" s="115" t="n">
        <v>5.1337</v>
      </c>
      <c r="G35" s="147"/>
      <c r="H35" s="113" t="n">
        <v>4000</v>
      </c>
      <c r="I35" s="114" t="n">
        <v>3851</v>
      </c>
      <c r="J35" s="117" t="n">
        <v>108.87</v>
      </c>
      <c r="K35" s="118" t="n">
        <v>0.0008058547334375</v>
      </c>
      <c r="L35" s="118" t="n">
        <v>-5.254675E-006</v>
      </c>
      <c r="M35" s="118" t="n">
        <v>1.02767546527828</v>
      </c>
      <c r="N35" s="119" t="n">
        <v>108.8863305</v>
      </c>
      <c r="O35" s="118" t="n">
        <v>0.999966750786663</v>
      </c>
      <c r="P35" s="120" t="n">
        <v>5.43963364938061</v>
      </c>
      <c r="Q35" s="121" t="n">
        <v>5.29314344184295</v>
      </c>
      <c r="R35" s="122" t="n">
        <v>242.934038781338</v>
      </c>
      <c r="S35" s="122" t="n">
        <v>236.391786112706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2030</v>
      </c>
      <c r="E36" s="114" t="n">
        <v>6.1</v>
      </c>
      <c r="F36" s="115" t="n">
        <v>5.2855</v>
      </c>
      <c r="G36" s="147" t="n">
        <v>34.8777</v>
      </c>
      <c r="H36" s="113" t="n">
        <v>3000</v>
      </c>
      <c r="I36" s="114" t="n">
        <v>2998</v>
      </c>
      <c r="J36" s="117" t="n">
        <v>110.13</v>
      </c>
      <c r="K36" s="118" t="n">
        <v>0.000802209143005569</v>
      </c>
      <c r="L36" s="118" t="n">
        <v>-5.162380666E-006</v>
      </c>
      <c r="M36" s="118" t="n">
        <v>1.0274434183291</v>
      </c>
      <c r="N36" s="119" t="n">
        <v>110.14638481101</v>
      </c>
      <c r="O36" s="118" t="n">
        <v>0.999939830033904</v>
      </c>
      <c r="P36" s="120" t="n">
        <v>5.53567401672233</v>
      </c>
      <c r="Q36" s="121" t="n">
        <v>5.3878139836886</v>
      </c>
      <c r="R36" s="122" t="n">
        <v>247.223201586819</v>
      </c>
      <c r="S36" s="122" t="n">
        <v>240.619772511533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2031</v>
      </c>
      <c r="E37" s="114" t="n">
        <v>6.8</v>
      </c>
      <c r="F37" s="115" t="n">
        <v>5.0478</v>
      </c>
      <c r="G37" s="147" t="n">
        <v>34.884</v>
      </c>
      <c r="H37" s="113" t="n">
        <v>2000</v>
      </c>
      <c r="I37" s="114" t="n">
        <v>1991</v>
      </c>
      <c r="J37" s="117" t="n">
        <v>107.83</v>
      </c>
      <c r="K37" s="118" t="n">
        <v>0.00079996838969888</v>
      </c>
      <c r="L37" s="118" t="n">
        <v>-5.105732704E-006</v>
      </c>
      <c r="M37" s="118" t="n">
        <v>1.02735528426334</v>
      </c>
      <c r="N37" s="119" t="n">
        <v>107.8460494172</v>
      </c>
      <c r="O37" s="118" t="n">
        <v>0.99991321285054</v>
      </c>
      <c r="P37" s="120" t="n">
        <v>5.40092884619409</v>
      </c>
      <c r="Q37" s="121" t="n">
        <v>5.25711886522957</v>
      </c>
      <c r="R37" s="122" t="n">
        <v>241.205482271028</v>
      </c>
      <c r="S37" s="122" t="n">
        <v>234.782928521152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2032</v>
      </c>
      <c r="E38" s="114" t="n">
        <v>7.7</v>
      </c>
      <c r="F38" s="115" t="n">
        <v>3.6123</v>
      </c>
      <c r="G38" s="147" t="n">
        <v>34.486</v>
      </c>
      <c r="H38" s="113" t="n">
        <v>900</v>
      </c>
      <c r="I38" s="114" t="n">
        <v>894</v>
      </c>
      <c r="J38" s="117" t="n">
        <v>111.3</v>
      </c>
      <c r="K38" s="118" t="n">
        <v>0.000797175228651729</v>
      </c>
      <c r="L38" s="118" t="n">
        <v>-5.035282234E-006</v>
      </c>
      <c r="M38" s="118" t="n">
        <v>1.0269146772691</v>
      </c>
      <c r="N38" s="119" t="n">
        <v>111.316122918</v>
      </c>
      <c r="O38" s="118" t="n">
        <v>0.999868438277747</v>
      </c>
      <c r="P38" s="120" t="n">
        <v>3.73780729482062</v>
      </c>
      <c r="Q38" s="121" t="n">
        <v>3.63984211888047</v>
      </c>
      <c r="R38" s="122" t="n">
        <v>166.930473786689</v>
      </c>
      <c r="S38" s="122" t="n">
        <v>162.555349029202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2033</v>
      </c>
      <c r="E39" s="114" t="n">
        <v>7.9</v>
      </c>
      <c r="F39" s="115" t="n">
        <v>3.5875</v>
      </c>
      <c r="G39" s="147" t="n">
        <v>34.4868</v>
      </c>
      <c r="H39" s="113" t="n">
        <v>900</v>
      </c>
      <c r="I39" s="114" t="n">
        <v>894</v>
      </c>
      <c r="J39" s="117" t="n">
        <v>110.79</v>
      </c>
      <c r="K39" s="118" t="n">
        <v>0.000796567675464009</v>
      </c>
      <c r="L39" s="118" t="n">
        <v>-5.019990586E-006</v>
      </c>
      <c r="M39" s="118" t="n">
        <v>1.02688591681786</v>
      </c>
      <c r="N39" s="119" t="n">
        <v>110.80604992572</v>
      </c>
      <c r="O39" s="118" t="n">
        <v>0.999856904530436</v>
      </c>
      <c r="P39" s="120" t="n">
        <v>3.72944534734532</v>
      </c>
      <c r="Q39" s="121" t="n">
        <v>3.63180104650985</v>
      </c>
      <c r="R39" s="122" t="n">
        <v>166.557029212442</v>
      </c>
      <c r="S39" s="122" t="n">
        <v>162.19623473713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2034</v>
      </c>
      <c r="E40" s="114" t="n">
        <v>10.1</v>
      </c>
      <c r="F40" s="115" t="n">
        <v>3.101</v>
      </c>
      <c r="G40" s="147" t="n">
        <v>34.5179</v>
      </c>
      <c r="H40" s="113" t="n">
        <v>550</v>
      </c>
      <c r="I40" s="114" t="n">
        <v>550</v>
      </c>
      <c r="J40" s="117" t="n">
        <v>109.25</v>
      </c>
      <c r="K40" s="118" t="n">
        <v>0.000790188854595369</v>
      </c>
      <c r="L40" s="118" t="n">
        <v>-4.860518746E-006</v>
      </c>
      <c r="M40" s="118" t="n">
        <v>1.02655881178015</v>
      </c>
      <c r="N40" s="119" t="n">
        <v>109.26586080575</v>
      </c>
      <c r="O40" s="118" t="n">
        <v>0.999693207671267</v>
      </c>
      <c r="P40" s="120" t="n">
        <v>3.26782838039569</v>
      </c>
      <c r="Q40" s="121" t="n">
        <v>3.18328413618015</v>
      </c>
      <c r="R40" s="122" t="n">
        <v>145.941215468471</v>
      </c>
      <c r="S40" s="122" t="n">
        <v>142.165469521805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2035</v>
      </c>
      <c r="E41" s="114" t="n">
        <v>21.3</v>
      </c>
      <c r="F41" s="115" t="n">
        <v>5.0093</v>
      </c>
      <c r="G41" s="147" t="n">
        <v>36.32455</v>
      </c>
      <c r="H41" s="113" t="n">
        <v>100</v>
      </c>
      <c r="I41" s="114" t="n">
        <v>101</v>
      </c>
      <c r="J41" s="117" t="n">
        <v>110.1</v>
      </c>
      <c r="K41" s="118" t="n">
        <v>0.000765196941676249</v>
      </c>
      <c r="L41" s="118" t="n">
        <v>-4.296984474E-006</v>
      </c>
      <c r="M41" s="118" t="n">
        <v>1.02542155346119</v>
      </c>
      <c r="N41" s="119" t="n">
        <v>110.11797332955</v>
      </c>
      <c r="O41" s="118" t="n">
        <v>0.997929356909852</v>
      </c>
      <c r="P41" s="120" t="n">
        <v>5.24694984215996</v>
      </c>
      <c r="Q41" s="121" t="n">
        <v>5.11687103167424</v>
      </c>
      <c r="R41" s="122" t="n">
        <v>234.328779950864</v>
      </c>
      <c r="S41" s="122" t="n">
        <v>228.519460274572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40" t="n">
        <v>0.0107</v>
      </c>
      <c r="AE41" s="140" t="n">
        <v>0.0128</v>
      </c>
      <c r="AF41" s="140" t="n">
        <v>0.0037</v>
      </c>
      <c r="AG41" s="140" t="n">
        <v>0.0147</v>
      </c>
      <c r="AH41" s="140" t="n">
        <v>0.0036</v>
      </c>
      <c r="AI41" s="140" t="n">
        <v>-9999.9999</v>
      </c>
      <c r="AJ41" s="140" t="n">
        <v>-9999.9999</v>
      </c>
      <c r="AK41" s="140" t="n">
        <v>0.0008</v>
      </c>
      <c r="AL41" s="140" t="n">
        <v>0.0365</v>
      </c>
      <c r="AM41" s="140" t="n">
        <v>0.0049</v>
      </c>
      <c r="AN41" s="140" t="n">
        <v>-9999.9999</v>
      </c>
      <c r="AO41" s="140" t="n">
        <v>-9999.9999</v>
      </c>
      <c r="AP41" s="140" t="n">
        <v>0.0622</v>
      </c>
      <c r="AQ41" s="140" t="n">
        <v>-9999.9999</v>
      </c>
      <c r="AR41" s="140" t="n">
        <v>0.0043</v>
      </c>
      <c r="AS41" s="140" t="n">
        <v>0.0148</v>
      </c>
      <c r="AT41" s="140" t="n">
        <f aca="false">AR41+AS41</f>
        <v>0.0191</v>
      </c>
      <c r="AU41" s="140" t="n">
        <v>0.0138</v>
      </c>
      <c r="AV41" s="140" t="n">
        <v>-9999.9999</v>
      </c>
      <c r="AW41" s="140" t="n">
        <v>-9999.9999</v>
      </c>
      <c r="AX41" s="140" t="n">
        <v>0.0775</v>
      </c>
      <c r="AY41" s="140" t="n">
        <v>0.0633</v>
      </c>
      <c r="AZ41" s="140" t="n">
        <f aca="false">AX41+AY41</f>
        <v>0.1408</v>
      </c>
      <c r="BA41" s="140" t="n">
        <v>-9999.9999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2036</v>
      </c>
      <c r="E42" s="114" t="n">
        <v>22.2</v>
      </c>
      <c r="F42" s="115" t="n">
        <v>5.0869</v>
      </c>
      <c r="G42" s="147" t="n">
        <v>36.3439</v>
      </c>
      <c r="H42" s="113" t="n">
        <v>80</v>
      </c>
      <c r="I42" s="114" t="n">
        <v>81</v>
      </c>
      <c r="J42" s="117" t="n">
        <v>109.39</v>
      </c>
      <c r="K42" s="118" t="n">
        <v>0.00076365474655926</v>
      </c>
      <c r="L42" s="118" t="n">
        <v>-4.269719064E-006</v>
      </c>
      <c r="M42" s="118" t="n">
        <v>1.02518431894836</v>
      </c>
      <c r="N42" s="119" t="n">
        <v>109.40787859221</v>
      </c>
      <c r="O42" s="118" t="n">
        <v>0.997727463728072</v>
      </c>
      <c r="P42" s="120" t="n">
        <v>5.36371711131564</v>
      </c>
      <c r="Q42" s="121" t="n">
        <v>5.23195391519229</v>
      </c>
      <c r="R42" s="122" t="n">
        <v>239.543606191356</v>
      </c>
      <c r="S42" s="122" t="n">
        <v>233.659061852488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40" t="n">
        <v>0.0057</v>
      </c>
      <c r="AE42" s="140" t="n">
        <v>0.0094</v>
      </c>
      <c r="AF42" s="140" t="n">
        <v>0.0034</v>
      </c>
      <c r="AG42" s="140" t="n">
        <v>0.0081</v>
      </c>
      <c r="AH42" s="140" t="n">
        <v>0.0031</v>
      </c>
      <c r="AI42" s="140" t="n">
        <v>-9999.9999</v>
      </c>
      <c r="AJ42" s="140" t="n">
        <v>-9999.9999</v>
      </c>
      <c r="AK42" s="140" t="n">
        <v>0.001</v>
      </c>
      <c r="AL42" s="140" t="n">
        <v>0.0227</v>
      </c>
      <c r="AM42" s="140" t="n">
        <v>0.0049</v>
      </c>
      <c r="AN42" s="140" t="n">
        <v>-9999.9999</v>
      </c>
      <c r="AO42" s="140" t="n">
        <v>-9999.9999</v>
      </c>
      <c r="AP42" s="140" t="n">
        <v>0.0527</v>
      </c>
      <c r="AQ42" s="140" t="n">
        <v>-9999.9999</v>
      </c>
      <c r="AR42" s="140" t="n">
        <v>0.0031</v>
      </c>
      <c r="AS42" s="140" t="n">
        <v>0.011</v>
      </c>
      <c r="AT42" s="140" t="n">
        <f aca="false">AR42+AS42</f>
        <v>0.0141</v>
      </c>
      <c r="AU42" s="140" t="n">
        <v>0.006</v>
      </c>
      <c r="AV42" s="140" t="n">
        <v>-9999.9999</v>
      </c>
      <c r="AW42" s="140" t="n">
        <v>-9999.9999</v>
      </c>
      <c r="AX42" s="140" t="n">
        <v>0.0276</v>
      </c>
      <c r="AY42" s="140" t="n">
        <v>0.0514</v>
      </c>
      <c r="AZ42" s="140" t="n">
        <f aca="false">AX42+AY42</f>
        <v>0.079</v>
      </c>
      <c r="BA42" s="140" t="n">
        <v>-9999.9999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2037</v>
      </c>
      <c r="E43" s="114" t="n">
        <v>24.6</v>
      </c>
      <c r="F43" s="115" t="n">
        <v>4.6712</v>
      </c>
      <c r="G43" s="147" t="n">
        <v>36.63535</v>
      </c>
      <c r="H43" s="113" t="n">
        <v>60</v>
      </c>
      <c r="I43" s="114" t="n">
        <v>61</v>
      </c>
      <c r="J43" s="117" t="n">
        <v>110.47</v>
      </c>
      <c r="K43" s="118" t="n">
        <v>0.0007598348734143</v>
      </c>
      <c r="L43" s="118" t="n">
        <v>-4.210115736E-006</v>
      </c>
      <c r="M43" s="118" t="n">
        <v>1.02470139031416</v>
      </c>
      <c r="N43" s="119" t="n">
        <v>110.488377071145</v>
      </c>
      <c r="O43" s="118" t="n">
        <v>0.997149692959927</v>
      </c>
      <c r="P43" s="120" t="n">
        <v>4.87503038352584</v>
      </c>
      <c r="Q43" s="121" t="n">
        <v>4.75751319321546</v>
      </c>
      <c r="R43" s="122" t="n">
        <v>217.718856928264</v>
      </c>
      <c r="S43" s="122" t="n">
        <v>212.470539209002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40" t="n">
        <v>0.0033</v>
      </c>
      <c r="AE43" s="140" t="n">
        <v>0.005</v>
      </c>
      <c r="AF43" s="140" t="n">
        <v>0.0025</v>
      </c>
      <c r="AG43" s="140" t="n">
        <v>0.0059</v>
      </c>
      <c r="AH43" s="140" t="n">
        <v>0.0025</v>
      </c>
      <c r="AI43" s="140" t="n">
        <v>-9999.9999</v>
      </c>
      <c r="AJ43" s="140" t="n">
        <v>-9999.9999</v>
      </c>
      <c r="AK43" s="140" t="n">
        <v>0.001</v>
      </c>
      <c r="AL43" s="140" t="n">
        <v>0.0182</v>
      </c>
      <c r="AM43" s="140" t="n">
        <v>0.0033</v>
      </c>
      <c r="AN43" s="140" t="n">
        <v>-9999.9999</v>
      </c>
      <c r="AO43" s="140" t="n">
        <v>-9999.9999</v>
      </c>
      <c r="AP43" s="140" t="n">
        <v>0.0483</v>
      </c>
      <c r="AQ43" s="140" t="n">
        <v>-9999.9999</v>
      </c>
      <c r="AR43" s="140" t="n">
        <v>-9999.9999</v>
      </c>
      <c r="AS43" s="140" t="n">
        <v>0.004</v>
      </c>
      <c r="AT43" s="140" t="n">
        <f aca="false">AS43</f>
        <v>0.004</v>
      </c>
      <c r="AU43" s="140" t="n">
        <v>0.0047</v>
      </c>
      <c r="AV43" s="140" t="n">
        <v>-9999.9999</v>
      </c>
      <c r="AW43" s="140" t="n">
        <v>-9999.9999</v>
      </c>
      <c r="AX43" s="140" t="n">
        <v>0.0178</v>
      </c>
      <c r="AY43" s="140" t="n">
        <v>0.0409</v>
      </c>
      <c r="AZ43" s="140" t="n">
        <f aca="false">AX43+AY43</f>
        <v>0.0587</v>
      </c>
      <c r="BA43" s="140" t="n">
        <v>-9999.9999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2038</v>
      </c>
      <c r="E44" s="114" t="n">
        <v>25.1</v>
      </c>
      <c r="F44" s="115" t="n">
        <v>4.6019</v>
      </c>
      <c r="G44" s="147" t="n">
        <v>36.68555</v>
      </c>
      <c r="H44" s="113" t="n">
        <v>40</v>
      </c>
      <c r="I44" s="114" t="n">
        <v>41</v>
      </c>
      <c r="J44" s="117" t="n">
        <v>111.51</v>
      </c>
      <c r="K44" s="118" t="n">
        <v>0.000759090867310869</v>
      </c>
      <c r="L44" s="118" t="n">
        <v>-4.200097546E-006</v>
      </c>
      <c r="M44" s="118" t="n">
        <v>1.0245869167492</v>
      </c>
      <c r="N44" s="119" t="n">
        <v>111.528606056805</v>
      </c>
      <c r="O44" s="118" t="n">
        <v>0.99702228512452</v>
      </c>
      <c r="P44" s="120" t="n">
        <v>4.75684558935339</v>
      </c>
      <c r="Q44" s="121" t="n">
        <v>4.64269600908614</v>
      </c>
      <c r="R44" s="122" t="n">
        <v>212.440724020523</v>
      </c>
      <c r="S44" s="122" t="n">
        <v>207.342803765787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40" t="n">
        <v>0.0011</v>
      </c>
      <c r="AE44" s="140" t="n">
        <v>0.0039</v>
      </c>
      <c r="AF44" s="140" t="n">
        <v>0.0021</v>
      </c>
      <c r="AG44" s="140" t="n">
        <v>0.0041</v>
      </c>
      <c r="AH44" s="140" t="n">
        <v>0.0022</v>
      </c>
      <c r="AI44" s="140" t="n">
        <v>-9999.9999</v>
      </c>
      <c r="AJ44" s="140" t="n">
        <v>-9999.9999</v>
      </c>
      <c r="AK44" s="140" t="n">
        <v>0.0008</v>
      </c>
      <c r="AL44" s="140" t="n">
        <v>0.0133</v>
      </c>
      <c r="AM44" s="140" t="n">
        <v>0.0038</v>
      </c>
      <c r="AN44" s="140" t="n">
        <v>-9999.9999</v>
      </c>
      <c r="AO44" s="140" t="n">
        <v>-9999.9999</v>
      </c>
      <c r="AP44" s="140" t="n">
        <v>0.0401</v>
      </c>
      <c r="AQ44" s="140" t="n">
        <v>-9999.9999</v>
      </c>
      <c r="AR44" s="140" t="n">
        <v>-9999.9999</v>
      </c>
      <c r="AS44" s="140" t="n">
        <v>0.0035</v>
      </c>
      <c r="AT44" s="140" t="n">
        <f aca="false">AS44</f>
        <v>0.0035</v>
      </c>
      <c r="AU44" s="140" t="n">
        <v>0.0042</v>
      </c>
      <c r="AV44" s="140" t="n">
        <v>-9999.9999</v>
      </c>
      <c r="AW44" s="140" t="n">
        <v>-9999.9999</v>
      </c>
      <c r="AX44" s="140" t="n">
        <v>0.0127</v>
      </c>
      <c r="AY44" s="140" t="n">
        <v>0.0318</v>
      </c>
      <c r="AZ44" s="140" t="n">
        <f aca="false">AX44+AY44</f>
        <v>0.0445</v>
      </c>
      <c r="BA44" s="140" t="n">
        <v>-9999.9999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2039</v>
      </c>
      <c r="E45" s="114" t="n">
        <v>25.1</v>
      </c>
      <c r="F45" s="115" t="n">
        <v>4.5789</v>
      </c>
      <c r="G45" s="147" t="n">
        <v>36.6991</v>
      </c>
      <c r="H45" s="113" t="n">
        <v>20</v>
      </c>
      <c r="I45" s="114" t="n">
        <v>20</v>
      </c>
      <c r="J45" s="117" t="n">
        <v>111.47</v>
      </c>
      <c r="K45" s="118" t="n">
        <v>0.000759090867310869</v>
      </c>
      <c r="L45" s="118" t="n">
        <v>-4.200097546E-006</v>
      </c>
      <c r="M45" s="118" t="n">
        <v>1.02459716574293</v>
      </c>
      <c r="N45" s="119" t="n">
        <v>111.48861448677</v>
      </c>
      <c r="O45" s="118" t="n">
        <v>0.99702228512452</v>
      </c>
      <c r="P45" s="120" t="n">
        <v>4.73472214812834</v>
      </c>
      <c r="Q45" s="121" t="n">
        <v>4.62105723735358</v>
      </c>
      <c r="R45" s="122" t="n">
        <v>211.452691135412</v>
      </c>
      <c r="S45" s="122" t="n">
        <v>206.376416220211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 t="n">
        <v>0.0016</v>
      </c>
      <c r="AE45" s="140" t="n">
        <v>0.0029</v>
      </c>
      <c r="AF45" s="140" t="n">
        <v>-9999.9999</v>
      </c>
      <c r="AG45" s="140" t="n">
        <v>0.0031</v>
      </c>
      <c r="AH45" s="140" t="n">
        <v>0.0018</v>
      </c>
      <c r="AI45" s="140" t="n">
        <v>-9999.9999</v>
      </c>
      <c r="AJ45" s="140" t="n">
        <v>-9999.9999</v>
      </c>
      <c r="AK45" s="140" t="n">
        <v>0.001</v>
      </c>
      <c r="AL45" s="140" t="n">
        <v>0.0108</v>
      </c>
      <c r="AM45" s="140" t="n">
        <v>0.0051</v>
      </c>
      <c r="AN45" s="140" t="n">
        <v>-9999.9999</v>
      </c>
      <c r="AO45" s="140" t="n">
        <v>-9999.9999</v>
      </c>
      <c r="AP45" s="140" t="n">
        <v>0.0333</v>
      </c>
      <c r="AQ45" s="140" t="n">
        <v>-9999.9999</v>
      </c>
      <c r="AR45" s="140" t="n">
        <v>-9999.9999</v>
      </c>
      <c r="AS45" s="140" t="n">
        <v>0.0027</v>
      </c>
      <c r="AT45" s="140" t="n">
        <f aca="false">AS45</f>
        <v>0.0027</v>
      </c>
      <c r="AU45" s="140" t="n">
        <v>0.0035</v>
      </c>
      <c r="AV45" s="140" t="n">
        <v>-9999.9999</v>
      </c>
      <c r="AW45" s="140" t="n">
        <v>-9999.9999</v>
      </c>
      <c r="AX45" s="140" t="n">
        <v>0.0101</v>
      </c>
      <c r="AY45" s="140" t="n">
        <v>0.0255</v>
      </c>
      <c r="AZ45" s="140" t="n">
        <f aca="false">AX45+AY45</f>
        <v>0.0356</v>
      </c>
      <c r="BA45" s="140" t="n">
        <v>-9999.9999</v>
      </c>
      <c r="BB45" s="126" t="s">
        <v>169</v>
      </c>
    </row>
    <row r="46" s="163" customFormat="true" ht="15" hidden="false" customHeight="false" outlineLevel="0" collapsed="false">
      <c r="A46" s="163" t="n">
        <v>1</v>
      </c>
      <c r="B46" s="83" t="n">
        <v>0</v>
      </c>
      <c r="C46" s="182" t="n">
        <v>12</v>
      </c>
      <c r="D46" s="151"/>
      <c r="E46" s="151"/>
      <c r="F46" s="183"/>
      <c r="G46" s="153"/>
      <c r="H46" s="151"/>
      <c r="I46" s="151"/>
      <c r="J46" s="184"/>
      <c r="K46" s="185"/>
      <c r="L46" s="185"/>
      <c r="M46" s="185"/>
      <c r="N46" s="186"/>
      <c r="O46" s="185"/>
      <c r="P46" s="187"/>
      <c r="Q46" s="188"/>
      <c r="R46" s="189"/>
      <c r="S46" s="189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40" t="n">
        <v>0.0007</v>
      </c>
      <c r="AE46" s="140" t="n">
        <v>-9999.9999</v>
      </c>
      <c r="AF46" s="140" t="n">
        <v>-9999.9999</v>
      </c>
      <c r="AG46" s="140" t="n">
        <v>-9999.9999</v>
      </c>
      <c r="AH46" s="140" t="n">
        <v>-9999.9999</v>
      </c>
      <c r="AI46" s="140" t="n">
        <v>-9999.9999</v>
      </c>
      <c r="AJ46" s="140" t="n">
        <v>-9999.9999</v>
      </c>
      <c r="AK46" s="140" t="n">
        <v>-9999.9999</v>
      </c>
      <c r="AL46" s="140" t="n">
        <v>-9999.9999</v>
      </c>
      <c r="AM46" s="140" t="n">
        <v>0.0007</v>
      </c>
      <c r="AN46" s="140" t="n">
        <v>-9999.9999</v>
      </c>
      <c r="AO46" s="140" t="n">
        <v>-9999.9999</v>
      </c>
      <c r="AP46" s="140" t="n">
        <v>0.0247</v>
      </c>
      <c r="AQ46" s="140" t="n">
        <v>-9999.9999</v>
      </c>
      <c r="AR46" s="140" t="n">
        <v>-9999.9999</v>
      </c>
      <c r="AS46" s="140" t="n">
        <v>0.0029</v>
      </c>
      <c r="AT46" s="140" t="n">
        <f aca="false">AS46</f>
        <v>0.0029</v>
      </c>
      <c r="AU46" s="140" t="n">
        <v>0.0013</v>
      </c>
      <c r="AV46" s="140" t="n">
        <v>-9999.9999</v>
      </c>
      <c r="AW46" s="140" t="n">
        <v>-9999.9999</v>
      </c>
      <c r="AX46" s="140" t="n">
        <v>0.0045</v>
      </c>
      <c r="AY46" s="140" t="n">
        <v>0.0036</v>
      </c>
      <c r="AZ46" s="140" t="n">
        <f aca="false">AX46+AY46</f>
        <v>0.0081</v>
      </c>
      <c r="BA46" s="140" t="n">
        <v>-9999.9999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59" customFormat="false" ht="14.25" hidden="false" customHeight="false" outlineLevel="0" collapsed="false">
      <c r="D59" s="0" t="s">
        <v>262</v>
      </c>
    </row>
    <row r="60" customFormat="false" ht="22.5" hidden="false" customHeight="true" outlineLevel="0" collapsed="false"/>
    <row r="1048576" customFormat="false" ht="12.8" hidden="false" customHeight="fals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I16" colorId="64" zoomScale="100" zoomScaleNormal="100" zoomScalePageLayoutView="100" workbookViewId="0">
      <selection pane="topLeft" activeCell="I41" activeCellId="0" sqref="I4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42436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4.9365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161</v>
      </c>
      <c r="J9" s="29" t="s">
        <v>263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264</v>
      </c>
      <c r="P9" s="29" t="s">
        <v>23</v>
      </c>
      <c r="Q9" s="33" t="n">
        <v>-9.88883333333333</v>
      </c>
      <c r="R9" s="33"/>
      <c r="V9" s="61" t="n">
        <v>4.9382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188</v>
      </c>
      <c r="J10" s="29" t="s">
        <v>265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266</v>
      </c>
      <c r="P10" s="29" t="s">
        <v>21</v>
      </c>
      <c r="Q10" s="33" t="n">
        <v>-9.97533333333333</v>
      </c>
      <c r="R10" s="33"/>
      <c r="S10" s="34"/>
      <c r="T10" s="34"/>
      <c r="V10" s="0" t="n">
        <v>4.9368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42436</v>
      </c>
      <c r="K11" s="37"/>
      <c r="L11" s="37"/>
      <c r="M11" s="37"/>
      <c r="N11" s="38" t="s">
        <v>267</v>
      </c>
      <c r="O11" s="39" t="n">
        <v>-1</v>
      </c>
      <c r="P11" s="40" t="s">
        <v>268</v>
      </c>
      <c r="Q11" s="40"/>
      <c r="R11" s="40"/>
      <c r="T11" s="41"/>
      <c r="U11" s="41"/>
      <c r="V11" s="5" t="n">
        <v>4.9422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0.0458333333333333</v>
      </c>
      <c r="K12" s="44"/>
      <c r="L12" s="44"/>
      <c r="M12" s="44"/>
      <c r="N12" s="45" t="s">
        <v>269</v>
      </c>
      <c r="O12" s="39" t="n">
        <v>-1</v>
      </c>
      <c r="P12" s="40"/>
      <c r="Q12" s="40"/>
      <c r="R12" s="40"/>
      <c r="T12" s="41"/>
      <c r="U12" s="41"/>
      <c r="V12" s="5" t="n">
        <v>4.9325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4.9449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23.4</v>
      </c>
      <c r="S14" s="55" t="s">
        <v>33</v>
      </c>
      <c r="V14" s="190" t="n">
        <v>4.9485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23.5</v>
      </c>
      <c r="S15" s="60" t="s">
        <v>33</v>
      </c>
      <c r="V15" s="5" t="n">
        <v>4.9434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4.940375</v>
      </c>
      <c r="S16" s="60" t="s">
        <v>38</v>
      </c>
      <c r="U16" s="0" t="s">
        <v>108</v>
      </c>
      <c r="V16" s="191" t="n">
        <v>4.940375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0.997445643495083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0.019997183366932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5.01138495949566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4.94020702725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0.0046998402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0.0040444302986926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2029</v>
      </c>
      <c r="E35" s="114" t="n">
        <v>6.6</v>
      </c>
      <c r="F35" s="115" t="n">
        <v>5.1408</v>
      </c>
      <c r="G35" s="147" t="n">
        <v>34.8821</v>
      </c>
      <c r="H35" s="113" t="n">
        <v>3792</v>
      </c>
      <c r="I35" s="114" t="n">
        <v>3848</v>
      </c>
      <c r="J35" s="117" t="n">
        <v>108.87</v>
      </c>
      <c r="K35" s="118" t="n">
        <v>0.0008006024325927</v>
      </c>
      <c r="L35" s="118" t="n">
        <v>-5.121752376E-006</v>
      </c>
      <c r="M35" s="118" t="n">
        <v>1.02738094836046</v>
      </c>
      <c r="N35" s="119" t="n">
        <v>108.88620214227</v>
      </c>
      <c r="O35" s="118" t="n">
        <v>0.999921558571369</v>
      </c>
      <c r="P35" s="120" t="n">
        <v>5.45247178652847</v>
      </c>
      <c r="Q35" s="121" t="n">
        <v>5.30715680024024</v>
      </c>
      <c r="R35" s="122" t="n">
        <v>243.507389986361</v>
      </c>
      <c r="S35" s="122" t="n">
        <v>237.017622698729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2030</v>
      </c>
      <c r="E36" s="114" t="n">
        <v>7.2</v>
      </c>
      <c r="F36" s="115" t="n">
        <v>5.1958</v>
      </c>
      <c r="G36" s="147" t="n">
        <v>34.89015</v>
      </c>
      <c r="H36" s="113" t="n">
        <v>3000</v>
      </c>
      <c r="I36" s="114" t="n">
        <v>3050</v>
      </c>
      <c r="J36" s="117" t="n">
        <v>110.13</v>
      </c>
      <c r="K36" s="118" t="n">
        <v>0.00079871493778176</v>
      </c>
      <c r="L36" s="118" t="n">
        <v>-5.074090464E-006</v>
      </c>
      <c r="M36" s="118" t="n">
        <v>1.02730447110358</v>
      </c>
      <c r="N36" s="119" t="n">
        <v>110.146398522195</v>
      </c>
      <c r="O36" s="118" t="n">
        <v>0.999894762780403</v>
      </c>
      <c r="P36" s="120" t="n">
        <v>5.44673863097146</v>
      </c>
      <c r="Q36" s="121" t="n">
        <v>5.30197111389995</v>
      </c>
      <c r="R36" s="122" t="n">
        <v>243.251347259185</v>
      </c>
      <c r="S36" s="122" t="n">
        <v>236.786029946772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2031</v>
      </c>
      <c r="E37" s="114" t="n">
        <v>7.8</v>
      </c>
      <c r="F37" s="115" t="n">
        <v>5.0567</v>
      </c>
      <c r="G37" s="147" t="n">
        <v>34.9306</v>
      </c>
      <c r="H37" s="113" t="n">
        <v>2000</v>
      </c>
      <c r="I37" s="114" t="n">
        <v>2023</v>
      </c>
      <c r="J37" s="117" t="n">
        <v>107.83</v>
      </c>
      <c r="K37" s="118" t="n">
        <v>0.00079687086098358</v>
      </c>
      <c r="L37" s="118" t="n">
        <v>-5.027619864E-006</v>
      </c>
      <c r="M37" s="118" t="n">
        <v>1.02724948351174</v>
      </c>
      <c r="N37" s="119" t="n">
        <v>107.84609966598</v>
      </c>
      <c r="O37" s="118" t="n">
        <v>0.999862742696217</v>
      </c>
      <c r="P37" s="120" t="n">
        <v>5.4157283941767</v>
      </c>
      <c r="Q37" s="121" t="n">
        <v>5.27206728365788</v>
      </c>
      <c r="R37" s="122" t="n">
        <v>241.866430083931</v>
      </c>
      <c r="S37" s="122" t="n">
        <v>235.450524888161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2032</v>
      </c>
      <c r="E38" s="114" t="n">
        <v>9</v>
      </c>
      <c r="F38" s="115" t="n">
        <v>3.3239</v>
      </c>
      <c r="G38" s="147" t="n">
        <v>34.58855</v>
      </c>
      <c r="H38" s="113" t="n">
        <v>1000</v>
      </c>
      <c r="I38" s="114" t="n">
        <v>1024</v>
      </c>
      <c r="J38" s="117" t="n">
        <v>111.3</v>
      </c>
      <c r="K38" s="118" t="n">
        <v>0.0007933095409575</v>
      </c>
      <c r="L38" s="118" t="n">
        <v>-4.9382526E-006</v>
      </c>
      <c r="M38" s="118" t="n">
        <v>1.02679628034181</v>
      </c>
      <c r="N38" s="119" t="n">
        <v>111.31623705615</v>
      </c>
      <c r="O38" s="118" t="n">
        <v>0.999783391125805</v>
      </c>
      <c r="P38" s="120" t="n">
        <v>3.44147085563025</v>
      </c>
      <c r="Q38" s="121" t="n">
        <v>3.35165886507167</v>
      </c>
      <c r="R38" s="122" t="n">
        <v>153.696088412447</v>
      </c>
      <c r="S38" s="122" t="n">
        <v>149.685084914101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2033</v>
      </c>
      <c r="E39" s="114" t="n">
        <v>13.1</v>
      </c>
      <c r="F39" s="115" t="n">
        <v>1.66</v>
      </c>
      <c r="G39" s="147" t="n">
        <v>34.70485</v>
      </c>
      <c r="H39" s="113" t="n">
        <v>450</v>
      </c>
      <c r="I39" s="114" t="n">
        <v>450</v>
      </c>
      <c r="J39" s="117" t="n">
        <v>110.79</v>
      </c>
      <c r="K39" s="118" t="n">
        <v>0.000782337563807469</v>
      </c>
      <c r="L39" s="118" t="n">
        <v>-4.668868906E-006</v>
      </c>
      <c r="M39" s="118" t="n">
        <v>1.02614475045645</v>
      </c>
      <c r="N39" s="119" t="n">
        <v>110.806291503315</v>
      </c>
      <c r="O39" s="118" t="n">
        <v>0.99936648214646</v>
      </c>
      <c r="P39" s="120" t="n">
        <v>1.71887201091763</v>
      </c>
      <c r="Q39" s="121" t="n">
        <v>1.67507752697954</v>
      </c>
      <c r="R39" s="122" t="n">
        <v>76.7648240075814</v>
      </c>
      <c r="S39" s="122" t="n">
        <v>74.8089623549063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2034</v>
      </c>
      <c r="E40" s="114" t="n">
        <v>12.3</v>
      </c>
      <c r="F40" s="115" t="n">
        <v>1.6352</v>
      </c>
      <c r="G40" s="147" t="n">
        <v>34.706</v>
      </c>
      <c r="H40" s="113" t="n">
        <v>450</v>
      </c>
      <c r="I40" s="114" t="n">
        <v>450</v>
      </c>
      <c r="J40" s="117" t="n">
        <v>109.25</v>
      </c>
      <c r="K40" s="118" t="n">
        <v>0.000784340246508949</v>
      </c>
      <c r="L40" s="118" t="n">
        <v>-4.717063434E-006</v>
      </c>
      <c r="M40" s="118" t="n">
        <v>1.02630363730631</v>
      </c>
      <c r="N40" s="119" t="n">
        <v>109.266066305</v>
      </c>
      <c r="O40" s="118" t="n">
        <v>0.999464826901702</v>
      </c>
      <c r="P40" s="120" t="n">
        <v>1.71727401167207</v>
      </c>
      <c r="Q40" s="121" t="n">
        <v>1.67326115707757</v>
      </c>
      <c r="R40" s="122" t="n">
        <v>76.6934573612747</v>
      </c>
      <c r="S40" s="122" t="n">
        <v>74.7278432750844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2035</v>
      </c>
      <c r="E41" s="114" t="n">
        <v>20.5</v>
      </c>
      <c r="F41" s="115" t="n">
        <v>3.5893</v>
      </c>
      <c r="G41" s="147" t="n">
        <v>36.17315</v>
      </c>
      <c r="H41" s="113" t="n">
        <v>100</v>
      </c>
      <c r="I41" s="114" t="n">
        <v>104</v>
      </c>
      <c r="J41" s="117" t="n">
        <v>110.1</v>
      </c>
      <c r="K41" s="118" t="n">
        <v>0.000766619971077969</v>
      </c>
      <c r="L41" s="118" t="n">
        <v>-4.32347065E-006</v>
      </c>
      <c r="M41" s="118" t="n">
        <v>1.02552450069427</v>
      </c>
      <c r="N41" s="119" t="n">
        <v>110.11780663815</v>
      </c>
      <c r="O41" s="118" t="n">
        <v>0.998101869588489</v>
      </c>
      <c r="P41" s="120" t="n">
        <v>3.75873374286624</v>
      </c>
      <c r="Q41" s="121" t="n">
        <v>3.66518180728166</v>
      </c>
      <c r="R41" s="122" t="n">
        <v>167.865048956406</v>
      </c>
      <c r="S41" s="122" t="n">
        <v>163.687019513199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40" t="n">
        <v>0.044</v>
      </c>
      <c r="AE41" s="140" t="n">
        <v>0.0342</v>
      </c>
      <c r="AF41" s="140" t="n">
        <v>0.0052</v>
      </c>
      <c r="AG41" s="140" t="n">
        <v>0.0551</v>
      </c>
      <c r="AH41" s="140" t="n">
        <v>0.0124</v>
      </c>
      <c r="AI41" s="140" t="n">
        <v>0.007</v>
      </c>
      <c r="AJ41" s="140" t="n">
        <v>0.0017</v>
      </c>
      <c r="AK41" s="140" t="n">
        <v>0.0023</v>
      </c>
      <c r="AL41" s="140" t="n">
        <v>0.0889</v>
      </c>
      <c r="AM41" s="140" t="n">
        <v>0.0055</v>
      </c>
      <c r="AN41" s="140" t="n">
        <v>0.001</v>
      </c>
      <c r="AO41" s="140" t="n">
        <v>-9999.9999</v>
      </c>
      <c r="AP41" s="140" t="n">
        <v>0.0513</v>
      </c>
      <c r="AQ41" s="140" t="n">
        <v>-9999.9999</v>
      </c>
      <c r="AR41" s="140" t="n">
        <v>0.0905</v>
      </c>
      <c r="AS41" s="140" t="n">
        <v>0.075</v>
      </c>
      <c r="AT41" s="140" t="n">
        <f aca="false">AR41+AS41</f>
        <v>0.1655</v>
      </c>
      <c r="AU41" s="140" t="n">
        <v>0.027</v>
      </c>
      <c r="AV41" s="140" t="n">
        <v>-9999.9999</v>
      </c>
      <c r="AW41" s="140" t="n">
        <v>-9999.9999</v>
      </c>
      <c r="AX41" s="140" t="n">
        <v>0.1073</v>
      </c>
      <c r="AY41" s="140" t="n">
        <v>0.1635</v>
      </c>
      <c r="AZ41" s="140" t="n">
        <f aca="false">AX41+AY41</f>
        <v>0.2708</v>
      </c>
      <c r="BA41" s="140" t="n">
        <v>0.0039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2036</v>
      </c>
      <c r="E42" s="114" t="n">
        <v>22.4</v>
      </c>
      <c r="F42" s="115" t="n">
        <v>4.7763</v>
      </c>
      <c r="G42" s="147" t="n">
        <v>36.4898</v>
      </c>
      <c r="H42" s="113" t="n">
        <v>80</v>
      </c>
      <c r="I42" s="114" t="n">
        <v>84</v>
      </c>
      <c r="J42" s="117" t="n">
        <v>109.39</v>
      </c>
      <c r="K42" s="118" t="n">
        <v>0.00076332032877824</v>
      </c>
      <c r="L42" s="118" t="n">
        <v>-4.264024096E-006</v>
      </c>
      <c r="M42" s="118" t="n">
        <v>1.02523830885195</v>
      </c>
      <c r="N42" s="119" t="n">
        <v>109.40803819222</v>
      </c>
      <c r="O42" s="118" t="n">
        <v>0.997681488815979</v>
      </c>
      <c r="P42" s="120" t="n">
        <v>5.04011864301128</v>
      </c>
      <c r="Q42" s="121" t="n">
        <v>4.9160459568226</v>
      </c>
      <c r="R42" s="122" t="n">
        <v>225.091698596884</v>
      </c>
      <c r="S42" s="122" t="n">
        <v>219.550612431697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40" t="n">
        <v>0.0303</v>
      </c>
      <c r="AE42" s="140" t="n">
        <v>0.0315</v>
      </c>
      <c r="AF42" s="140" t="n">
        <v>0.0111</v>
      </c>
      <c r="AG42" s="140" t="n">
        <v>0.036</v>
      </c>
      <c r="AH42" s="140" t="n">
        <v>0.0091</v>
      </c>
      <c r="AI42" s="140" t="n">
        <v>0.0037</v>
      </c>
      <c r="AJ42" s="140" t="n">
        <v>-9999.9999</v>
      </c>
      <c r="AK42" s="140" t="n">
        <v>0.0023</v>
      </c>
      <c r="AL42" s="140" t="n">
        <v>0.0889</v>
      </c>
      <c r="AM42" s="140" t="n">
        <v>0.0077</v>
      </c>
      <c r="AN42" s="140" t="n">
        <v>-9999.9999</v>
      </c>
      <c r="AO42" s="140" t="n">
        <v>-9999.9999</v>
      </c>
      <c r="AP42" s="140" t="n">
        <v>0.09</v>
      </c>
      <c r="AQ42" s="140" t="n">
        <v>-9999.9999</v>
      </c>
      <c r="AR42" s="140" t="n">
        <v>0.0116</v>
      </c>
      <c r="AS42" s="140" t="n">
        <v>0.0737</v>
      </c>
      <c r="AT42" s="140" t="n">
        <f aca="false">AR42+AS42</f>
        <v>0.0853</v>
      </c>
      <c r="AU42" s="140" t="n">
        <v>0.0189</v>
      </c>
      <c r="AV42" s="140" t="n">
        <v>-9999.9999</v>
      </c>
      <c r="AW42" s="140" t="n">
        <v>-9999.9999</v>
      </c>
      <c r="AX42" s="140" t="n">
        <v>0.0977</v>
      </c>
      <c r="AY42" s="140" t="n">
        <v>0.1603</v>
      </c>
      <c r="AZ42" s="140" t="n">
        <f aca="false">AX42+AY42</f>
        <v>0.258</v>
      </c>
      <c r="BA42" s="140" t="n">
        <v>0.0043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2037</v>
      </c>
      <c r="E43" s="114" t="n">
        <v>24.2</v>
      </c>
      <c r="F43" s="115" t="n">
        <v>4.9686</v>
      </c>
      <c r="G43" s="147" t="n">
        <v>36.62</v>
      </c>
      <c r="H43" s="113" t="n">
        <v>60</v>
      </c>
      <c r="I43" s="114" t="n">
        <v>64</v>
      </c>
      <c r="J43" s="117" t="n">
        <v>110.47</v>
      </c>
      <c r="K43" s="118" t="n">
        <v>0.00076044271819526</v>
      </c>
      <c r="L43" s="118" t="n">
        <v>-4.218725944E-006</v>
      </c>
      <c r="M43" s="118" t="n">
        <v>1.02481032193734</v>
      </c>
      <c r="N43" s="119" t="n">
        <v>110.488360114</v>
      </c>
      <c r="O43" s="118" t="n">
        <v>0.99724989342891</v>
      </c>
      <c r="P43" s="120" t="n">
        <v>5.19145009630554</v>
      </c>
      <c r="Q43" s="121" t="n">
        <v>5.06576679135261</v>
      </c>
      <c r="R43" s="122" t="n">
        <v>231.850161301005</v>
      </c>
      <c r="S43" s="122" t="n">
        <v>226.237144901807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40" t="n">
        <v>0.0104</v>
      </c>
      <c r="AE43" s="140" t="n">
        <v>0.0109</v>
      </c>
      <c r="AF43" s="140" t="n">
        <v>0.0031</v>
      </c>
      <c r="AG43" s="140" t="n">
        <v>0.0096</v>
      </c>
      <c r="AH43" s="140" t="n">
        <v>0.005</v>
      </c>
      <c r="AI43" s="140" t="n">
        <v>-9999.9999</v>
      </c>
      <c r="AJ43" s="140" t="n">
        <v>-9999.9999</v>
      </c>
      <c r="AK43" s="140" t="n">
        <v>-9999.9999</v>
      </c>
      <c r="AL43" s="140" t="n">
        <v>0.0308</v>
      </c>
      <c r="AM43" s="140" t="n">
        <v>0.0047</v>
      </c>
      <c r="AN43" s="140" t="n">
        <v>-9999.9999</v>
      </c>
      <c r="AO43" s="140" t="n">
        <v>-9999.9999</v>
      </c>
      <c r="AP43" s="140" t="n">
        <v>0.072</v>
      </c>
      <c r="AQ43" s="140" t="n">
        <v>-9999.9999</v>
      </c>
      <c r="AR43" s="140" t="n">
        <v>-9999.9999</v>
      </c>
      <c r="AS43" s="140" t="n">
        <v>-9999.9999</v>
      </c>
      <c r="AT43" s="140" t="n">
        <f aca="false">AS43</f>
        <v>-9999.9999</v>
      </c>
      <c r="AU43" s="140" t="n">
        <v>0.0065</v>
      </c>
      <c r="AV43" s="140" t="n">
        <v>-9999.9999</v>
      </c>
      <c r="AW43" s="140" t="n">
        <v>-9999.9999</v>
      </c>
      <c r="AX43" s="140" t="n">
        <v>0.0431</v>
      </c>
      <c r="AY43" s="140" t="n">
        <v>0.062</v>
      </c>
      <c r="AZ43" s="140" t="n">
        <f aca="false">AX43+AY43</f>
        <v>0.1051</v>
      </c>
      <c r="BA43" s="140" t="n">
        <v>-9999.9999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2038</v>
      </c>
      <c r="E44" s="114" t="n">
        <v>27.2</v>
      </c>
      <c r="F44" s="115" t="n">
        <v>4.4275</v>
      </c>
      <c r="G44" s="147" t="n">
        <v>36.5919</v>
      </c>
      <c r="H44" s="113" t="n">
        <v>40</v>
      </c>
      <c r="I44" s="114" t="n">
        <v>45</v>
      </c>
      <c r="J44" s="117" t="n">
        <v>111.51</v>
      </c>
      <c r="K44" s="118" t="n">
        <v>0.00075615316050176</v>
      </c>
      <c r="L44" s="118" t="n">
        <v>-4.167055264E-006</v>
      </c>
      <c r="M44" s="118" t="n">
        <v>1.02385508388807</v>
      </c>
      <c r="N44" s="119" t="n">
        <v>111.52850162769</v>
      </c>
      <c r="O44" s="118" t="n">
        <v>0.996461467720534</v>
      </c>
      <c r="P44" s="120" t="n">
        <v>4.58042650380833</v>
      </c>
      <c r="Q44" s="121" t="n">
        <v>4.47370587487269</v>
      </c>
      <c r="R44" s="122" t="n">
        <v>204.56184766008</v>
      </c>
      <c r="S44" s="122" t="n">
        <v>199.795704371815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40" t="n">
        <v>0.0044</v>
      </c>
      <c r="AE44" s="140" t="n">
        <v>0.0043</v>
      </c>
      <c r="AF44" s="140" t="n">
        <v>0.0019</v>
      </c>
      <c r="AG44" s="140" t="n">
        <v>0.0036</v>
      </c>
      <c r="AH44" s="140" t="n">
        <v>0.0039</v>
      </c>
      <c r="AI44" s="140" t="n">
        <v>-9999.9999</v>
      </c>
      <c r="AJ44" s="140" t="n">
        <v>-9999.9999</v>
      </c>
      <c r="AK44" s="140" t="n">
        <v>-9999.9999</v>
      </c>
      <c r="AL44" s="140" t="n">
        <v>0.0156</v>
      </c>
      <c r="AM44" s="140" t="n">
        <v>0.0042</v>
      </c>
      <c r="AN44" s="140" t="n">
        <v>-9999.9999</v>
      </c>
      <c r="AO44" s="140" t="n">
        <v>-9999.9999</v>
      </c>
      <c r="AP44" s="140" t="n">
        <v>0.0733</v>
      </c>
      <c r="AQ44" s="140" t="n">
        <v>-9999.9999</v>
      </c>
      <c r="AR44" s="140" t="n">
        <v>-9999.9999</v>
      </c>
      <c r="AS44" s="140" t="n">
        <v>-9999.9999</v>
      </c>
      <c r="AT44" s="140" t="n">
        <f aca="false">AS44</f>
        <v>-9999.9999</v>
      </c>
      <c r="AU44" s="140" t="n">
        <v>0.0059</v>
      </c>
      <c r="AV44" s="140" t="n">
        <v>-9999.9999</v>
      </c>
      <c r="AW44" s="140" t="n">
        <v>-9999.9999</v>
      </c>
      <c r="AX44" s="140" t="n">
        <v>0.0235</v>
      </c>
      <c r="AY44" s="140" t="n">
        <v>0.0337</v>
      </c>
      <c r="AZ44" s="140" t="n">
        <f aca="false">AX44+AY44</f>
        <v>0.0572</v>
      </c>
      <c r="BA44" s="140" t="n">
        <v>-9999.9999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2039</v>
      </c>
      <c r="E45" s="114" t="n">
        <v>27.4</v>
      </c>
      <c r="F45" s="115" t="n">
        <v>4.3552</v>
      </c>
      <c r="G45" s="147" t="n">
        <v>36.52805</v>
      </c>
      <c r="H45" s="113" t="n">
        <v>20</v>
      </c>
      <c r="I45" s="114" t="n">
        <v>25</v>
      </c>
      <c r="J45" s="117" t="n">
        <v>111.47</v>
      </c>
      <c r="K45" s="118" t="n">
        <v>0.00075588880506374</v>
      </c>
      <c r="L45" s="118" t="n">
        <v>-4.164669496E-006</v>
      </c>
      <c r="M45" s="118" t="n">
        <v>1.02374229038703</v>
      </c>
      <c r="N45" s="119" t="n">
        <v>111.488423817335</v>
      </c>
      <c r="O45" s="118" t="n">
        <v>0.996405926771626</v>
      </c>
      <c r="P45" s="120" t="n">
        <v>4.50702289650616</v>
      </c>
      <c r="Q45" s="121" t="n">
        <v>4.40249752191275</v>
      </c>
      <c r="R45" s="122" t="n">
        <v>201.283642557965</v>
      </c>
      <c r="S45" s="122" t="n">
        <v>196.615539328623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 t="n">
        <v>0.0042</v>
      </c>
      <c r="AE45" s="140" t="n">
        <v>0.0036</v>
      </c>
      <c r="AF45" s="140" t="n">
        <v>0.0016</v>
      </c>
      <c r="AG45" s="140" t="n">
        <v>0.0032</v>
      </c>
      <c r="AH45" s="140" t="n">
        <v>0.004</v>
      </c>
      <c r="AI45" s="140" t="n">
        <v>-9999.9999</v>
      </c>
      <c r="AJ45" s="140" t="n">
        <v>-9999.9999</v>
      </c>
      <c r="AK45" s="140" t="n">
        <v>-9999.9999</v>
      </c>
      <c r="AL45" s="140" t="n">
        <v>0.0122</v>
      </c>
      <c r="AM45" s="140" t="n">
        <v>0.0042</v>
      </c>
      <c r="AN45" s="140" t="n">
        <v>-9999.9999</v>
      </c>
      <c r="AO45" s="140" t="n">
        <v>-9999.9999</v>
      </c>
      <c r="AP45" s="140" t="n">
        <v>0.0603</v>
      </c>
      <c r="AQ45" s="140" t="n">
        <v>-9999.9999</v>
      </c>
      <c r="AR45" s="140" t="n">
        <v>-9999.9999</v>
      </c>
      <c r="AS45" s="140" t="n">
        <v>-9999.9999</v>
      </c>
      <c r="AT45" s="140" t="n">
        <f aca="false">AS45</f>
        <v>-9999.9999</v>
      </c>
      <c r="AU45" s="140" t="n">
        <v>0.0059</v>
      </c>
      <c r="AV45" s="140" t="n">
        <v>-9999.9999</v>
      </c>
      <c r="AW45" s="140" t="n">
        <v>-9999.9999</v>
      </c>
      <c r="AX45" s="140" t="n">
        <v>0.0233</v>
      </c>
      <c r="AY45" s="140" t="n">
        <v>0.0297</v>
      </c>
      <c r="AZ45" s="140" t="n">
        <f aca="false">AX45+AY45</f>
        <v>0.053</v>
      </c>
      <c r="BA45" s="140" t="n">
        <v>-9999.9999</v>
      </c>
      <c r="BB45" s="126" t="s">
        <v>169</v>
      </c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2040</v>
      </c>
      <c r="E46" s="113" t="n">
        <v>27.2</v>
      </c>
      <c r="F46" s="129" t="n">
        <v>4.3026</v>
      </c>
      <c r="G46" s="149" t="n">
        <v>36.58885</v>
      </c>
      <c r="H46" s="113" t="n">
        <v>0</v>
      </c>
      <c r="I46" s="113" t="n">
        <v>2</v>
      </c>
      <c r="J46" s="117" t="n">
        <v>110.01</v>
      </c>
      <c r="K46" s="118" t="n">
        <v>0.00075615316050176</v>
      </c>
      <c r="L46" s="118" t="n">
        <v>-4.167055264E-006</v>
      </c>
      <c r="M46" s="118" t="n">
        <v>1.02385278510323</v>
      </c>
      <c r="N46" s="119" t="n">
        <v>110.028249393885</v>
      </c>
      <c r="O46" s="118" t="n">
        <v>0.996461467720534</v>
      </c>
      <c r="P46" s="120" t="n">
        <v>4.51260158648316</v>
      </c>
      <c r="Q46" s="121" t="n">
        <v>4.4074711248924</v>
      </c>
      <c r="R46" s="122" t="n">
        <v>201.532786852338</v>
      </c>
      <c r="S46" s="122" t="n">
        <v>196.837660437694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0" t="n">
        <v>0.004</v>
      </c>
      <c r="AE46" s="140" t="n">
        <v>0.0037</v>
      </c>
      <c r="AF46" s="140" t="n">
        <v>0.0015</v>
      </c>
      <c r="AG46" s="140" t="n">
        <v>0.0033</v>
      </c>
      <c r="AH46" s="140" t="n">
        <v>0.004</v>
      </c>
      <c r="AI46" s="140" t="n">
        <v>-9999.9999</v>
      </c>
      <c r="AJ46" s="140" t="n">
        <v>-9999.9999</v>
      </c>
      <c r="AK46" s="140" t="n">
        <v>-9999.9999</v>
      </c>
      <c r="AL46" s="140" t="n">
        <v>0.0128</v>
      </c>
      <c r="AM46" s="140" t="n">
        <v>0.0044</v>
      </c>
      <c r="AN46" s="140" t="n">
        <v>-9999.9999</v>
      </c>
      <c r="AO46" s="140" t="n">
        <v>-9999.9999</v>
      </c>
      <c r="AP46" s="140" t="n">
        <v>0.0709</v>
      </c>
      <c r="AQ46" s="140" t="n">
        <v>-9999.9999</v>
      </c>
      <c r="AR46" s="140" t="n">
        <v>-9999.9999</v>
      </c>
      <c r="AS46" s="140" t="n">
        <v>-9999.9999</v>
      </c>
      <c r="AT46" s="140" t="n">
        <f aca="false">AS46</f>
        <v>-9999.9999</v>
      </c>
      <c r="AU46" s="140" t="n">
        <v>0.0069</v>
      </c>
      <c r="AV46" s="140" t="n">
        <v>-9999.9999</v>
      </c>
      <c r="AW46" s="140" t="n">
        <v>-9999.9999</v>
      </c>
      <c r="AX46" s="140" t="n">
        <v>0.0286</v>
      </c>
      <c r="AY46" s="140" t="n">
        <v>0.0303</v>
      </c>
      <c r="AZ46" s="140" t="n">
        <f aca="false">AX46+AY46</f>
        <v>0.0589</v>
      </c>
      <c r="BA46" s="140" t="n">
        <v>-9999.9999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59" customFormat="false" ht="14.25" hidden="false" customHeight="false" outlineLevel="0" collapsed="false">
      <c r="D59" s="0" t="s">
        <v>270</v>
      </c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42436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161</v>
      </c>
      <c r="J9" s="29" t="s">
        <v>271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272</v>
      </c>
      <c r="P9" s="29" t="s">
        <v>23</v>
      </c>
      <c r="Q9" s="33" t="n">
        <v>-9.50616666666667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188</v>
      </c>
      <c r="J10" s="29" t="s">
        <v>273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274</v>
      </c>
      <c r="P10" s="29" t="s">
        <v>21</v>
      </c>
      <c r="Q10" s="33" t="n">
        <v>-9.99816666666667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42436</v>
      </c>
      <c r="K11" s="37"/>
      <c r="L11" s="37"/>
      <c r="M11" s="37"/>
      <c r="N11" s="38" t="s">
        <v>275</v>
      </c>
      <c r="O11" s="39" t="n">
        <v>-1</v>
      </c>
      <c r="P11" s="40" t="s">
        <v>276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0.296759259259259</v>
      </c>
      <c r="K12" s="44"/>
      <c r="L12" s="44"/>
      <c r="M12" s="44"/>
      <c r="N12" s="45" t="s">
        <v>277</v>
      </c>
      <c r="O12" s="39" t="n">
        <v>-1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23.4</v>
      </c>
      <c r="S14" s="55" t="s">
        <v>33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23.5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4.940375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0.997445643495083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0.019997183366932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5.01138495949566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4.94020702725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0.0046998402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0.0040444302986926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3239</v>
      </c>
      <c r="E35" s="114" t="n">
        <v>5.8</v>
      </c>
      <c r="F35" s="115" t="n">
        <v>5.6445</v>
      </c>
      <c r="G35" s="192" t="n">
        <v>34.93177</v>
      </c>
      <c r="H35" s="113" t="n">
        <v>2000</v>
      </c>
      <c r="I35" s="114" t="n">
        <v>2020</v>
      </c>
      <c r="J35" s="117" t="n">
        <v>113.98</v>
      </c>
      <c r="K35" s="118" t="n">
        <v>0.00080318814806918</v>
      </c>
      <c r="L35" s="118" t="n">
        <v>-5.187154744E-006</v>
      </c>
      <c r="M35" s="118" t="n">
        <v>1.02752439442376</v>
      </c>
      <c r="N35" s="119" t="n">
        <v>113.997019231446</v>
      </c>
      <c r="O35" s="118" t="n">
        <v>0.99994899709695</v>
      </c>
      <c r="P35" s="120" t="n">
        <v>5.71492795912342</v>
      </c>
      <c r="Q35" s="121" t="n">
        <v>5.56184163620602</v>
      </c>
      <c r="R35" s="122" t="n">
        <v>255.228682654452</v>
      </c>
      <c r="S35" s="122" t="n">
        <v>248.391847472961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3230</v>
      </c>
      <c r="E36" s="114" t="n">
        <v>6.6</v>
      </c>
      <c r="F36" s="115" t="n">
        <v>4.8377</v>
      </c>
      <c r="G36" s="192" t="n">
        <v>34.56475</v>
      </c>
      <c r="H36" s="113" t="n">
        <v>1500</v>
      </c>
      <c r="I36" s="114" t="n">
        <v>1488</v>
      </c>
      <c r="J36" s="117" t="n">
        <v>115.77</v>
      </c>
      <c r="K36" s="118" t="n">
        <v>0.0008006024325927</v>
      </c>
      <c r="L36" s="118" t="n">
        <v>-5.121752376E-006</v>
      </c>
      <c r="M36" s="118" t="n">
        <v>1.0271305960497</v>
      </c>
      <c r="N36" s="119" t="n">
        <v>115.786861611075</v>
      </c>
      <c r="O36" s="118" t="n">
        <v>0.999921558571369</v>
      </c>
      <c r="P36" s="120" t="n">
        <v>4.8188333424522</v>
      </c>
      <c r="Q36" s="121" t="n">
        <v>4.69154882639582</v>
      </c>
      <c r="R36" s="122" t="n">
        <v>215.209097073915</v>
      </c>
      <c r="S36" s="122" t="n">
        <v>209.524570586837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3231</v>
      </c>
      <c r="E37" s="114" t="n">
        <v>7.2</v>
      </c>
      <c r="F37" s="115" t="n">
        <v>3.3529</v>
      </c>
      <c r="G37" s="192" t="n">
        <v>34.56525</v>
      </c>
      <c r="H37" s="113" t="n">
        <v>1000</v>
      </c>
      <c r="I37" s="114" t="n">
        <v>998</v>
      </c>
      <c r="J37" s="117" t="n">
        <v>114.15</v>
      </c>
      <c r="K37" s="118" t="n">
        <v>0.00079871493778176</v>
      </c>
      <c r="L37" s="118" t="n">
        <v>-5.074090464E-006</v>
      </c>
      <c r="M37" s="118" t="n">
        <v>1.02704863864583</v>
      </c>
      <c r="N37" s="119" t="n">
        <v>114.166626232875</v>
      </c>
      <c r="O37" s="118" t="n">
        <v>0.999894762780403</v>
      </c>
      <c r="P37" s="120" t="n">
        <v>3.38338327049074</v>
      </c>
      <c r="Q37" s="121" t="n">
        <v>3.29427754750911</v>
      </c>
      <c r="R37" s="122" t="n">
        <v>151.101896860116</v>
      </c>
      <c r="S37" s="122" t="n">
        <v>147.122435271757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3232</v>
      </c>
      <c r="E38" s="114" t="n">
        <v>8.5</v>
      </c>
      <c r="F38" s="115" t="n">
        <v>2.3344</v>
      </c>
      <c r="G38" s="192" t="n">
        <v>34.5292</v>
      </c>
      <c r="H38" s="113" t="n">
        <v>700</v>
      </c>
      <c r="I38" s="114" t="n">
        <v>700</v>
      </c>
      <c r="J38" s="117" t="n">
        <v>115.71</v>
      </c>
      <c r="K38" s="118" t="n">
        <v>0.000794773168122969</v>
      </c>
      <c r="L38" s="118" t="n">
        <v>-4.97490985E-006</v>
      </c>
      <c r="M38" s="118" t="n">
        <v>1.02682841329216</v>
      </c>
      <c r="N38" s="119" t="n">
        <v>115.72681173732</v>
      </c>
      <c r="O38" s="118" t="n">
        <v>0.999818904314821</v>
      </c>
      <c r="P38" s="120" t="n">
        <v>2.31870911967207</v>
      </c>
      <c r="Q38" s="121" t="n">
        <v>2.25812715119359</v>
      </c>
      <c r="R38" s="122" t="n">
        <v>103.553549284555</v>
      </c>
      <c r="S38" s="122" t="n">
        <v>100.847958572306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3233</v>
      </c>
      <c r="E39" s="114" t="n">
        <v>11.1</v>
      </c>
      <c r="F39" s="115" t="n">
        <v>1.7651</v>
      </c>
      <c r="G39" s="192" t="n">
        <v>34.75005</v>
      </c>
      <c r="H39" s="113" t="n">
        <v>400</v>
      </c>
      <c r="I39" s="114" t="n">
        <v>402</v>
      </c>
      <c r="J39" s="117" t="n">
        <v>117.93</v>
      </c>
      <c r="K39" s="118" t="n">
        <v>0.000787466977766569</v>
      </c>
      <c r="L39" s="118" t="n">
        <v>-4.793326266E-006</v>
      </c>
      <c r="M39" s="118" t="n">
        <v>1.02656321705894</v>
      </c>
      <c r="N39" s="119" t="n">
        <v>117.947394733965</v>
      </c>
      <c r="O39" s="118" t="n">
        <v>0.999597183298287</v>
      </c>
      <c r="P39" s="120" t="n">
        <v>1.7160350728847</v>
      </c>
      <c r="Q39" s="121" t="n">
        <v>1.67163117124055</v>
      </c>
      <c r="R39" s="122" t="n">
        <v>76.6381263550308</v>
      </c>
      <c r="S39" s="122" t="n">
        <v>74.6550481076031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3237</v>
      </c>
      <c r="E40" s="114" t="n">
        <v>20.1</v>
      </c>
      <c r="F40" s="115" t="n">
        <v>3.9301</v>
      </c>
      <c r="G40" s="192" t="n">
        <v>36.1279</v>
      </c>
      <c r="H40" s="113" t="n">
        <v>100</v>
      </c>
      <c r="I40" s="114" t="n">
        <v>101</v>
      </c>
      <c r="J40" s="117" t="n">
        <v>118.47</v>
      </c>
      <c r="K40" s="118" t="n">
        <v>0.000767350280084869</v>
      </c>
      <c r="L40" s="118" t="n">
        <v>-4.337507946E-006</v>
      </c>
      <c r="M40" s="118" t="n">
        <v>1.02559710018043</v>
      </c>
      <c r="N40" s="119" t="n">
        <v>118.48910672313</v>
      </c>
      <c r="O40" s="118" t="n">
        <v>0.998185638567294</v>
      </c>
      <c r="P40" s="120" t="n">
        <v>3.82116540088202</v>
      </c>
      <c r="Q40" s="121" t="n">
        <v>3.72579583172553</v>
      </c>
      <c r="R40" s="122" t="n">
        <v>170.653246803391</v>
      </c>
      <c r="S40" s="122" t="n">
        <v>166.394041844862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3238</v>
      </c>
      <c r="E41" s="114" t="n">
        <v>20.2</v>
      </c>
      <c r="F41" s="115" t="n">
        <v>3.8975</v>
      </c>
      <c r="G41" s="192" t="n">
        <v>36.13335</v>
      </c>
      <c r="H41" s="113" t="n">
        <v>100</v>
      </c>
      <c r="I41" s="114" t="n">
        <v>101</v>
      </c>
      <c r="J41" s="117" t="n">
        <v>117.73</v>
      </c>
      <c r="K41" s="118" t="n">
        <v>0.00076716651557126</v>
      </c>
      <c r="L41" s="118" t="n">
        <v>-4.333948984E-006</v>
      </c>
      <c r="M41" s="118" t="n">
        <v>1.02557460674967</v>
      </c>
      <c r="N41" s="119" t="n">
        <v>117.748993792955</v>
      </c>
      <c r="O41" s="118" t="n">
        <v>0.998164852962328</v>
      </c>
      <c r="P41" s="120" t="n">
        <v>3.813583943263</v>
      </c>
      <c r="Q41" s="121" t="n">
        <v>3.71848514790096</v>
      </c>
      <c r="R41" s="122" t="n">
        <v>170.314658906126</v>
      </c>
      <c r="S41" s="122" t="n">
        <v>166.067546705257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3239</v>
      </c>
      <c r="E42" s="114" t="n">
        <v>22.7</v>
      </c>
      <c r="F42" s="115" t="n">
        <v>5.1098</v>
      </c>
      <c r="G42" s="192" t="n">
        <v>36.5645</v>
      </c>
      <c r="H42" s="113" t="n">
        <v>80</v>
      </c>
      <c r="I42" s="114" t="n">
        <v>80</v>
      </c>
      <c r="J42" s="117" t="n">
        <v>113.98</v>
      </c>
      <c r="K42" s="118" t="n">
        <v>0.000762824282969229</v>
      </c>
      <c r="L42" s="118" t="n">
        <v>-4.255729834E-006</v>
      </c>
      <c r="M42" s="118" t="n">
        <v>1.0252090619399</v>
      </c>
      <c r="N42" s="119" t="n">
        <v>113.9988802171</v>
      </c>
      <c r="O42" s="118" t="n">
        <v>0.997611776723193</v>
      </c>
      <c r="P42" s="120" t="n">
        <v>5.1720176007418</v>
      </c>
      <c r="Q42" s="121" t="n">
        <v>5.04484186957469</v>
      </c>
      <c r="R42" s="122" t="n">
        <v>230.982306049129</v>
      </c>
      <c r="S42" s="122" t="n">
        <v>225.302637895206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3240</v>
      </c>
      <c r="E43" s="114" t="n">
        <v>24.7</v>
      </c>
      <c r="F43" s="115" t="n">
        <v>5.2066</v>
      </c>
      <c r="G43" s="192" t="n">
        <v>36.62575</v>
      </c>
      <c r="H43" s="113" t="n">
        <v>60</v>
      </c>
      <c r="I43" s="114" t="n">
        <v>61</v>
      </c>
      <c r="J43" s="117" t="n">
        <v>117.01</v>
      </c>
      <c r="K43" s="118" t="n">
        <v>0.000759684673629729</v>
      </c>
      <c r="L43" s="118" t="n">
        <v>-4.208045914E-006</v>
      </c>
      <c r="M43" s="118" t="n">
        <v>1.02466379023814</v>
      </c>
      <c r="N43" s="119" t="n">
        <v>117.029453790075</v>
      </c>
      <c r="O43" s="118" t="n">
        <v>0.997124402559411</v>
      </c>
      <c r="P43" s="120" t="n">
        <v>5.13139102464483</v>
      </c>
      <c r="Q43" s="121" t="n">
        <v>5.00787777759985</v>
      </c>
      <c r="R43" s="122" t="n">
        <v>229.167923160638</v>
      </c>
      <c r="S43" s="122" t="n">
        <v>223.651821547609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3243</v>
      </c>
      <c r="E44" s="114" t="n">
        <v>27.3</v>
      </c>
      <c r="F44" s="115" t="n">
        <v>4.677</v>
      </c>
      <c r="G44" s="192" t="n">
        <v>36.6057</v>
      </c>
      <c r="H44" s="113" t="n">
        <v>40</v>
      </c>
      <c r="I44" s="114" t="n">
        <v>41</v>
      </c>
      <c r="J44" s="117" t="n">
        <v>116.66</v>
      </c>
      <c r="K44" s="118" t="n">
        <v>0.000756020652891949</v>
      </c>
      <c r="L44" s="118" t="n">
        <v>-4.165845834E-006</v>
      </c>
      <c r="M44" s="118" t="n">
        <v>1.02383317755186</v>
      </c>
      <c r="N44" s="119" t="n">
        <v>116.67937220962</v>
      </c>
      <c r="O44" s="118" t="n">
        <v>0.996433742949107</v>
      </c>
      <c r="P44" s="120" t="n">
        <v>4.62199335280043</v>
      </c>
      <c r="Q44" s="121" t="n">
        <v>4.51440083613263</v>
      </c>
      <c r="R44" s="122" t="n">
        <v>206.418223136067</v>
      </c>
      <c r="S44" s="122" t="n">
        <v>201.613141341683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3245</v>
      </c>
      <c r="E45" s="114" t="n">
        <v>28</v>
      </c>
      <c r="F45" s="115" t="n">
        <v>4.68</v>
      </c>
      <c r="G45" s="192" t="n">
        <v>36.5177</v>
      </c>
      <c r="H45" s="113" t="n">
        <v>20</v>
      </c>
      <c r="I45" s="114" t="n">
        <v>20</v>
      </c>
      <c r="J45" s="117" t="n">
        <v>119.39</v>
      </c>
      <c r="K45" s="118" t="n">
        <v>0.00075511149536</v>
      </c>
      <c r="L45" s="118" t="n">
        <v>-4.1583064E-006</v>
      </c>
      <c r="M45" s="118" t="n">
        <v>1.02353870332186</v>
      </c>
      <c r="N45" s="119" t="n">
        <v>119.40972048203</v>
      </c>
      <c r="O45" s="118" t="n">
        <v>0.996237119054642</v>
      </c>
      <c r="P45" s="120" t="n">
        <v>4.51738091995189</v>
      </c>
      <c r="Q45" s="121" t="n">
        <v>4.41349301720674</v>
      </c>
      <c r="R45" s="122" t="n">
        <v>201.746231885051</v>
      </c>
      <c r="S45" s="122" t="n">
        <v>197.106598148453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3246</v>
      </c>
      <c r="E46" s="113" t="n">
        <v>28.1</v>
      </c>
      <c r="F46" s="115" t="n">
        <v>4.4667</v>
      </c>
      <c r="G46" s="128" t="n">
        <v>36.4979</v>
      </c>
      <c r="H46" s="113" t="n">
        <v>0</v>
      </c>
      <c r="I46" s="113" t="n">
        <v>4</v>
      </c>
      <c r="J46" s="117" t="n">
        <v>114.22</v>
      </c>
      <c r="K46" s="171" t="n">
        <v>0.000754984227200469</v>
      </c>
      <c r="L46" s="171" t="n">
        <v>-4.157361706E-006</v>
      </c>
      <c r="M46" s="171" t="n">
        <v>1.02349091154043</v>
      </c>
      <c r="N46" s="172" t="n">
        <v>114.23884390138</v>
      </c>
      <c r="O46" s="171" t="n">
        <v>0.996208667461312</v>
      </c>
      <c r="P46" s="120" t="n">
        <v>4.50949199426471</v>
      </c>
      <c r="Q46" s="121" t="n">
        <v>4.40599124371078</v>
      </c>
      <c r="R46" s="122" t="n">
        <v>201.393912463862</v>
      </c>
      <c r="S46" s="122" t="n">
        <v>196.771568944123</v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M34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42436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4.9365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278</v>
      </c>
      <c r="J9" s="29" t="s">
        <v>279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280</v>
      </c>
      <c r="P9" s="29" t="s">
        <v>23</v>
      </c>
      <c r="Q9" s="33" t="n">
        <v>-8.99966666666667</v>
      </c>
      <c r="R9" s="33"/>
      <c r="V9" s="61" t="n">
        <v>4.9382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282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283</v>
      </c>
      <c r="P10" s="29" t="s">
        <v>21</v>
      </c>
      <c r="Q10" s="33" t="n">
        <v>-10.0001666666667</v>
      </c>
      <c r="R10" s="33"/>
      <c r="S10" s="34"/>
      <c r="T10" s="34"/>
      <c r="V10" s="0" t="n">
        <v>4.9368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42436</v>
      </c>
      <c r="K11" s="37"/>
      <c r="L11" s="37"/>
      <c r="M11" s="37"/>
      <c r="N11" s="38" t="s">
        <v>284</v>
      </c>
      <c r="O11" s="39" t="n">
        <v>-1</v>
      </c>
      <c r="P11" s="40" t="s">
        <v>285</v>
      </c>
      <c r="Q11" s="40"/>
      <c r="R11" s="40"/>
      <c r="T11" s="41"/>
      <c r="U11" s="41"/>
      <c r="V11" s="5" t="n">
        <v>4.9422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0.492395833333333</v>
      </c>
      <c r="K12" s="44"/>
      <c r="L12" s="44"/>
      <c r="M12" s="44"/>
      <c r="N12" s="45" t="s">
        <v>286</v>
      </c>
      <c r="O12" s="39" t="n">
        <v>-1</v>
      </c>
      <c r="P12" s="40"/>
      <c r="Q12" s="40"/>
      <c r="R12" s="40"/>
      <c r="T12" s="41"/>
      <c r="U12" s="41"/>
      <c r="V12" s="5" t="n">
        <v>4.9325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4.9449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23.4</v>
      </c>
      <c r="S14" s="55" t="s">
        <v>33</v>
      </c>
      <c r="V14" s="190" t="n">
        <v>4.9485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23.5</v>
      </c>
      <c r="S15" s="60" t="s">
        <v>33</v>
      </c>
      <c r="V15" s="5" t="n">
        <v>4.9434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4.940375</v>
      </c>
      <c r="S16" s="60" t="s">
        <v>38</v>
      </c>
      <c r="U16" s="0" t="s">
        <v>108</v>
      </c>
      <c r="V16" s="191" t="n">
        <v>4.940375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0.997445643495083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0.019997183366932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5.01138495949566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4.94020702725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0.0046998402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0.0040444302986926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8" customFormat="false" ht="14.25" hidden="false" customHeight="false" outlineLevel="0" collapsed="false">
      <c r="T28" s="132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2075</v>
      </c>
      <c r="E35" s="114" t="n">
        <v>6.1</v>
      </c>
      <c r="F35" s="115" t="n">
        <v>5.2233</v>
      </c>
      <c r="G35" s="193" t="n">
        <v>34.9297</v>
      </c>
      <c r="H35" s="113" t="n">
        <v>2000</v>
      </c>
      <c r="I35" s="114" t="n">
        <v>2024</v>
      </c>
      <c r="J35" s="117" t="n">
        <v>110.9977077</v>
      </c>
      <c r="K35" s="118" t="n">
        <v>0.000802209143005569</v>
      </c>
      <c r="L35" s="118" t="n">
        <v>-5.162380666E-006</v>
      </c>
      <c r="M35" s="118" t="n">
        <v>1.02748450807257</v>
      </c>
      <c r="N35" s="119" t="n">
        <v>111.014279324767</v>
      </c>
      <c r="O35" s="118" t="n">
        <v>0.999939830033904</v>
      </c>
      <c r="P35" s="120" t="n">
        <v>5.43204356003253</v>
      </c>
      <c r="Q35" s="121" t="n">
        <v>5.28674010883369</v>
      </c>
      <c r="R35" s="122" t="n">
        <v>242.595065391053</v>
      </c>
      <c r="S35" s="122" t="n">
        <v>236.105813260513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2076</v>
      </c>
      <c r="E36" s="114" t="n">
        <v>7</v>
      </c>
      <c r="F36" s="115" t="n">
        <v>4.5432</v>
      </c>
      <c r="G36" s="193" t="n">
        <v>34.9005</v>
      </c>
      <c r="H36" s="113" t="n">
        <v>1500</v>
      </c>
      <c r="I36" s="114" t="n">
        <v>1517</v>
      </c>
      <c r="J36" s="117" t="n">
        <v>106.3986272</v>
      </c>
      <c r="K36" s="118" t="n">
        <v>0.0007993392355775</v>
      </c>
      <c r="L36" s="118" t="n">
        <v>-5.0898454E-006</v>
      </c>
      <c r="M36" s="118" t="n">
        <v>1.02734067837544</v>
      </c>
      <c r="N36" s="119" t="n">
        <v>106.414481127446</v>
      </c>
      <c r="O36" s="118" t="n">
        <v>0.999904279762349</v>
      </c>
      <c r="P36" s="120" t="n">
        <v>4.93083680584704</v>
      </c>
      <c r="Q36" s="121" t="n">
        <v>4.79961215362786</v>
      </c>
      <c r="R36" s="122" t="n">
        <v>220.211171749129</v>
      </c>
      <c r="S36" s="122" t="n">
        <v>214.35067878102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2077</v>
      </c>
      <c r="E37" s="114" t="n">
        <v>7.3</v>
      </c>
      <c r="F37" s="115" t="n">
        <v>3.6965</v>
      </c>
      <c r="G37" s="193" t="n">
        <v>34.58085</v>
      </c>
      <c r="H37" s="113" t="n">
        <v>1000</v>
      </c>
      <c r="I37" s="114" t="n">
        <v>1009</v>
      </c>
      <c r="J37" s="117" t="n">
        <v>117.6550602</v>
      </c>
      <c r="K37" s="118" t="n">
        <v>0.000798404599922949</v>
      </c>
      <c r="L37" s="118" t="n">
        <v>-5.066262634E-006</v>
      </c>
      <c r="M37" s="118" t="n">
        <v>1.02704680531273</v>
      </c>
      <c r="N37" s="119" t="n">
        <v>117.672215307845</v>
      </c>
      <c r="O37" s="118" t="n">
        <v>0.999889786405409</v>
      </c>
      <c r="P37" s="120" t="n">
        <v>3.61854736769604</v>
      </c>
      <c r="Q37" s="121" t="n">
        <v>3.52325458681916</v>
      </c>
      <c r="R37" s="122" t="n">
        <v>161.604325441305</v>
      </c>
      <c r="S37" s="122" t="n">
        <v>157.348549847344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2078</v>
      </c>
      <c r="E38" s="114" t="n">
        <v>8.9</v>
      </c>
      <c r="F38" s="115" t="n">
        <v>2.4007</v>
      </c>
      <c r="G38" s="193" t="n">
        <v>34.5298</v>
      </c>
      <c r="H38" s="113" t="n">
        <v>700</v>
      </c>
      <c r="I38" s="114" t="n">
        <v>705</v>
      </c>
      <c r="J38" s="117" t="n">
        <v>110.0904939</v>
      </c>
      <c r="K38" s="118" t="n">
        <v>0.000793599979577109</v>
      </c>
      <c r="L38" s="118" t="n">
        <v>-4.945517866E-006</v>
      </c>
      <c r="M38" s="118" t="n">
        <v>1.02676620417745</v>
      </c>
      <c r="N38" s="119" t="n">
        <v>110.106489828583</v>
      </c>
      <c r="O38" s="118" t="n">
        <v>0.999790770835288</v>
      </c>
      <c r="P38" s="120" t="n">
        <v>2.50902742398201</v>
      </c>
      <c r="Q38" s="121" t="n">
        <v>2.44362096626662</v>
      </c>
      <c r="R38" s="122" t="n">
        <v>112.053164755037</v>
      </c>
      <c r="S38" s="122" t="n">
        <v>109.132112353467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2079</v>
      </c>
      <c r="E39" s="114" t="n">
        <v>11.3</v>
      </c>
      <c r="F39" s="115" t="n">
        <v>1.5986</v>
      </c>
      <c r="G39" s="193" t="n">
        <v>34.77515</v>
      </c>
      <c r="H39" s="113" t="n">
        <v>400</v>
      </c>
      <c r="I39" s="114" t="n">
        <v>403</v>
      </c>
      <c r="J39" s="117" t="n">
        <v>107.7165856</v>
      </c>
      <c r="K39" s="118" t="n">
        <v>0.000786935426116749</v>
      </c>
      <c r="L39" s="118" t="n">
        <v>-4.780284874E-006</v>
      </c>
      <c r="M39" s="118" t="n">
        <v>1.02654617532218</v>
      </c>
      <c r="N39" s="119" t="n">
        <v>107.732500887097</v>
      </c>
      <c r="O39" s="118" t="n">
        <v>0.999576407443121</v>
      </c>
      <c r="P39" s="120" t="n">
        <v>1.70283203862447</v>
      </c>
      <c r="Q39" s="121" t="n">
        <v>1.65879731429523</v>
      </c>
      <c r="R39" s="122" t="n">
        <v>76.0484788449687</v>
      </c>
      <c r="S39" s="122" t="n">
        <v>74.0818880564248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2080</v>
      </c>
      <c r="E40" s="114" t="n">
        <v>20</v>
      </c>
      <c r="F40" s="115" t="n">
        <v>3.6321</v>
      </c>
      <c r="G40" s="193" t="n">
        <v>36.1605</v>
      </c>
      <c r="H40" s="113" t="n">
        <v>100</v>
      </c>
      <c r="I40" s="114" t="n">
        <v>102</v>
      </c>
      <c r="J40" s="117" t="n">
        <v>108.7289559</v>
      </c>
      <c r="K40" s="118" t="n">
        <v>0.00076753484</v>
      </c>
      <c r="L40" s="118" t="n">
        <v>-4.3411E-006</v>
      </c>
      <c r="M40" s="118" t="n">
        <v>1.02564855271286</v>
      </c>
      <c r="N40" s="119" t="n">
        <v>108.746527042918</v>
      </c>
      <c r="O40" s="118" t="n">
        <v>0.9982063193824</v>
      </c>
      <c r="P40" s="120" t="n">
        <v>3.85262379146093</v>
      </c>
      <c r="Q40" s="121" t="n">
        <v>3.75628062972512</v>
      </c>
      <c r="R40" s="122" t="n">
        <v>172.058178526645</v>
      </c>
      <c r="S40" s="122" t="n">
        <v>167.755492923524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94" t="n">
        <v>2081</v>
      </c>
      <c r="E41" s="195" t="n">
        <v>22.5</v>
      </c>
      <c r="F41" s="196" t="n">
        <v>5.1271</v>
      </c>
      <c r="G41" s="197" t="n">
        <v>36.54435</v>
      </c>
      <c r="H41" s="194" t="n">
        <v>80</v>
      </c>
      <c r="I41" s="195" t="n">
        <v>84</v>
      </c>
      <c r="J41" s="198" t="n">
        <v>119.400871</v>
      </c>
      <c r="K41" s="199" t="n">
        <v>0.000763154238105469</v>
      </c>
      <c r="L41" s="199" t="n">
        <v>-4.26122625E-006</v>
      </c>
      <c r="M41" s="199" t="n">
        <v>1.02525117523044</v>
      </c>
      <c r="N41" s="200" t="n">
        <v>119.420625098001</v>
      </c>
      <c r="O41" s="199" t="n">
        <v>0.997658351219831</v>
      </c>
      <c r="P41" s="201" t="n">
        <v>4.94988293593049</v>
      </c>
      <c r="Q41" s="202" t="n">
        <v>4.82797099434483</v>
      </c>
      <c r="R41" s="166" t="n">
        <v>221.061771918656</v>
      </c>
      <c r="S41" s="166" t="n">
        <v>215.61718460744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94" t="n">
        <v>2082</v>
      </c>
      <c r="E42" s="195" t="n">
        <v>22.5</v>
      </c>
      <c r="F42" s="196" t="n">
        <v>4.9549</v>
      </c>
      <c r="G42" s="197" t="n">
        <v>36.5467</v>
      </c>
      <c r="H42" s="194" t="n">
        <v>80</v>
      </c>
      <c r="I42" s="195" t="n">
        <v>84</v>
      </c>
      <c r="J42" s="198" t="n">
        <v>111.1790697</v>
      </c>
      <c r="K42" s="199" t="n">
        <v>0.000763154238105469</v>
      </c>
      <c r="L42" s="199" t="n">
        <v>-4.26122625E-006</v>
      </c>
      <c r="M42" s="199" t="n">
        <v>1.02525296082372</v>
      </c>
      <c r="N42" s="200" t="n">
        <v>111.197466167126</v>
      </c>
      <c r="O42" s="199" t="n">
        <v>0.997658351219831</v>
      </c>
      <c r="P42" s="201" t="n">
        <v>5.14346166322202</v>
      </c>
      <c r="Q42" s="202" t="n">
        <v>5.0167732840192</v>
      </c>
      <c r="R42" s="166" t="n">
        <v>229.706997879495</v>
      </c>
      <c r="S42" s="166" t="n">
        <v>224.049094864298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2083</v>
      </c>
      <c r="E43" s="114" t="n">
        <v>23.8</v>
      </c>
      <c r="F43" s="115" t="n">
        <v>4.8722</v>
      </c>
      <c r="G43" s="193" t="n">
        <v>36.62295</v>
      </c>
      <c r="H43" s="113" t="n">
        <v>60</v>
      </c>
      <c r="I43" s="114" t="n">
        <v>64</v>
      </c>
      <c r="J43" s="117" t="n">
        <v>109.4301922</v>
      </c>
      <c r="K43" s="118" t="n">
        <v>0.00076106192253878</v>
      </c>
      <c r="L43" s="118" t="n">
        <v>-4.227865624E-006</v>
      </c>
      <c r="M43" s="118" t="n">
        <v>1.02493186217552</v>
      </c>
      <c r="N43" s="119" t="n">
        <v>109.448382726134</v>
      </c>
      <c r="O43" s="118" t="n">
        <v>0.997348547484725</v>
      </c>
      <c r="P43" s="120" t="n">
        <v>5.13970552578925</v>
      </c>
      <c r="Q43" s="121" t="n">
        <v>5.0146802099407</v>
      </c>
      <c r="R43" s="122" t="n">
        <v>229.539248781748</v>
      </c>
      <c r="S43" s="122" t="n">
        <v>223.955618175952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2084</v>
      </c>
      <c r="E44" s="114" t="n">
        <v>26.2</v>
      </c>
      <c r="F44" s="115" t="n">
        <v>4.6704</v>
      </c>
      <c r="G44" s="193" t="n">
        <v>36.33</v>
      </c>
      <c r="H44" s="113" t="n">
        <v>40</v>
      </c>
      <c r="I44" s="114" t="n">
        <v>44</v>
      </c>
      <c r="J44" s="117" t="n">
        <v>109.2831198</v>
      </c>
      <c r="K44" s="118" t="n">
        <v>0.00075751484439926</v>
      </c>
      <c r="L44" s="118" t="n">
        <v>-4.180969624E-006</v>
      </c>
      <c r="M44" s="118" t="n">
        <v>1.02397631311333</v>
      </c>
      <c r="N44" s="119" t="n">
        <v>109.300965733463</v>
      </c>
      <c r="O44" s="118" t="n">
        <v>0.996733652687926</v>
      </c>
      <c r="P44" s="120" t="n">
        <v>4.93293390208287</v>
      </c>
      <c r="Q44" s="121" t="n">
        <v>4.81742969921307</v>
      </c>
      <c r="R44" s="122" t="n">
        <v>220.304828067021</v>
      </c>
      <c r="S44" s="122" t="n">
        <v>215.146410366856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2086</v>
      </c>
      <c r="E45" s="114" t="n">
        <v>28</v>
      </c>
      <c r="F45" s="115" t="n">
        <v>4.2309</v>
      </c>
      <c r="G45" s="193" t="n">
        <v>36.31435</v>
      </c>
      <c r="H45" s="113" t="n">
        <v>20</v>
      </c>
      <c r="I45" s="114" t="n">
        <v>25</v>
      </c>
      <c r="J45" s="117" t="n">
        <v>108.4047599</v>
      </c>
      <c r="K45" s="118" t="n">
        <v>0.00075511149536</v>
      </c>
      <c r="L45" s="118" t="n">
        <v>-4.1583064E-006</v>
      </c>
      <c r="M45" s="118" t="n">
        <v>1.02338565007296</v>
      </c>
      <c r="N45" s="119" t="n">
        <v>108.422445431947</v>
      </c>
      <c r="O45" s="118" t="n">
        <v>0.996237119054642</v>
      </c>
      <c r="P45" s="120" t="n">
        <v>4.50411202432094</v>
      </c>
      <c r="Q45" s="121" t="n">
        <v>4.40118739597318</v>
      </c>
      <c r="R45" s="122" t="n">
        <v>201.153643006173</v>
      </c>
      <c r="S45" s="122" t="n">
        <v>196.557029104162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2087</v>
      </c>
      <c r="E46" s="113" t="n">
        <v>28.2</v>
      </c>
      <c r="F46" s="115" t="n">
        <v>4.3488</v>
      </c>
      <c r="G46" s="203" t="n">
        <v>36.3201</v>
      </c>
      <c r="H46" s="113" t="n">
        <v>0</v>
      </c>
      <c r="I46" s="113" t="n">
        <v>2</v>
      </c>
      <c r="J46" s="117" t="n">
        <v>111.3855099</v>
      </c>
      <c r="K46" s="158" t="n">
        <v>0.00075485760789126</v>
      </c>
      <c r="L46" s="158" t="n">
        <v>-4.156450104E-006</v>
      </c>
      <c r="M46" s="158" t="n">
        <v>1.02332416937534</v>
      </c>
      <c r="N46" s="159" t="n">
        <v>111.403688126601</v>
      </c>
      <c r="O46" s="158" t="n">
        <v>0.996180125720464</v>
      </c>
      <c r="P46" s="120" t="n">
        <v>4.50386355701691</v>
      </c>
      <c r="Q46" s="121" t="n">
        <v>4.40120901255186</v>
      </c>
      <c r="R46" s="122" t="n">
        <v>201.142546456375</v>
      </c>
      <c r="S46" s="122" t="n">
        <v>196.557994500566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G47" activeCellId="0" sqref="G47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  <c r="V7" s="0" t="n">
        <v>4.9467</v>
      </c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4.9388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278</v>
      </c>
      <c r="J9" s="29" t="s">
        <v>287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288</v>
      </c>
      <c r="P9" s="29" t="s">
        <v>23</v>
      </c>
      <c r="Q9" s="33" t="n">
        <v>-8.49883333333333</v>
      </c>
      <c r="R9" s="33"/>
      <c r="V9" s="61" t="n">
        <v>4.9405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234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289</v>
      </c>
      <c r="P10" s="29" t="s">
        <v>21</v>
      </c>
      <c r="Q10" s="33" t="n">
        <v>-10</v>
      </c>
      <c r="R10" s="33"/>
      <c r="S10" s="34"/>
      <c r="T10" s="34"/>
      <c r="V10" s="5" t="n">
        <v>4.943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42436</v>
      </c>
      <c r="K11" s="37"/>
      <c r="L11" s="37"/>
      <c r="M11" s="37"/>
      <c r="N11" s="38" t="s">
        <v>290</v>
      </c>
      <c r="O11" s="39" t="n">
        <v>-1</v>
      </c>
      <c r="P11" s="40" t="s">
        <v>291</v>
      </c>
      <c r="Q11" s="40"/>
      <c r="R11" s="40"/>
      <c r="T11" s="41"/>
      <c r="U11" s="41"/>
      <c r="V11" s="5" t="n">
        <v>4.9456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0.679872685185185</v>
      </c>
      <c r="K12" s="44"/>
      <c r="L12" s="44"/>
      <c r="M12" s="44"/>
      <c r="N12" s="45" t="s">
        <v>292</v>
      </c>
      <c r="O12" s="39" t="n">
        <v>-1</v>
      </c>
      <c r="P12" s="40"/>
      <c r="Q12" s="40"/>
      <c r="R12" s="40"/>
      <c r="T12" s="41"/>
      <c r="U12" s="41"/>
      <c r="V12" s="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 t="n">
        <v>4.941975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23.6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4.941975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4.941811914825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0.00404321299704531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8" customFormat="false" ht="14.25" hidden="false" customHeight="false" outlineLevel="0" collapsed="false">
      <c r="T28" s="132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2041</v>
      </c>
      <c r="E35" s="114" t="n">
        <v>3.8</v>
      </c>
      <c r="F35" s="115" t="n">
        <v>5.2876</v>
      </c>
      <c r="G35" s="193" t="n">
        <v>34.9336</v>
      </c>
      <c r="H35" s="113" t="n">
        <v>2000</v>
      </c>
      <c r="I35" s="114" t="n">
        <v>2022</v>
      </c>
      <c r="J35" s="117" t="n">
        <v>111.07</v>
      </c>
      <c r="K35" s="118" t="n">
        <v>0.00081001101679478</v>
      </c>
      <c r="L35" s="118" t="n">
        <v>-5.359926424E-006</v>
      </c>
      <c r="M35" s="118" t="n">
        <v>1.02775421557306</v>
      </c>
      <c r="N35" s="119" t="n">
        <v>111.08658674952</v>
      </c>
      <c r="O35" s="118" t="n">
        <v>0.999974696260867</v>
      </c>
      <c r="P35" s="120" t="n">
        <v>5.49380219057353</v>
      </c>
      <c r="Q35" s="121" t="n">
        <v>5.34544359665822</v>
      </c>
      <c r="R35" s="122" t="n">
        <v>245.353205831014</v>
      </c>
      <c r="S35" s="122" t="n">
        <v>238.727511026756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2042</v>
      </c>
      <c r="E36" s="114" t="n">
        <v>6.7</v>
      </c>
      <c r="F36" s="115" t="n">
        <v>4.8131</v>
      </c>
      <c r="G36" s="193" t="n">
        <v>34.9052</v>
      </c>
      <c r="H36" s="113" t="n">
        <v>1500</v>
      </c>
      <c r="I36" s="114" t="n">
        <v>1515</v>
      </c>
      <c r="J36" s="117" t="n">
        <v>110.84</v>
      </c>
      <c r="K36" s="118" t="n">
        <v>0.000800284798013229</v>
      </c>
      <c r="L36" s="118" t="n">
        <v>-5.113725994E-006</v>
      </c>
      <c r="M36" s="118" t="n">
        <v>1.02738564171517</v>
      </c>
      <c r="N36" s="119" t="n">
        <v>110.85652092368</v>
      </c>
      <c r="O36" s="118" t="n">
        <v>0.999917459350318</v>
      </c>
      <c r="P36" s="120" t="n">
        <v>5.00995465263248</v>
      </c>
      <c r="Q36" s="121" t="n">
        <v>4.87641100791384</v>
      </c>
      <c r="R36" s="122" t="n">
        <v>223.744574786566</v>
      </c>
      <c r="S36" s="122" t="n">
        <v>217.780515613432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2043</v>
      </c>
      <c r="E37" s="114" t="n">
        <v>8.7</v>
      </c>
      <c r="F37" s="115" t="n">
        <v>3.4973</v>
      </c>
      <c r="G37" s="193" t="n">
        <v>34.58563</v>
      </c>
      <c r="H37" s="113" t="n">
        <v>1000</v>
      </c>
      <c r="I37" s="114" t="n">
        <v>1010</v>
      </c>
      <c r="J37" s="117" t="n">
        <v>109.68</v>
      </c>
      <c r="K37" s="118" t="n">
        <v>0.000794184279409729</v>
      </c>
      <c r="L37" s="118" t="n">
        <v>-4.960147674E-006</v>
      </c>
      <c r="M37" s="118" t="n">
        <v>1.02684151780423</v>
      </c>
      <c r="N37" s="119" t="n">
        <v>109.695997518984</v>
      </c>
      <c r="O37" s="118" t="n">
        <v>0.99980511543738</v>
      </c>
      <c r="P37" s="120" t="n">
        <v>3.67522005936387</v>
      </c>
      <c r="Q37" s="121" t="n">
        <v>3.57915023461736</v>
      </c>
      <c r="R37" s="122" t="n">
        <v>164.135327851191</v>
      </c>
      <c r="S37" s="122" t="n">
        <v>159.844849478011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2044</v>
      </c>
      <c r="E38" s="114" t="n">
        <v>9.3</v>
      </c>
      <c r="F38" s="115" t="n">
        <v>2.483</v>
      </c>
      <c r="G38" s="193" t="n">
        <v>34.5335</v>
      </c>
      <c r="H38" s="113" t="n">
        <v>700</v>
      </c>
      <c r="I38" s="114" t="n">
        <v>707</v>
      </c>
      <c r="J38" s="117" t="n">
        <v>109.47</v>
      </c>
      <c r="K38" s="118" t="n">
        <v>0.000792445024834849</v>
      </c>
      <c r="L38" s="118" t="n">
        <v>-4.916655354E-006</v>
      </c>
      <c r="M38" s="118" t="n">
        <v>1.02670473152574</v>
      </c>
      <c r="N38" s="119" t="n">
        <v>109.48590982245</v>
      </c>
      <c r="O38" s="118" t="n">
        <v>0.999760427059674</v>
      </c>
      <c r="P38" s="120" t="n">
        <v>2.60978623884752</v>
      </c>
      <c r="Q38" s="121" t="n">
        <v>2.54190533920031</v>
      </c>
      <c r="R38" s="122" t="n">
        <v>116.55305342693</v>
      </c>
      <c r="S38" s="122" t="n">
        <v>113.521492448686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2045</v>
      </c>
      <c r="E39" s="114" t="n">
        <v>12.2</v>
      </c>
      <c r="F39" s="115" t="n">
        <v>1.6273</v>
      </c>
      <c r="G39" s="193" t="n">
        <v>34.79445</v>
      </c>
      <c r="H39" s="113" t="n">
        <v>400</v>
      </c>
      <c r="I39" s="114" t="n">
        <v>404</v>
      </c>
      <c r="J39" s="117" t="n">
        <v>110.08</v>
      </c>
      <c r="K39" s="118" t="n">
        <v>0.00078459512769926</v>
      </c>
      <c r="L39" s="118" t="n">
        <v>-4.723236664E-006</v>
      </c>
      <c r="M39" s="118" t="n">
        <v>1.02639162444352</v>
      </c>
      <c r="N39" s="119" t="n">
        <v>110.09628573056</v>
      </c>
      <c r="O39" s="118" t="n">
        <v>0.999476556944774</v>
      </c>
      <c r="P39" s="120" t="n">
        <v>1.69525554758478</v>
      </c>
      <c r="Q39" s="121" t="n">
        <v>1.65166541426514</v>
      </c>
      <c r="R39" s="122" t="n">
        <v>75.7101127551364</v>
      </c>
      <c r="S39" s="122" t="n">
        <v>73.7633774010813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2046</v>
      </c>
      <c r="E40" s="114" t="n">
        <v>18.5</v>
      </c>
      <c r="F40" s="115" t="n">
        <v>2.5613</v>
      </c>
      <c r="G40" s="193" t="n">
        <v>35.7973</v>
      </c>
      <c r="H40" s="113" t="n">
        <v>100</v>
      </c>
      <c r="I40" s="114" t="n">
        <v>103</v>
      </c>
      <c r="J40" s="117" t="n">
        <v>108.28</v>
      </c>
      <c r="K40" s="118" t="n">
        <v>0.000770400319460469</v>
      </c>
      <c r="L40" s="118" t="n">
        <v>-4.39895185E-006</v>
      </c>
      <c r="M40" s="118" t="n">
        <v>1.02575901433641</v>
      </c>
      <c r="N40" s="119" t="n">
        <v>108.29710531644</v>
      </c>
      <c r="O40" s="118" t="n">
        <v>0.998503804726763</v>
      </c>
      <c r="P40" s="120" t="n">
        <v>2.72271206266739</v>
      </c>
      <c r="Q40" s="121" t="n">
        <v>2.6543389086654</v>
      </c>
      <c r="R40" s="122" t="n">
        <v>121.596320718726</v>
      </c>
      <c r="S40" s="122" t="n">
        <v>118.542775660997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2048</v>
      </c>
      <c r="E41" s="114" t="n">
        <v>25.8</v>
      </c>
      <c r="F41" s="115" t="n">
        <v>3.8171</v>
      </c>
      <c r="G41" s="193" t="n">
        <v>36.0721</v>
      </c>
      <c r="H41" s="113" t="n">
        <v>80</v>
      </c>
      <c r="I41" s="114" t="n">
        <v>81</v>
      </c>
      <c r="J41" s="117" t="n">
        <v>107.72</v>
      </c>
      <c r="K41" s="118" t="n">
        <v>0.00075807836541318</v>
      </c>
      <c r="L41" s="118" t="n">
        <v>-4.187461944E-006</v>
      </c>
      <c r="M41" s="118" t="n">
        <v>1.0239068546602</v>
      </c>
      <c r="N41" s="119" t="n">
        <v>107.73731286612</v>
      </c>
      <c r="O41" s="118" t="n">
        <v>0.996839926411263</v>
      </c>
      <c r="P41" s="120" t="n">
        <v>4.0871060856414</v>
      </c>
      <c r="Q41" s="121" t="n">
        <v>3.9916776287212</v>
      </c>
      <c r="R41" s="122" t="n">
        <v>182.530157784745</v>
      </c>
      <c r="S41" s="122" t="n">
        <v>178.268322898689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94" t="n">
        <v>2049</v>
      </c>
      <c r="E42" s="195" t="n">
        <v>25.4</v>
      </c>
      <c r="F42" s="196" t="n">
        <v>4.7383</v>
      </c>
      <c r="G42" s="197" t="n">
        <v>36.47835</v>
      </c>
      <c r="H42" s="194" t="n">
        <v>60</v>
      </c>
      <c r="I42" s="195" t="n">
        <v>60</v>
      </c>
      <c r="J42" s="198" t="n">
        <v>106.87</v>
      </c>
      <c r="K42" s="199" t="n">
        <v>0.00075865280681654</v>
      </c>
      <c r="L42" s="199" t="n">
        <v>-4.194483736E-006</v>
      </c>
      <c r="M42" s="199" t="n">
        <v>1.02433787461429</v>
      </c>
      <c r="N42" s="200" t="n">
        <v>106.887610412645</v>
      </c>
      <c r="O42" s="199" t="n">
        <v>0.996944698308382</v>
      </c>
      <c r="P42" s="201" t="n">
        <v>5.11853510585917</v>
      </c>
      <c r="Q42" s="202" t="n">
        <v>4.99692067696562</v>
      </c>
      <c r="R42" s="166" t="n">
        <v>228.593777827671</v>
      </c>
      <c r="S42" s="166" t="n">
        <v>223.162477433284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94" t="n">
        <v>2050</v>
      </c>
      <c r="E43" s="195" t="n">
        <v>25.7</v>
      </c>
      <c r="F43" s="196" t="n">
        <v>4.8501</v>
      </c>
      <c r="G43" s="197" t="n">
        <v>36.4641</v>
      </c>
      <c r="H43" s="194" t="n">
        <v>60</v>
      </c>
      <c r="I43" s="195" t="n">
        <v>61</v>
      </c>
      <c r="J43" s="198" t="n">
        <v>111.03</v>
      </c>
      <c r="K43" s="199" t="n">
        <v>0.000758220947939229</v>
      </c>
      <c r="L43" s="199" t="n">
        <v>-4.189167754E-006</v>
      </c>
      <c r="M43" s="199" t="n">
        <v>1.02423408855107</v>
      </c>
      <c r="N43" s="200" t="n">
        <v>111.04828009023</v>
      </c>
      <c r="O43" s="199" t="n">
        <v>0.996866260603449</v>
      </c>
      <c r="P43" s="201" t="n">
        <v>5.03970840383796</v>
      </c>
      <c r="Q43" s="202" t="n">
        <v>4.92046540939424</v>
      </c>
      <c r="R43" s="166" t="n">
        <v>225.073377315403</v>
      </c>
      <c r="S43" s="166" t="n">
        <v>219.747985183547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2051</v>
      </c>
      <c r="E44" s="114" t="n">
        <v>27.6</v>
      </c>
      <c r="F44" s="115" t="n">
        <v>4.4098</v>
      </c>
      <c r="G44" s="193" t="n">
        <v>36.48665</v>
      </c>
      <c r="H44" s="113" t="n">
        <v>40</v>
      </c>
      <c r="I44" s="114" t="n">
        <v>40</v>
      </c>
      <c r="J44" s="117" t="n">
        <v>111.8382733</v>
      </c>
      <c r="K44" s="118" t="n">
        <v>0.0007556270831184</v>
      </c>
      <c r="L44" s="118" t="n">
        <v>-4.162416096E-006</v>
      </c>
      <c r="M44" s="118" t="n">
        <v>1.02364614014598</v>
      </c>
      <c r="N44" s="119" t="n">
        <v>111.856711684685</v>
      </c>
      <c r="O44" s="118" t="n">
        <v>0.996350020834557</v>
      </c>
      <c r="P44" s="120" t="n">
        <v>4.5470445552597</v>
      </c>
      <c r="Q44" s="121" t="n">
        <v>4.44200820667509</v>
      </c>
      <c r="R44" s="122" t="n">
        <v>203.071009837898</v>
      </c>
      <c r="S44" s="122" t="n">
        <v>198.380086510109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2052</v>
      </c>
      <c r="E45" s="114" t="n">
        <v>27.7</v>
      </c>
      <c r="F45" s="115" t="n">
        <v>4.6494</v>
      </c>
      <c r="G45" s="193" t="n">
        <v>36.49095</v>
      </c>
      <c r="H45" s="113" t="n">
        <v>20</v>
      </c>
      <c r="I45" s="114" t="n">
        <v>21</v>
      </c>
      <c r="J45" s="117" t="n">
        <v>117.8815891</v>
      </c>
      <c r="K45" s="118" t="n">
        <v>0.000755497206216729</v>
      </c>
      <c r="L45" s="118" t="n">
        <v>-4.161339034E-006</v>
      </c>
      <c r="M45" s="118" t="n">
        <v>1.02361678742434</v>
      </c>
      <c r="N45" s="119" t="n">
        <v>117.901028893918</v>
      </c>
      <c r="O45" s="118" t="n">
        <v>0.996321931391658</v>
      </c>
      <c r="P45" s="120" t="n">
        <v>4.54481169031156</v>
      </c>
      <c r="Q45" s="121" t="n">
        <v>4.43995423497044</v>
      </c>
      <c r="R45" s="122" t="n">
        <v>202.971290089314</v>
      </c>
      <c r="S45" s="122" t="n">
        <v>198.28835613378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2097</v>
      </c>
      <c r="E46" s="113" t="n">
        <v>27.7</v>
      </c>
      <c r="F46" s="115" t="n">
        <v>4.3504</v>
      </c>
      <c r="G46" s="203" t="n">
        <v>36.49395</v>
      </c>
      <c r="H46" s="113" t="n">
        <v>0</v>
      </c>
      <c r="I46" s="113" t="n">
        <v>4</v>
      </c>
      <c r="J46" s="117" t="n">
        <v>110.3629808</v>
      </c>
      <c r="K46" s="158" t="n">
        <v>0.000755497206216729</v>
      </c>
      <c r="L46" s="158" t="n">
        <v>-4.161339034E-006</v>
      </c>
      <c r="M46" s="158" t="n">
        <v>1.03117312635043</v>
      </c>
      <c r="N46" s="159" t="n">
        <v>110.392220312952</v>
      </c>
      <c r="O46" s="158" t="n">
        <v>0.996321931391658</v>
      </c>
      <c r="P46" s="120" t="n">
        <v>4.54621075749414</v>
      </c>
      <c r="Q46" s="121" t="n">
        <v>4.40877544354193</v>
      </c>
      <c r="R46" s="122" t="n">
        <v>203.033772429688</v>
      </c>
      <c r="S46" s="122" t="n">
        <v>196.895911308583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H31" colorId="64" zoomScale="100" zoomScaleNormal="100" zoomScalePageLayoutView="100" workbookViewId="0">
      <selection pane="topLeft" activeCell="H40" activeCellId="0" sqref="H40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177</v>
      </c>
      <c r="J9" s="29" t="s">
        <v>279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293</v>
      </c>
      <c r="P9" s="29" t="s">
        <v>23</v>
      </c>
      <c r="Q9" s="33" t="n">
        <v>-7.99966666666667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218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294</v>
      </c>
      <c r="P10" s="29" t="s">
        <v>21</v>
      </c>
      <c r="Q10" s="33" t="n">
        <v>-10.002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42436</v>
      </c>
      <c r="K11" s="37"/>
      <c r="L11" s="37"/>
      <c r="M11" s="37"/>
      <c r="N11" s="38" t="s">
        <v>295</v>
      </c>
      <c r="O11" s="39" t="n">
        <v>-1</v>
      </c>
      <c r="P11" s="40" t="s">
        <v>296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0.866331018518518</v>
      </c>
      <c r="K12" s="44"/>
      <c r="L12" s="44"/>
      <c r="M12" s="44"/>
      <c r="N12" s="45" t="s">
        <v>297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23.6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4.941975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4.941811914825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0.00404321299704531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3248</v>
      </c>
      <c r="E35" s="114" t="n">
        <v>6.1</v>
      </c>
      <c r="F35" s="115" t="n">
        <v>5.6635</v>
      </c>
      <c r="G35" s="193" t="n">
        <v>34.91787</v>
      </c>
      <c r="H35" s="113" t="n">
        <v>2000</v>
      </c>
      <c r="I35" s="114" t="n">
        <v>2020</v>
      </c>
      <c r="J35" s="117" t="n">
        <v>118.49</v>
      </c>
      <c r="K35" s="118" t="n">
        <v>0.000802209143005569</v>
      </c>
      <c r="L35" s="118" t="n">
        <v>-5.162380666E-006</v>
      </c>
      <c r="M35" s="118" t="n">
        <v>1.02747516008204</v>
      </c>
      <c r="N35" s="119" t="n">
        <v>118.507676184163</v>
      </c>
      <c r="O35" s="118" t="n">
        <v>0.999939830033904</v>
      </c>
      <c r="P35" s="120" t="n">
        <v>5.51047980654792</v>
      </c>
      <c r="Q35" s="121" t="n">
        <v>5.36312703278189</v>
      </c>
      <c r="R35" s="122" t="n">
        <v>246.09802816043</v>
      </c>
      <c r="S35" s="122" t="n">
        <v>239.517253284039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3249</v>
      </c>
      <c r="E36" s="114" t="n">
        <v>6.8</v>
      </c>
      <c r="F36" s="115" t="n">
        <v>5.1815</v>
      </c>
      <c r="G36" s="193" t="n">
        <v>34.9184</v>
      </c>
      <c r="H36" s="113" t="n">
        <v>1500</v>
      </c>
      <c r="I36" s="114" t="n">
        <v>1514</v>
      </c>
      <c r="J36" s="117" t="n">
        <v>119.99</v>
      </c>
      <c r="K36" s="118" t="n">
        <v>0.00079996838969888</v>
      </c>
      <c r="L36" s="118" t="n">
        <v>-5.105732704E-006</v>
      </c>
      <c r="M36" s="118" t="n">
        <v>1.02738240686883</v>
      </c>
      <c r="N36" s="119" t="n">
        <v>120.00790058816</v>
      </c>
      <c r="O36" s="118" t="n">
        <v>0.99991321285054</v>
      </c>
      <c r="P36" s="120" t="n">
        <v>4.97615191072988</v>
      </c>
      <c r="Q36" s="121" t="n">
        <v>4.84352455080068</v>
      </c>
      <c r="R36" s="122" t="n">
        <v>222.234944333196</v>
      </c>
      <c r="S36" s="122" t="n">
        <v>216.311806438758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3250</v>
      </c>
      <c r="E37" s="114" t="n">
        <v>7</v>
      </c>
      <c r="F37" s="115" t="n">
        <v>3.649</v>
      </c>
      <c r="G37" s="193" t="n">
        <v>34.58015</v>
      </c>
      <c r="H37" s="113" t="n">
        <v>1000</v>
      </c>
      <c r="I37" s="114" t="n">
        <v>1009</v>
      </c>
      <c r="J37" s="117" t="n">
        <v>117.21</v>
      </c>
      <c r="K37" s="118" t="n">
        <v>0.0007993392355775</v>
      </c>
      <c r="L37" s="118" t="n">
        <v>-5.0898454E-006</v>
      </c>
      <c r="M37" s="118" t="n">
        <v>1.02708827200657</v>
      </c>
      <c r="N37" s="119" t="n">
        <v>117.227089393815</v>
      </c>
      <c r="O37" s="118" t="n">
        <v>0.999904279762349</v>
      </c>
      <c r="P37" s="120" t="n">
        <v>3.58457719888231</v>
      </c>
      <c r="Q37" s="121" t="n">
        <v>3.49003809758171</v>
      </c>
      <c r="R37" s="122" t="n">
        <v>160.087217702084</v>
      </c>
      <c r="S37" s="122" t="n">
        <v>155.865101437999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3252</v>
      </c>
      <c r="E38" s="114" t="n">
        <v>7.7</v>
      </c>
      <c r="F38" s="115" t="n">
        <v>3.1755</v>
      </c>
      <c r="G38" s="193" t="n">
        <v>34.50035</v>
      </c>
      <c r="H38" s="113" t="n">
        <v>700</v>
      </c>
      <c r="I38" s="114" t="n">
        <v>857</v>
      </c>
      <c r="J38" s="117" t="n">
        <v>113.95</v>
      </c>
      <c r="K38" s="118" t="n">
        <v>0.000797175228651729</v>
      </c>
      <c r="L38" s="118" t="n">
        <v>-5.035282234E-006</v>
      </c>
      <c r="M38" s="118" t="n">
        <v>1.02692595846854</v>
      </c>
      <c r="N38" s="119" t="n">
        <v>113.966523148825</v>
      </c>
      <c r="O38" s="118" t="n">
        <v>0.999868438277747</v>
      </c>
      <c r="P38" s="120" t="n">
        <v>3.20831688939825</v>
      </c>
      <c r="Q38" s="121" t="n">
        <v>3.12419494603373</v>
      </c>
      <c r="R38" s="122" t="n">
        <v>143.283432280526</v>
      </c>
      <c r="S38" s="122" t="n">
        <v>139.526546289866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3253</v>
      </c>
      <c r="E39" s="114" t="n">
        <v>11</v>
      </c>
      <c r="F39" s="115" t="n">
        <v>1.5329</v>
      </c>
      <c r="G39" s="193" t="n">
        <v>34.7723</v>
      </c>
      <c r="H39" s="113" t="n">
        <v>400</v>
      </c>
      <c r="I39" s="114" t="n">
        <v>403</v>
      </c>
      <c r="J39" s="117" t="n">
        <v>111.66</v>
      </c>
      <c r="K39" s="118" t="n">
        <v>0.0007877343406175</v>
      </c>
      <c r="L39" s="118" t="n">
        <v>-4.7998966E-006</v>
      </c>
      <c r="M39" s="118" t="n">
        <v>1.0265986851084</v>
      </c>
      <c r="N39" s="119" t="n">
        <v>111.67649475018</v>
      </c>
      <c r="O39" s="118" t="n">
        <v>0.999607376451102</v>
      </c>
      <c r="P39" s="120" t="n">
        <v>1.57298904156757</v>
      </c>
      <c r="Q39" s="121" t="n">
        <v>1.53223364142676</v>
      </c>
      <c r="R39" s="122" t="n">
        <v>70.2496905964075</v>
      </c>
      <c r="S39" s="122" t="n">
        <v>68.4295544261189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3254</v>
      </c>
      <c r="E40" s="114" t="n">
        <v>18.7</v>
      </c>
      <c r="F40" s="115" t="n">
        <v>2.7812</v>
      </c>
      <c r="G40" s="193" t="n">
        <v>35.82045</v>
      </c>
      <c r="H40" s="113" t="n">
        <v>100</v>
      </c>
      <c r="I40" s="114" t="n">
        <v>101</v>
      </c>
      <c r="J40" s="117" t="n">
        <v>115.36</v>
      </c>
      <c r="K40" s="118" t="n">
        <v>0.000770007589862229</v>
      </c>
      <c r="L40" s="118" t="n">
        <v>-4.390808074E-006</v>
      </c>
      <c r="M40" s="118" t="n">
        <v>1.02572614206812</v>
      </c>
      <c r="N40" s="119" t="n">
        <v>115.37825047112</v>
      </c>
      <c r="O40" s="118" t="n">
        <v>0.99846553259297</v>
      </c>
      <c r="P40" s="120" t="n">
        <v>2.77306165237196</v>
      </c>
      <c r="Q40" s="121" t="n">
        <v>2.70351075071633</v>
      </c>
      <c r="R40" s="122" t="n">
        <v>123.844933394932</v>
      </c>
      <c r="S40" s="122" t="n">
        <v>120.738790126991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40" t="n">
        <v>0.0356</v>
      </c>
      <c r="AE40" s="140" t="n">
        <v>0.0241</v>
      </c>
      <c r="AF40" s="140" t="n">
        <v>0.004</v>
      </c>
      <c r="AG40" s="140" t="n">
        <v>0.0634</v>
      </c>
      <c r="AH40" s="140" t="n">
        <v>0.0106</v>
      </c>
      <c r="AI40" s="140" t="n">
        <v>0.0089</v>
      </c>
      <c r="AJ40" s="140" t="n">
        <v>0.0037</v>
      </c>
      <c r="AK40" s="140" t="n">
        <v>0.0036</v>
      </c>
      <c r="AL40" s="140" t="n">
        <v>0.0555</v>
      </c>
      <c r="AM40" s="140" t="n">
        <v>0.0052</v>
      </c>
      <c r="AN40" s="140" t="n">
        <v>0.0013</v>
      </c>
      <c r="AO40" s="140" t="n">
        <v>-9999.9999</v>
      </c>
      <c r="AP40" s="140" t="n">
        <v>0.0257</v>
      </c>
      <c r="AQ40" s="140" t="n">
        <v>-9999.9999</v>
      </c>
      <c r="AR40" s="140" t="n">
        <v>0.0989</v>
      </c>
      <c r="AS40" s="140" t="n">
        <v>0.0581</v>
      </c>
      <c r="AT40" s="140" t="n">
        <f aca="false">AR40+AS40</f>
        <v>0.157</v>
      </c>
      <c r="AU40" s="140" t="n">
        <v>0.0225</v>
      </c>
      <c r="AV40" s="140" t="n">
        <v>-9999.9999</v>
      </c>
      <c r="AW40" s="140" t="n">
        <v>-9999.9999</v>
      </c>
      <c r="AX40" s="140" t="n">
        <v>0.0675</v>
      </c>
      <c r="AY40" s="140" t="n">
        <v>0.1473</v>
      </c>
      <c r="AZ40" s="140" t="n">
        <f aca="false">AX40+AY40</f>
        <v>0.2148</v>
      </c>
      <c r="BA40" s="140" t="n">
        <v>0.004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3255</v>
      </c>
      <c r="E41" s="114" t="n">
        <v>21.9</v>
      </c>
      <c r="F41" s="115" t="n">
        <v>4.4927</v>
      </c>
      <c r="G41" s="193" t="n">
        <v>36.31327</v>
      </c>
      <c r="H41" s="113" t="n">
        <v>80</v>
      </c>
      <c r="I41" s="114" t="n">
        <v>80</v>
      </c>
      <c r="J41" s="117" t="n">
        <v>115.95</v>
      </c>
      <c r="K41" s="118" t="n">
        <v>0.000764161995385909</v>
      </c>
      <c r="L41" s="118" t="n">
        <v>-4.278509706E-006</v>
      </c>
      <c r="M41" s="118" t="n">
        <v>1.02524574033197</v>
      </c>
      <c r="N41" s="119" t="n">
        <v>115.968915236565</v>
      </c>
      <c r="O41" s="118" t="n">
        <v>0.997795672440038</v>
      </c>
      <c r="P41" s="120" t="n">
        <v>4.46560413205757</v>
      </c>
      <c r="Q41" s="121" t="n">
        <v>4.35564270729049</v>
      </c>
      <c r="R41" s="122" t="n">
        <v>199.433880537691</v>
      </c>
      <c r="S41" s="122" t="n">
        <v>194.523003307593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40" t="n">
        <v>0.0467</v>
      </c>
      <c r="AE41" s="140" t="n">
        <v>0.0431</v>
      </c>
      <c r="AF41" s="140" t="n">
        <v>0.0115</v>
      </c>
      <c r="AG41" s="140" t="n">
        <v>0.0799</v>
      </c>
      <c r="AH41" s="140" t="n">
        <v>0.0182</v>
      </c>
      <c r="AI41" s="140" t="n">
        <v>0.0153</v>
      </c>
      <c r="AJ41" s="140" t="n">
        <v>-9999.9999</v>
      </c>
      <c r="AK41" s="140" t="n">
        <v>0.0056</v>
      </c>
      <c r="AL41" s="140" t="n">
        <v>0.1273</v>
      </c>
      <c r="AM41" s="140" t="n">
        <v>0.0095</v>
      </c>
      <c r="AN41" s="140" t="n">
        <v>0.0016</v>
      </c>
      <c r="AO41" s="140" t="n">
        <v>-9999.9999</v>
      </c>
      <c r="AP41" s="140" t="n">
        <v>0.0538</v>
      </c>
      <c r="AQ41" s="140" t="n">
        <v>-9999.9999</v>
      </c>
      <c r="AR41" s="140" t="n">
        <v>0.0267</v>
      </c>
      <c r="AS41" s="140" t="n">
        <v>0.1083</v>
      </c>
      <c r="AT41" s="140" t="n">
        <f aca="false">AR41+AS41</f>
        <v>0.135</v>
      </c>
      <c r="AU41" s="140" t="n">
        <v>0.0185</v>
      </c>
      <c r="AV41" s="140" t="n">
        <v>-9999.9999</v>
      </c>
      <c r="AW41" s="140" t="n">
        <v>-9999.9999</v>
      </c>
      <c r="AX41" s="140" t="n">
        <v>0.0798</v>
      </c>
      <c r="AY41" s="140" t="n">
        <v>0.2401</v>
      </c>
      <c r="AZ41" s="140" t="n">
        <f aca="false">AX41+AY41</f>
        <v>0.3199</v>
      </c>
      <c r="BA41" s="140" t="n">
        <v>0.0038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0</v>
      </c>
      <c r="C42" s="112" t="n">
        <v>8</v>
      </c>
      <c r="D42" s="113" t="n">
        <v>3256</v>
      </c>
      <c r="E42" s="114" t="n">
        <v>24.8</v>
      </c>
      <c r="F42" s="115"/>
      <c r="G42" s="193" t="n">
        <v>36.5519</v>
      </c>
      <c r="H42" s="113" t="n">
        <v>60</v>
      </c>
      <c r="I42" s="114" t="n">
        <v>60</v>
      </c>
      <c r="J42" s="117" t="n">
        <v>120.07</v>
      </c>
      <c r="K42" s="118" t="n">
        <v>0.00075953517486848</v>
      </c>
      <c r="L42" s="118" t="n">
        <v>-4.206009184E-006</v>
      </c>
      <c r="M42" s="118" t="n">
        <v>1.02457749567849</v>
      </c>
      <c r="N42" s="119" t="n">
        <v>120.08987386633</v>
      </c>
      <c r="O42" s="118" t="n">
        <v>0.997099016400065</v>
      </c>
      <c r="P42" s="120"/>
      <c r="Q42" s="121"/>
      <c r="R42" s="122"/>
      <c r="S42" s="122"/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40" t="n">
        <v>0.0078</v>
      </c>
      <c r="AE42" s="140" t="n">
        <v>0.0107</v>
      </c>
      <c r="AF42" s="140" t="n">
        <v>0.0041</v>
      </c>
      <c r="AG42" s="140" t="n">
        <v>0.0099</v>
      </c>
      <c r="AH42" s="140" t="n">
        <v>0.0054</v>
      </c>
      <c r="AI42" s="140" t="n">
        <v>-9999.9999</v>
      </c>
      <c r="AJ42" s="140" t="n">
        <v>-9999.9999</v>
      </c>
      <c r="AK42" s="140" t="n">
        <v>-9999.9999</v>
      </c>
      <c r="AL42" s="140" t="n">
        <v>0.0334</v>
      </c>
      <c r="AM42" s="140" t="n">
        <v>0.0052</v>
      </c>
      <c r="AN42" s="140" t="n">
        <v>-9999.9999</v>
      </c>
      <c r="AO42" s="140" t="n">
        <v>-9999.9999</v>
      </c>
      <c r="AP42" s="140" t="n">
        <v>0.0975</v>
      </c>
      <c r="AQ42" s="140" t="n">
        <v>-9999.9999</v>
      </c>
      <c r="AR42" s="140" t="n">
        <v>0.01</v>
      </c>
      <c r="AS42" s="140" t="n">
        <v>0.0091</v>
      </c>
      <c r="AT42" s="140" t="n">
        <f aca="false">AR42+AS42</f>
        <v>0.0191</v>
      </c>
      <c r="AU42" s="140" t="n">
        <v>0.0128</v>
      </c>
      <c r="AV42" s="140" t="n">
        <v>-9999.9999</v>
      </c>
      <c r="AW42" s="140" t="n">
        <v>-9999.9999</v>
      </c>
      <c r="AX42" s="140" t="n">
        <v>0.0769</v>
      </c>
      <c r="AY42" s="140" t="n">
        <v>0.0587</v>
      </c>
      <c r="AZ42" s="140" t="n">
        <f aca="false">AX42+AY42</f>
        <v>0.1356</v>
      </c>
      <c r="BA42" s="140" t="n">
        <v>0.0019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3260</v>
      </c>
      <c r="E43" s="114" t="n">
        <v>27.3</v>
      </c>
      <c r="F43" s="115" t="n">
        <v>6.6497</v>
      </c>
      <c r="G43" s="193" t="n">
        <v>36.4467</v>
      </c>
      <c r="H43" s="113" t="n">
        <v>60</v>
      </c>
      <c r="I43" s="114" t="n">
        <v>40</v>
      </c>
      <c r="J43" s="117" t="n">
        <v>118.33</v>
      </c>
      <c r="K43" s="118" t="n">
        <v>0.000756020652891949</v>
      </c>
      <c r="L43" s="118" t="n">
        <v>-4.165845834E-006</v>
      </c>
      <c r="M43" s="118" t="n">
        <v>1.02371336317024</v>
      </c>
      <c r="N43" s="119" t="n">
        <v>118.34946138011</v>
      </c>
      <c r="O43" s="118" t="n">
        <v>0.996433742949107</v>
      </c>
      <c r="P43" s="120" t="n">
        <v>6.4814054934189</v>
      </c>
      <c r="Q43" s="121" t="n">
        <v>6.33126979347737</v>
      </c>
      <c r="R43" s="122" t="n">
        <v>289.459569336088</v>
      </c>
      <c r="S43" s="122" t="n">
        <v>282.754508976699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3261</v>
      </c>
      <c r="E44" s="114" t="n">
        <v>27.5</v>
      </c>
      <c r="F44" s="115" t="n">
        <v>6.3385</v>
      </c>
      <c r="G44" s="193" t="n">
        <v>36.45415</v>
      </c>
      <c r="H44" s="113" t="n">
        <v>40</v>
      </c>
      <c r="I44" s="114" t="n">
        <v>40</v>
      </c>
      <c r="J44" s="117" t="n">
        <v>116.76</v>
      </c>
      <c r="K44" s="118" t="n">
        <v>0.000755757615605469</v>
      </c>
      <c r="L44" s="118" t="n">
        <v>-4.16352625E-006</v>
      </c>
      <c r="M44" s="118" t="n">
        <v>1.02365417499936</v>
      </c>
      <c r="N44" s="119" t="n">
        <v>116.77921186554</v>
      </c>
      <c r="O44" s="118" t="n">
        <v>0.99637801934724</v>
      </c>
      <c r="P44" s="120" t="n">
        <v>6.2619282279376</v>
      </c>
      <c r="Q44" s="121" t="n">
        <v>6.11723019440772</v>
      </c>
      <c r="R44" s="122" t="n">
        <v>279.657714659693</v>
      </c>
      <c r="S44" s="122" t="n">
        <v>273.195500482249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40" t="n">
        <v>0.0042</v>
      </c>
      <c r="AE44" s="140" t="n">
        <v>0.0054</v>
      </c>
      <c r="AF44" s="140" t="n">
        <v>0.0027</v>
      </c>
      <c r="AG44" s="140" t="n">
        <v>0.0044</v>
      </c>
      <c r="AH44" s="140" t="n">
        <v>0.0041</v>
      </c>
      <c r="AI44" s="140" t="n">
        <v>-9999.9999</v>
      </c>
      <c r="AJ44" s="140" t="n">
        <v>-9999.9999</v>
      </c>
      <c r="AK44" s="140" t="n">
        <v>-9999.9999</v>
      </c>
      <c r="AL44" s="140" t="n">
        <v>0.0199</v>
      </c>
      <c r="AM44" s="140" t="n">
        <v>0.0047</v>
      </c>
      <c r="AN44" s="140" t="n">
        <v>-9999.9999</v>
      </c>
      <c r="AO44" s="140" t="n">
        <v>-9999.9999</v>
      </c>
      <c r="AP44" s="140" t="n">
        <v>0.0883</v>
      </c>
      <c r="AQ44" s="140" t="n">
        <v>-9999.9999</v>
      </c>
      <c r="AR44" s="140" t="n">
        <v>0.0045</v>
      </c>
      <c r="AS44" s="140" t="n">
        <v>0.005</v>
      </c>
      <c r="AT44" s="140" t="n">
        <f aca="false">AR44+AS44</f>
        <v>0.0095</v>
      </c>
      <c r="AU44" s="140" t="n">
        <v>0.0089</v>
      </c>
      <c r="AV44" s="140" t="n">
        <v>-9999.9999</v>
      </c>
      <c r="AW44" s="140" t="n">
        <v>-9999.9999</v>
      </c>
      <c r="AX44" s="140" t="n">
        <v>0.0454</v>
      </c>
      <c r="AY44" s="140" t="n">
        <v>0.0339</v>
      </c>
      <c r="AZ44" s="140" t="n">
        <f aca="false">AX44+AY44</f>
        <v>0.0793</v>
      </c>
      <c r="BA44" s="140" t="n">
        <v>-9999.9999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3263</v>
      </c>
      <c r="E45" s="114" t="n">
        <v>27.7</v>
      </c>
      <c r="F45" s="115" t="n">
        <v>6.3385</v>
      </c>
      <c r="G45" s="193" t="n">
        <v>36.43635</v>
      </c>
      <c r="H45" s="113" t="n">
        <v>20</v>
      </c>
      <c r="I45" s="114" t="n">
        <v>20</v>
      </c>
      <c r="J45" s="117" t="n">
        <v>116.09</v>
      </c>
      <c r="K45" s="118" t="n">
        <v>0.000755497206216729</v>
      </c>
      <c r="L45" s="118" t="n">
        <v>-4.161339034E-006</v>
      </c>
      <c r="M45" s="118" t="n">
        <v>1.02357567150327</v>
      </c>
      <c r="N45" s="119" t="n">
        <v>116.109080958715</v>
      </c>
      <c r="O45" s="118" t="n">
        <v>0.996321931391658</v>
      </c>
      <c r="P45" s="120" t="n">
        <v>6.29871465296213</v>
      </c>
      <c r="Q45" s="121" t="n">
        <v>6.15363849329433</v>
      </c>
      <c r="R45" s="122" t="n">
        <v>281.300596401289</v>
      </c>
      <c r="S45" s="122" t="n">
        <v>274.821495110525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 t="n">
        <v>0.0027</v>
      </c>
      <c r="AE45" s="140" t="n">
        <v>0.0032</v>
      </c>
      <c r="AF45" s="140" t="n">
        <v>0.0022</v>
      </c>
      <c r="AG45" s="140" t="n">
        <v>0.0029</v>
      </c>
      <c r="AH45" s="140" t="n">
        <v>0.0037</v>
      </c>
      <c r="AI45" s="140" t="n">
        <v>-9999.9999</v>
      </c>
      <c r="AJ45" s="140" t="n">
        <v>-9999.9999</v>
      </c>
      <c r="AK45" s="140" t="n">
        <v>-9999.9999</v>
      </c>
      <c r="AL45" s="140" t="n">
        <v>0.0118</v>
      </c>
      <c r="AM45" s="140" t="n">
        <v>0.0043</v>
      </c>
      <c r="AN45" s="140" t="n">
        <v>-9999.9999</v>
      </c>
      <c r="AO45" s="140" t="n">
        <v>-9999.9999</v>
      </c>
      <c r="AP45" s="140" t="n">
        <v>0.0775</v>
      </c>
      <c r="AQ45" s="140" t="n">
        <v>-9999.9999</v>
      </c>
      <c r="AR45" s="140" t="n">
        <v>-9999.9999</v>
      </c>
      <c r="AS45" s="140" t="n">
        <v>0.0029</v>
      </c>
      <c r="AT45" s="140" t="n">
        <f aca="false">AS45</f>
        <v>0.0029</v>
      </c>
      <c r="AU45" s="140" t="n">
        <v>0.0066</v>
      </c>
      <c r="AV45" s="140" t="n">
        <v>-9999.9999</v>
      </c>
      <c r="AW45" s="140" t="n">
        <v>-9999.9999</v>
      </c>
      <c r="AX45" s="140" t="n">
        <v>0.033</v>
      </c>
      <c r="AY45" s="140" t="n">
        <v>0.026</v>
      </c>
      <c r="AZ45" s="140" t="n">
        <f aca="false">AX45+AY45</f>
        <v>0.059</v>
      </c>
      <c r="BA45" s="140" t="n">
        <v>-9999.9999</v>
      </c>
      <c r="BB45" s="126" t="s">
        <v>169</v>
      </c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2098</v>
      </c>
      <c r="E46" s="113" t="n">
        <v>27.7</v>
      </c>
      <c r="F46" s="115" t="n">
        <v>4.4141</v>
      </c>
      <c r="G46" s="203" t="n">
        <v>36.4156</v>
      </c>
      <c r="H46" s="113" t="n">
        <v>0</v>
      </c>
      <c r="I46" s="113" t="n">
        <v>5</v>
      </c>
      <c r="J46" s="117" t="n">
        <v>106.8723257</v>
      </c>
      <c r="K46" s="158" t="n">
        <v>0.000755497206216729</v>
      </c>
      <c r="L46" s="158" t="n">
        <v>-4.161339034E-006</v>
      </c>
      <c r="M46" s="158" t="n">
        <v>1.02356004629844</v>
      </c>
      <c r="N46" s="159" t="n">
        <v>106.889869433498</v>
      </c>
      <c r="O46" s="158" t="n">
        <v>0.996321931391658</v>
      </c>
      <c r="P46" s="120" t="n">
        <v>4.76709580028833</v>
      </c>
      <c r="Q46" s="121" t="n">
        <v>4.65736799470421</v>
      </c>
      <c r="R46" s="122" t="n">
        <v>212.898498440877</v>
      </c>
      <c r="S46" s="122" t="n">
        <v>207.99805464349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40" t="n">
        <v>0.0034</v>
      </c>
      <c r="AE46" s="140" t="n">
        <v>0.0036</v>
      </c>
      <c r="AF46" s="140" t="n">
        <v>0.0025</v>
      </c>
      <c r="AG46" s="140" t="n">
        <v>0.0034</v>
      </c>
      <c r="AH46" s="140" t="n">
        <v>0.0041</v>
      </c>
      <c r="AI46" s="140" t="n">
        <v>-9999.9999</v>
      </c>
      <c r="AJ46" s="140" t="n">
        <v>-9999.9999</v>
      </c>
      <c r="AK46" s="140" t="n">
        <v>-9999.9999</v>
      </c>
      <c r="AL46" s="140" t="n">
        <v>0.013</v>
      </c>
      <c r="AM46" s="140" t="n">
        <v>0.005</v>
      </c>
      <c r="AN46" s="140" t="n">
        <v>-9999.9999</v>
      </c>
      <c r="AO46" s="140" t="n">
        <v>-9999.9999</v>
      </c>
      <c r="AP46" s="140" t="n">
        <v>0.0832</v>
      </c>
      <c r="AQ46" s="140" t="n">
        <v>-9999.9999</v>
      </c>
      <c r="AR46" s="140" t="n">
        <v>0.0024</v>
      </c>
      <c r="AS46" s="140" t="n">
        <v>0.0032</v>
      </c>
      <c r="AT46" s="140" t="n">
        <f aca="false">AR46+AS46</f>
        <v>0.0056</v>
      </c>
      <c r="AU46" s="140" t="n">
        <v>0.0073</v>
      </c>
      <c r="AV46" s="140" t="n">
        <v>-9999.9999</v>
      </c>
      <c r="AW46" s="140" t="n">
        <v>-9999.9999</v>
      </c>
      <c r="AX46" s="140" t="n">
        <v>0.0352</v>
      </c>
      <c r="AY46" s="140" t="n">
        <v>0.0286</v>
      </c>
      <c r="AZ46" s="140" t="n">
        <f aca="false">AX46+AY46</f>
        <v>0.0638</v>
      </c>
      <c r="BA46" s="140" t="n">
        <v>-9999.9999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/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S16" activeCellId="0" sqref="S16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177</v>
      </c>
      <c r="J9" s="29" t="s">
        <v>298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299</v>
      </c>
      <c r="P9" s="29" t="s">
        <v>23</v>
      </c>
      <c r="Q9" s="33" t="n">
        <v>-7.4995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300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301</v>
      </c>
      <c r="P10" s="29" t="s">
        <v>21</v>
      </c>
      <c r="Q10" s="33" t="n">
        <v>-10.0005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42437</v>
      </c>
      <c r="K11" s="37"/>
      <c r="L11" s="37"/>
      <c r="M11" s="37"/>
      <c r="N11" s="38" t="s">
        <v>302</v>
      </c>
      <c r="O11" s="39" t="n">
        <v>-1</v>
      </c>
      <c r="P11" s="40" t="s">
        <v>303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0.0598611111111111</v>
      </c>
      <c r="K12" s="44"/>
      <c r="L12" s="44"/>
      <c r="M12" s="44"/>
      <c r="N12" s="45" t="s">
        <v>304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23.6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4.941975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4.941811914825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0.00404321299704531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3196</v>
      </c>
      <c r="E35" s="114" t="n">
        <v>5.6</v>
      </c>
      <c r="F35" s="115" t="n">
        <v>5.6741</v>
      </c>
      <c r="G35" s="193" t="n">
        <v>34.4357</v>
      </c>
      <c r="H35" s="113" t="n">
        <v>2000</v>
      </c>
      <c r="I35" s="114" t="n">
        <v>2021</v>
      </c>
      <c r="J35" s="117" t="n">
        <v>117.25</v>
      </c>
      <c r="K35" s="118" t="n">
        <v>0.000803847128768</v>
      </c>
      <c r="L35" s="118" t="n">
        <v>-5.203836256E-006</v>
      </c>
      <c r="M35" s="118" t="n">
        <v>1.02715673995424</v>
      </c>
      <c r="N35" s="119" t="n">
        <v>117.26692585825</v>
      </c>
      <c r="O35" s="118" t="n">
        <v>0.999954352661375</v>
      </c>
      <c r="P35" s="120" t="n">
        <v>5.58026691424625</v>
      </c>
      <c r="Q35" s="121" t="n">
        <v>5.43273163402001</v>
      </c>
      <c r="R35" s="122" t="n">
        <v>249.214720390238</v>
      </c>
      <c r="S35" s="122" t="n">
        <v>242.625794775334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3198</v>
      </c>
      <c r="E36" s="114" t="n">
        <v>6.5</v>
      </c>
      <c r="F36" s="115" t="n">
        <v>5.0926</v>
      </c>
      <c r="G36" s="193" t="n">
        <v>34.91115</v>
      </c>
      <c r="H36" s="113" t="n">
        <v>1500</v>
      </c>
      <c r="I36" s="114" t="n">
        <v>1514</v>
      </c>
      <c r="J36" s="117" t="n">
        <v>117.21</v>
      </c>
      <c r="K36" s="118" t="n">
        <v>0.000800921297525469</v>
      </c>
      <c r="L36" s="118" t="n">
        <v>-5.12981185E-006</v>
      </c>
      <c r="M36" s="118" t="n">
        <v>1.02741728800067</v>
      </c>
      <c r="N36" s="119" t="n">
        <v>117.227477358915</v>
      </c>
      <c r="O36" s="118" t="n">
        <v>0.9999255100741</v>
      </c>
      <c r="P36" s="120" t="n">
        <v>5.00857078902261</v>
      </c>
      <c r="Q36" s="121" t="n">
        <v>4.87491387143113</v>
      </c>
      <c r="R36" s="122" t="n">
        <v>223.68277143775</v>
      </c>
      <c r="S36" s="122" t="n">
        <v>217.713653498114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3199</v>
      </c>
      <c r="E37" s="114" t="n">
        <v>7.4</v>
      </c>
      <c r="F37" s="115" t="n">
        <v>4.0711</v>
      </c>
      <c r="G37" s="193" t="n">
        <v>34.5768</v>
      </c>
      <c r="H37" s="113" t="n">
        <v>1000</v>
      </c>
      <c r="I37" s="114" t="n">
        <v>1008</v>
      </c>
      <c r="J37" s="117" t="n">
        <v>119.84</v>
      </c>
      <c r="K37" s="118" t="n">
        <v>0.00079809546407174</v>
      </c>
      <c r="L37" s="118" t="n">
        <v>-5.058467896E-006</v>
      </c>
      <c r="M37" s="118" t="n">
        <v>1.02702939226141</v>
      </c>
      <c r="N37" s="119" t="n">
        <v>119.85746883712</v>
      </c>
      <c r="O37" s="118" t="n">
        <v>0.999884665344083</v>
      </c>
      <c r="P37" s="120" t="n">
        <v>3.91162702425971</v>
      </c>
      <c r="Q37" s="121" t="n">
        <v>3.80868069963094</v>
      </c>
      <c r="R37" s="122" t="n">
        <v>174.693262903439</v>
      </c>
      <c r="S37" s="122" t="n">
        <v>170.095680045518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3200</v>
      </c>
      <c r="E38" s="114" t="n">
        <v>8.3</v>
      </c>
      <c r="F38" s="115" t="n">
        <v>2.9236</v>
      </c>
      <c r="G38" s="193" t="n">
        <v>34.50905</v>
      </c>
      <c r="H38" s="113" t="n">
        <v>700</v>
      </c>
      <c r="I38" s="114" t="n">
        <v>706</v>
      </c>
      <c r="J38" s="117" t="n">
        <v>118.34</v>
      </c>
      <c r="K38" s="118" t="n">
        <v>0.000795366676405149</v>
      </c>
      <c r="L38" s="118" t="n">
        <v>-4.989804394E-006</v>
      </c>
      <c r="M38" s="118" t="n">
        <v>1.02684330188252</v>
      </c>
      <c r="N38" s="119" t="n">
        <v>118.35717000977</v>
      </c>
      <c r="O38" s="118" t="n">
        <v>0.999832134276928</v>
      </c>
      <c r="P38" s="120" t="n">
        <v>2.84114758916578</v>
      </c>
      <c r="Q38" s="121" t="n">
        <v>2.76687551445977</v>
      </c>
      <c r="R38" s="122" t="n">
        <v>126.885651332144</v>
      </c>
      <c r="S38" s="122" t="n">
        <v>123.568660475774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3201</v>
      </c>
      <c r="E39" s="114" t="n">
        <v>10.7</v>
      </c>
      <c r="F39" s="115" t="n">
        <v>1.6657</v>
      </c>
      <c r="G39" s="193" t="n">
        <v>34.7384</v>
      </c>
      <c r="H39" s="113" t="n">
        <v>450</v>
      </c>
      <c r="I39" s="114" t="n">
        <v>454</v>
      </c>
      <c r="J39" s="117" t="n">
        <v>120.41</v>
      </c>
      <c r="K39" s="118" t="n">
        <v>0.000788542819544229</v>
      </c>
      <c r="L39" s="118" t="n">
        <v>-4.819806154E-006</v>
      </c>
      <c r="M39" s="118" t="n">
        <v>1.02662608634823</v>
      </c>
      <c r="N39" s="119" t="n">
        <v>120.42774650744</v>
      </c>
      <c r="O39" s="118" t="n">
        <v>0.999637172582749</v>
      </c>
      <c r="P39" s="120" t="n">
        <v>1.58417288059593</v>
      </c>
      <c r="Q39" s="121" t="n">
        <v>1.54308652552452</v>
      </c>
      <c r="R39" s="122" t="n">
        <v>70.7491608474142</v>
      </c>
      <c r="S39" s="122" t="n">
        <v>68.9142442299248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3204</v>
      </c>
      <c r="E40" s="114" t="n">
        <v>17.2</v>
      </c>
      <c r="F40" s="115" t="n">
        <v>2.3882</v>
      </c>
      <c r="G40" s="193" t="n">
        <v>35.65235</v>
      </c>
      <c r="H40" s="113" t="n">
        <v>100</v>
      </c>
      <c r="I40" s="114" t="n">
        <v>102</v>
      </c>
      <c r="J40" s="117" t="n">
        <v>118.41</v>
      </c>
      <c r="K40" s="118" t="n">
        <v>0.00077303536854176</v>
      </c>
      <c r="L40" s="118" t="n">
        <v>-4.455112864E-006</v>
      </c>
      <c r="M40" s="118" t="n">
        <v>1.0259681570697</v>
      </c>
      <c r="N40" s="119" t="n">
        <v>118.428533947635</v>
      </c>
      <c r="O40" s="118" t="n">
        <v>0.998741913802288</v>
      </c>
      <c r="P40" s="120" t="n">
        <v>2.31672254513299</v>
      </c>
      <c r="Q40" s="121" t="n">
        <v>2.25808425843337</v>
      </c>
      <c r="R40" s="122" t="n">
        <v>103.464828865639</v>
      </c>
      <c r="S40" s="122" t="n">
        <v>100.846042981634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3206</v>
      </c>
      <c r="E41" s="114" t="n">
        <v>19.5</v>
      </c>
      <c r="F41" s="115" t="n">
        <v>3.3387</v>
      </c>
      <c r="G41" s="193" t="n">
        <v>36.0531</v>
      </c>
      <c r="H41" s="113" t="n">
        <v>80</v>
      </c>
      <c r="I41" s="114" t="n">
        <v>82</v>
      </c>
      <c r="J41" s="117" t="n">
        <v>117.45</v>
      </c>
      <c r="K41" s="118" t="n">
        <v>0.000768469653495469</v>
      </c>
      <c r="L41" s="118" t="n">
        <v>-4.35955665E-006</v>
      </c>
      <c r="M41" s="118" t="n">
        <v>1.02569810665264</v>
      </c>
      <c r="N41" s="119" t="n">
        <v>117.46885436595</v>
      </c>
      <c r="O41" s="118" t="n">
        <v>0.998308143881684</v>
      </c>
      <c r="P41" s="120" t="n">
        <v>3.27162136539405</v>
      </c>
      <c r="Q41" s="121" t="n">
        <v>3.18965331433728</v>
      </c>
      <c r="R41" s="122" t="n">
        <v>146.110610178498</v>
      </c>
      <c r="S41" s="122" t="n">
        <v>142.449917018303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3207</v>
      </c>
      <c r="E42" s="114" t="n">
        <v>23.7</v>
      </c>
      <c r="F42" s="115" t="n">
        <v>5.1908</v>
      </c>
      <c r="G42" s="193" t="n">
        <v>36.5214</v>
      </c>
      <c r="H42" s="113" t="n">
        <v>60</v>
      </c>
      <c r="I42" s="114" t="n">
        <v>63</v>
      </c>
      <c r="J42" s="117" t="n">
        <v>116.98</v>
      </c>
      <c r="K42" s="118" t="n">
        <v>0.000761218512319729</v>
      </c>
      <c r="L42" s="118" t="n">
        <v>-4.230233274E-006</v>
      </c>
      <c r="M42" s="118" t="n">
        <v>1.02488449915273</v>
      </c>
      <c r="N42" s="119" t="n">
        <v>116.99932673372</v>
      </c>
      <c r="O42" s="118" t="n">
        <v>0.997372968013021</v>
      </c>
      <c r="P42" s="120" t="n">
        <v>5.11556996995345</v>
      </c>
      <c r="Q42" s="121" t="n">
        <v>4.99136241613809</v>
      </c>
      <c r="R42" s="122" t="n">
        <v>228.461354858121</v>
      </c>
      <c r="S42" s="122" t="n">
        <v>222.914245504727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3212</v>
      </c>
      <c r="E43" s="114" t="n">
        <v>27.2</v>
      </c>
      <c r="F43" s="115" t="n">
        <v>4.7979</v>
      </c>
      <c r="G43" s="193" t="n">
        <v>36.47575</v>
      </c>
      <c r="H43" s="113" t="n">
        <v>40</v>
      </c>
      <c r="I43" s="114" t="n">
        <v>43</v>
      </c>
      <c r="J43" s="117" t="n">
        <v>119.26</v>
      </c>
      <c r="K43" s="118" t="n">
        <v>0.00075615316050176</v>
      </c>
      <c r="L43" s="118" t="n">
        <v>-4.167055264E-006</v>
      </c>
      <c r="M43" s="118" t="n">
        <v>1.02376754459083</v>
      </c>
      <c r="N43" s="119" t="n">
        <v>119.27964897945</v>
      </c>
      <c r="O43" s="118" t="n">
        <v>0.996461467720534</v>
      </c>
      <c r="P43" s="120" t="n">
        <v>4.63529111758213</v>
      </c>
      <c r="Q43" s="121" t="n">
        <v>4.52767929797454</v>
      </c>
      <c r="R43" s="122" t="n">
        <v>207.012101311218</v>
      </c>
      <c r="S43" s="122" t="n">
        <v>202.206157447543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3213</v>
      </c>
      <c r="E44" s="114" t="n">
        <v>27.6</v>
      </c>
      <c r="F44" s="115" t="n">
        <v>4.5878</v>
      </c>
      <c r="G44" s="193" t="n">
        <v>36.4676</v>
      </c>
      <c r="H44" s="113" t="n">
        <v>20</v>
      </c>
      <c r="I44" s="114" t="n">
        <v>23</v>
      </c>
      <c r="J44" s="117" t="n">
        <v>117.2</v>
      </c>
      <c r="K44" s="118" t="n">
        <v>0.0007556270831184</v>
      </c>
      <c r="L44" s="118" t="n">
        <v>-4.162416096E-006</v>
      </c>
      <c r="M44" s="118" t="n">
        <v>1.02363179235229</v>
      </c>
      <c r="N44" s="119" t="n">
        <v>117.2193000272</v>
      </c>
      <c r="O44" s="118" t="n">
        <v>0.996350020834557</v>
      </c>
      <c r="P44" s="120" t="n">
        <v>4.51094279292803</v>
      </c>
      <c r="Q44" s="121" t="n">
        <v>4.40680215936039</v>
      </c>
      <c r="R44" s="122" t="n">
        <v>201.458705132166</v>
      </c>
      <c r="S44" s="122" t="n">
        <v>196.807784437035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3214</v>
      </c>
      <c r="E45" s="114" t="n">
        <v>27.6</v>
      </c>
      <c r="F45" s="115" t="n">
        <v>4.5429</v>
      </c>
      <c r="G45" s="193" t="n">
        <v>36.4679</v>
      </c>
      <c r="H45" s="113" t="n">
        <v>20</v>
      </c>
      <c r="I45" s="114" t="n">
        <v>23</v>
      </c>
      <c r="J45" s="117" t="n">
        <v>115.99</v>
      </c>
      <c r="K45" s="118" t="n">
        <v>0.0007556270831184</v>
      </c>
      <c r="L45" s="118" t="n">
        <v>-4.162416096E-006</v>
      </c>
      <c r="M45" s="118" t="n">
        <v>1.02363201830054</v>
      </c>
      <c r="N45" s="119" t="n">
        <v>116.00910111721</v>
      </c>
      <c r="O45" s="118" t="n">
        <v>0.996350020834557</v>
      </c>
      <c r="P45" s="120" t="n">
        <v>4.51407757212067</v>
      </c>
      <c r="Q45" s="121" t="n">
        <v>4.40986359494213</v>
      </c>
      <c r="R45" s="122" t="n">
        <v>201.598704370909</v>
      </c>
      <c r="S45" s="122" t="n">
        <v>196.944508150116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3215</v>
      </c>
      <c r="E46" s="114" t="n">
        <v>27.6</v>
      </c>
      <c r="F46" s="204" t="n">
        <v>4.4944</v>
      </c>
      <c r="G46" s="203" t="n">
        <v>36.46615</v>
      </c>
      <c r="H46" s="113" t="n">
        <v>0</v>
      </c>
      <c r="I46" s="113" t="n">
        <v>2</v>
      </c>
      <c r="J46" s="117" t="n">
        <v>114.83</v>
      </c>
      <c r="K46" s="158" t="n">
        <v>0.0007556270831184</v>
      </c>
      <c r="L46" s="158" t="n">
        <v>-4.162416096E-006</v>
      </c>
      <c r="M46" s="158" t="n">
        <v>1.02363070026969</v>
      </c>
      <c r="N46" s="159" t="n">
        <v>114.848908080045</v>
      </c>
      <c r="O46" s="158" t="n">
        <v>0.996350020834557</v>
      </c>
      <c r="P46" s="160" t="n">
        <v>4.51165126811546</v>
      </c>
      <c r="Q46" s="121" t="n">
        <v>4.40749898076211</v>
      </c>
      <c r="R46" s="161" t="n">
        <v>201.490345634036</v>
      </c>
      <c r="S46" s="161" t="n">
        <v>196.838904480836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/>
      <c r="K47" s="118"/>
      <c r="L47" s="118"/>
      <c r="M47" s="118"/>
      <c r="N47" s="119" t="n">
        <v>0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42437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306</v>
      </c>
      <c r="J9" s="29" t="s">
        <v>246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307</v>
      </c>
      <c r="P9" s="29" t="s">
        <v>23</v>
      </c>
      <c r="Q9" s="33" t="n">
        <v>-6.99783333333333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300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308</v>
      </c>
      <c r="P10" s="29" t="s">
        <v>21</v>
      </c>
      <c r="Q10" s="33" t="n">
        <v>-10.0005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42437</v>
      </c>
      <c r="K11" s="37"/>
      <c r="L11" s="37"/>
      <c r="M11" s="37"/>
      <c r="N11" s="38" t="s">
        <v>309</v>
      </c>
      <c r="O11" s="39" t="n">
        <v>-1</v>
      </c>
      <c r="P11" s="40" t="s">
        <v>310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0.244965277777778</v>
      </c>
      <c r="K12" s="44"/>
      <c r="L12" s="44"/>
      <c r="M12" s="44"/>
      <c r="N12" s="45" t="s">
        <v>311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23.6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4.941975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4.941811914825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0.00404321299704531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2001</v>
      </c>
      <c r="E35" s="114" t="n">
        <v>6.3</v>
      </c>
      <c r="F35" s="115" t="n">
        <v>5.3068</v>
      </c>
      <c r="G35" s="193" t="n">
        <v>34.9433</v>
      </c>
      <c r="H35" s="113" t="n">
        <v>2000</v>
      </c>
      <c r="I35" s="114" t="n">
        <v>2022</v>
      </c>
      <c r="J35" s="117" t="n">
        <v>110.84</v>
      </c>
      <c r="K35" s="118" t="n">
        <v>0.000801562734868249</v>
      </c>
      <c r="L35" s="118" t="n">
        <v>-5.146030074E-006</v>
      </c>
      <c r="M35" s="118" t="n">
        <v>1.0274691826232</v>
      </c>
      <c r="N35" s="119" t="n">
        <v>110.85656315372</v>
      </c>
      <c r="O35" s="118" t="n">
        <v>0.999932968155385</v>
      </c>
      <c r="P35" s="120" t="n">
        <v>5.52546321925713</v>
      </c>
      <c r="Q35" s="121" t="n">
        <v>5.37774106776637</v>
      </c>
      <c r="R35" s="122" t="n">
        <v>246.767187372023</v>
      </c>
      <c r="S35" s="122" t="n">
        <v>240.169916086446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2002</v>
      </c>
      <c r="E36" s="114" t="n">
        <v>7</v>
      </c>
      <c r="F36" s="115" t="n">
        <v>4.7321</v>
      </c>
      <c r="G36" s="193" t="n">
        <v>34.9163</v>
      </c>
      <c r="H36" s="113" t="n">
        <v>1500</v>
      </c>
      <c r="I36" s="114" t="n">
        <v>1513</v>
      </c>
      <c r="J36" s="117" t="n">
        <v>108.59</v>
      </c>
      <c r="K36" s="118" t="n">
        <v>0.0007993392355775</v>
      </c>
      <c r="L36" s="118" t="n">
        <v>-5.0898454E-006</v>
      </c>
      <c r="M36" s="118" t="n">
        <v>1.02735312817143</v>
      </c>
      <c r="N36" s="119" t="n">
        <v>108.60619761017</v>
      </c>
      <c r="O36" s="118" t="n">
        <v>0.999904279762349</v>
      </c>
      <c r="P36" s="120" t="n">
        <v>5.02938064853759</v>
      </c>
      <c r="Q36" s="121" t="n">
        <v>4.89547411754061</v>
      </c>
      <c r="R36" s="122" t="n">
        <v>224.612139763689</v>
      </c>
      <c r="S36" s="122" t="n">
        <v>218.631874089364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2004</v>
      </c>
      <c r="E37" s="114" t="n">
        <v>7.7</v>
      </c>
      <c r="F37" s="115" t="n">
        <v>3.3388</v>
      </c>
      <c r="G37" s="193" t="n">
        <v>34.548</v>
      </c>
      <c r="H37" s="113" t="n">
        <v>1000</v>
      </c>
      <c r="I37" s="114" t="n">
        <v>1009</v>
      </c>
      <c r="J37" s="117" t="n">
        <v>110.33</v>
      </c>
      <c r="K37" s="118" t="n">
        <v>0.000797175228651729</v>
      </c>
      <c r="L37" s="118" t="n">
        <v>-5.035282234E-006</v>
      </c>
      <c r="M37" s="118" t="n">
        <v>1.02696341881762</v>
      </c>
      <c r="N37" s="119" t="n">
        <v>110.3460508084</v>
      </c>
      <c r="O37" s="118" t="n">
        <v>0.999868438277747</v>
      </c>
      <c r="P37" s="120" t="n">
        <v>3.4868797804593</v>
      </c>
      <c r="Q37" s="121" t="n">
        <v>3.39533007365917</v>
      </c>
      <c r="R37" s="122" t="n">
        <v>155.724050995312</v>
      </c>
      <c r="S37" s="122" t="n">
        <v>151.635441089619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2006</v>
      </c>
      <c r="E38" s="114" t="n">
        <v>9.9</v>
      </c>
      <c r="F38" s="115" t="n">
        <v>2.5145</v>
      </c>
      <c r="G38" s="193" t="n">
        <v>34.51747</v>
      </c>
      <c r="H38" s="113" t="n">
        <v>700</v>
      </c>
      <c r="I38" s="114" t="n">
        <v>706</v>
      </c>
      <c r="J38" s="117" t="n">
        <v>108.87</v>
      </c>
      <c r="K38" s="118" t="n">
        <v>0.000790746254013709</v>
      </c>
      <c r="L38" s="118" t="n">
        <v>-4.874354346E-006</v>
      </c>
      <c r="M38" s="118" t="n">
        <v>1.02659252402049</v>
      </c>
      <c r="N38" s="119" t="n">
        <v>108.885805169589</v>
      </c>
      <c r="O38" s="118" t="n">
        <v>0.999710821396544</v>
      </c>
      <c r="P38" s="120" t="n">
        <v>2.65794204974806</v>
      </c>
      <c r="Q38" s="121" t="n">
        <v>2.58909156998207</v>
      </c>
      <c r="R38" s="122" t="n">
        <v>118.703691941748</v>
      </c>
      <c r="S38" s="122" t="n">
        <v>115.628829515399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2007</v>
      </c>
      <c r="E39" s="114" t="n">
        <v>11.7</v>
      </c>
      <c r="F39" s="115" t="n">
        <v>1.6804</v>
      </c>
      <c r="G39" s="193" t="n">
        <v>34.7672</v>
      </c>
      <c r="H39" s="113" t="n">
        <v>450</v>
      </c>
      <c r="I39" s="114" t="n">
        <v>403</v>
      </c>
      <c r="J39" s="117" t="n">
        <v>109.77</v>
      </c>
      <c r="K39" s="118" t="n">
        <v>0.000785884921300729</v>
      </c>
      <c r="L39" s="118" t="n">
        <v>-4.754599194E-006</v>
      </c>
      <c r="M39" s="118" t="n">
        <v>1.02646563050855</v>
      </c>
      <c r="N39" s="119" t="n">
        <v>109.78620995544</v>
      </c>
      <c r="O39" s="118" t="n">
        <v>0.999533307272438</v>
      </c>
      <c r="P39" s="120" t="n">
        <v>1.75613068503542</v>
      </c>
      <c r="Q39" s="121" t="n">
        <v>1.71085191051684</v>
      </c>
      <c r="R39" s="122" t="n">
        <v>78.4287963936817</v>
      </c>
      <c r="S39" s="122" t="n">
        <v>76.4066463236819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2008</v>
      </c>
      <c r="E40" s="114" t="n">
        <v>17.5</v>
      </c>
      <c r="F40" s="115" t="n">
        <v>2.1518</v>
      </c>
      <c r="G40" s="193" t="n">
        <v>35.5977</v>
      </c>
      <c r="H40" s="113" t="n">
        <v>100</v>
      </c>
      <c r="I40" s="114" t="n">
        <v>103</v>
      </c>
      <c r="J40" s="117" t="n">
        <v>108.85</v>
      </c>
      <c r="K40" s="118" t="n">
        <v>0.000772414460292969</v>
      </c>
      <c r="L40" s="118" t="n">
        <v>-4.44165625E-006</v>
      </c>
      <c r="M40" s="118" t="n">
        <v>1.02585367076463</v>
      </c>
      <c r="N40" s="119" t="n">
        <v>108.86697809645</v>
      </c>
      <c r="O40" s="118" t="n">
        <v>0.998688620195578</v>
      </c>
      <c r="P40" s="120" t="n">
        <v>2.27263396158868</v>
      </c>
      <c r="Q40" s="121" t="n">
        <v>2.21535880443334</v>
      </c>
      <c r="R40" s="122" t="n">
        <v>101.49583272455</v>
      </c>
      <c r="S40" s="122" t="n">
        <v>98.9379242059927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2009</v>
      </c>
      <c r="E41" s="114" t="n">
        <v>21.8</v>
      </c>
      <c r="F41" s="115" t="n">
        <v>4.1191</v>
      </c>
      <c r="G41" s="193" t="n">
        <v>36.2166</v>
      </c>
      <c r="H41" s="113" t="n">
        <v>80</v>
      </c>
      <c r="I41" s="114" t="n">
        <v>81</v>
      </c>
      <c r="J41" s="117" t="n">
        <v>109.15</v>
      </c>
      <c r="K41" s="118" t="n">
        <v>0.00076433258594438</v>
      </c>
      <c r="L41" s="118" t="n">
        <v>-4.281506104E-006</v>
      </c>
      <c r="M41" s="118" t="n">
        <v>1.02520027698315</v>
      </c>
      <c r="N41" s="119" t="n">
        <v>109.1677004189</v>
      </c>
      <c r="O41" s="118" t="n">
        <v>0.997818206907552</v>
      </c>
      <c r="P41" s="120" t="n">
        <v>4.3528488224482</v>
      </c>
      <c r="Q41" s="121" t="n">
        <v>4.24585217169206</v>
      </c>
      <c r="R41" s="122" t="n">
        <v>194.398228410536</v>
      </c>
      <c r="S41" s="122" t="n">
        <v>189.619757987768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2010</v>
      </c>
      <c r="E42" s="114" t="n">
        <v>24.3</v>
      </c>
      <c r="F42" s="115" t="n">
        <v>4.8549</v>
      </c>
      <c r="G42" s="193" t="n">
        <v>36.4582</v>
      </c>
      <c r="H42" s="113" t="n">
        <v>60</v>
      </c>
      <c r="I42" s="114" t="n">
        <v>60</v>
      </c>
      <c r="J42" s="117" t="n">
        <v>109.42</v>
      </c>
      <c r="K42" s="118" t="n">
        <v>0.000760289696580349</v>
      </c>
      <c r="L42" s="118" t="n">
        <v>-4.216523754E-006</v>
      </c>
      <c r="M42" s="118" t="n">
        <v>1.02465775906697</v>
      </c>
      <c r="N42" s="119" t="n">
        <v>109.43800856244</v>
      </c>
      <c r="O42" s="118" t="n">
        <v>0.997224987838018</v>
      </c>
      <c r="P42" s="120" t="n">
        <v>5.12034724382259</v>
      </c>
      <c r="Q42" s="121" t="n">
        <v>4.99712923511657</v>
      </c>
      <c r="R42" s="122" t="n">
        <v>228.674707909117</v>
      </c>
      <c r="S42" s="122" t="n">
        <v>223.171791640306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2011</v>
      </c>
      <c r="E43" s="114" t="n">
        <v>28</v>
      </c>
      <c r="F43" s="115" t="n">
        <v>4.3385</v>
      </c>
      <c r="G43" s="193" t="n">
        <v>36.388</v>
      </c>
      <c r="H43" s="113" t="n">
        <v>40</v>
      </c>
      <c r="I43" s="114" t="n">
        <v>40</v>
      </c>
      <c r="J43" s="117" t="n">
        <v>110.81</v>
      </c>
      <c r="K43" s="118" t="n">
        <v>0.00075511149536</v>
      </c>
      <c r="L43" s="118" t="n">
        <v>-4.1583064E-006</v>
      </c>
      <c r="M43" s="118" t="n">
        <v>1.02344108127681</v>
      </c>
      <c r="N43" s="119" t="n">
        <v>110.8281595428</v>
      </c>
      <c r="O43" s="118" t="n">
        <v>0.996237119054642</v>
      </c>
      <c r="P43" s="120" t="n">
        <v>4.51556462173946</v>
      </c>
      <c r="Q43" s="121" t="n">
        <v>4.4121393056706</v>
      </c>
      <c r="R43" s="122" t="n">
        <v>201.665116006884</v>
      </c>
      <c r="S43" s="122" t="n">
        <v>197.046141391249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2012</v>
      </c>
      <c r="E44" s="114" t="n">
        <v>28.1</v>
      </c>
      <c r="F44" s="115" t="n">
        <v>4.3079</v>
      </c>
      <c r="G44" s="193" t="n">
        <v>36.3854</v>
      </c>
      <c r="H44" s="113" t="n">
        <v>20</v>
      </c>
      <c r="I44" s="114" t="n">
        <v>20</v>
      </c>
      <c r="J44" s="117" t="n">
        <v>110.46</v>
      </c>
      <c r="K44" s="118" t="n">
        <v>0.000754984227200469</v>
      </c>
      <c r="L44" s="118" t="n">
        <v>-4.157361706E-006</v>
      </c>
      <c r="M44" s="118" t="n">
        <v>1.02340624944038</v>
      </c>
      <c r="N44" s="119" t="n">
        <v>110.47809931284</v>
      </c>
      <c r="O44" s="118" t="n">
        <v>0.996208667461312</v>
      </c>
      <c r="P44" s="120" t="n">
        <v>4.49807800194924</v>
      </c>
      <c r="Q44" s="121" t="n">
        <v>4.39520278912589</v>
      </c>
      <c r="R44" s="122" t="n">
        <v>200.884163567053</v>
      </c>
      <c r="S44" s="122" t="n">
        <v>196.289756562362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2013</v>
      </c>
      <c r="E45" s="114" t="n">
        <v>28.1</v>
      </c>
      <c r="F45" s="115" t="n">
        <v>4.2826</v>
      </c>
      <c r="G45" s="193" t="n">
        <v>36.385</v>
      </c>
      <c r="H45" s="113" t="n">
        <v>0</v>
      </c>
      <c r="I45" s="114" t="n">
        <v>5</v>
      </c>
      <c r="J45" s="117" t="n">
        <v>109.83</v>
      </c>
      <c r="K45" s="118" t="n">
        <v>0.000754984227200469</v>
      </c>
      <c r="L45" s="118" t="n">
        <v>-4.157361706E-006</v>
      </c>
      <c r="M45" s="118" t="n">
        <v>1.02340594842974</v>
      </c>
      <c r="N45" s="119" t="n">
        <v>109.8479956455</v>
      </c>
      <c r="O45" s="118" t="n">
        <v>0.996208667461312</v>
      </c>
      <c r="P45" s="120" t="n">
        <v>4.49770223383086</v>
      </c>
      <c r="Q45" s="121" t="n">
        <v>4.39483690780957</v>
      </c>
      <c r="R45" s="122" t="n">
        <v>200.867381762886</v>
      </c>
      <c r="S45" s="122" t="n">
        <v>196.273416302775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2014</v>
      </c>
      <c r="E46" s="113" t="n">
        <v>28.2</v>
      </c>
      <c r="F46" s="156" t="n">
        <v>4.3696</v>
      </c>
      <c r="G46" s="203" t="n">
        <v>36.382</v>
      </c>
      <c r="H46" s="113" t="n">
        <v>0</v>
      </c>
      <c r="I46" s="113" t="n">
        <v>4</v>
      </c>
      <c r="J46" s="117" t="n">
        <v>112.03</v>
      </c>
      <c r="K46" s="158" t="n">
        <v>0.00075485760789126</v>
      </c>
      <c r="L46" s="158" t="n">
        <v>-4.156450104E-006</v>
      </c>
      <c r="M46" s="158" t="n">
        <v>1.02337074249604</v>
      </c>
      <c r="N46" s="159" t="n">
        <v>112.0483527546</v>
      </c>
      <c r="O46" s="158" t="n">
        <v>0.996180125720464</v>
      </c>
      <c r="P46" s="160" t="n">
        <v>4.49760236159339</v>
      </c>
      <c r="Q46" s="121" t="n">
        <v>4.39489050725018</v>
      </c>
      <c r="R46" s="161" t="n">
        <v>200.862921468761</v>
      </c>
      <c r="S46" s="161" t="n">
        <v>196.275810053793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42438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4.9409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306</v>
      </c>
      <c r="J9" s="29" t="s">
        <v>312</v>
      </c>
      <c r="K9" s="30" t="s">
        <v>23</v>
      </c>
      <c r="L9" s="31" t="s">
        <v>15</v>
      </c>
      <c r="M9" s="30" t="s">
        <v>14</v>
      </c>
      <c r="N9" s="30" t="s">
        <v>16</v>
      </c>
      <c r="O9" s="32" t="s">
        <v>309</v>
      </c>
      <c r="P9" s="29" t="s">
        <v>14</v>
      </c>
      <c r="Q9" s="33" t="n">
        <v>-6.49783333333333</v>
      </c>
      <c r="R9" s="33"/>
      <c r="V9" s="61" t="n">
        <v>4.944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207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308</v>
      </c>
      <c r="P10" s="29" t="s">
        <v>21</v>
      </c>
      <c r="Q10" s="33" t="n">
        <v>-10.0006666666667</v>
      </c>
      <c r="R10" s="33"/>
      <c r="S10" s="34"/>
      <c r="T10" s="34"/>
      <c r="V10" s="0" t="n">
        <v>4.9442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42437</v>
      </c>
      <c r="K11" s="37"/>
      <c r="L11" s="37"/>
      <c r="M11" s="37"/>
      <c r="N11" s="38" t="s">
        <v>309</v>
      </c>
      <c r="O11" s="39" t="n">
        <v>1</v>
      </c>
      <c r="P11" s="40" t="s">
        <v>313</v>
      </c>
      <c r="Q11" s="40"/>
      <c r="R11" s="40"/>
      <c r="T11" s="41"/>
      <c r="U11" s="41"/>
      <c r="V11" s="5" t="n">
        <v>4.9417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0.433368055555555</v>
      </c>
      <c r="K12" s="44"/>
      <c r="L12" s="44"/>
      <c r="M12" s="44"/>
      <c r="N12" s="45" t="s">
        <v>311</v>
      </c>
      <c r="O12" s="39" t="n">
        <v>-1</v>
      </c>
      <c r="P12" s="40"/>
      <c r="Q12" s="40"/>
      <c r="R12" s="40"/>
      <c r="T12" s="41"/>
      <c r="U12" s="41"/>
      <c r="V12" s="135" t="n">
        <v>4.9402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4.9385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23.7</v>
      </c>
      <c r="S14" s="55" t="s">
        <v>33</v>
      </c>
      <c r="V14" s="46" t="n">
        <v>4.94158333333333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4.9416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0.997372968013021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0.0199957263402253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5.01139999313939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4.9414171608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0.0046998261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0.00404314426778233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2029</v>
      </c>
      <c r="E35" s="114" t="n">
        <v>7</v>
      </c>
      <c r="F35" s="115" t="n">
        <v>5.2264</v>
      </c>
      <c r="G35" s="193" t="n">
        <v>34.94695</v>
      </c>
      <c r="H35" s="113" t="n">
        <v>2000</v>
      </c>
      <c r="I35" s="114" t="n">
        <v>2019</v>
      </c>
      <c r="J35" s="117" t="n">
        <v>108.87</v>
      </c>
      <c r="K35" s="118" t="n">
        <v>0.0007993392355775</v>
      </c>
      <c r="L35" s="118" t="n">
        <v>-5.0898454E-006</v>
      </c>
      <c r="M35" s="118" t="n">
        <v>1.02737727942772</v>
      </c>
      <c r="N35" s="119" t="n">
        <v>108.886272744465</v>
      </c>
      <c r="O35" s="118" t="n">
        <v>0.999904279762349</v>
      </c>
      <c r="P35" s="120" t="n">
        <v>5.54175761608981</v>
      </c>
      <c r="Q35" s="121" t="n">
        <v>5.39408231723475</v>
      </c>
      <c r="R35" s="122" t="n">
        <v>247.494895134571</v>
      </c>
      <c r="S35" s="122" t="n">
        <v>240.899716287704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2030</v>
      </c>
      <c r="E36" s="114" t="n">
        <v>6.8</v>
      </c>
      <c r="F36" s="115" t="n">
        <v>5.2928</v>
      </c>
      <c r="G36" s="193" t="n">
        <v>34.9494</v>
      </c>
      <c r="H36" s="113" t="n">
        <v>2000</v>
      </c>
      <c r="I36" s="114" t="n">
        <v>2019</v>
      </c>
      <c r="J36" s="117" t="n">
        <v>110.13</v>
      </c>
      <c r="K36" s="118" t="n">
        <v>0.00079996838969888</v>
      </c>
      <c r="L36" s="118" t="n">
        <v>-5.105732704E-006</v>
      </c>
      <c r="M36" s="118" t="n">
        <v>1.02740684907429</v>
      </c>
      <c r="N36" s="119" t="n">
        <v>110.14646377422</v>
      </c>
      <c r="O36" s="118" t="n">
        <v>0.99991321285054</v>
      </c>
      <c r="P36" s="120" t="n">
        <v>5.54694718650158</v>
      </c>
      <c r="Q36" s="121" t="n">
        <v>5.39897820566356</v>
      </c>
      <c r="R36" s="122" t="n">
        <v>247.726661349161</v>
      </c>
      <c r="S36" s="122" t="n">
        <v>241.118366664935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2031</v>
      </c>
      <c r="E37" s="114" t="n">
        <v>7.2</v>
      </c>
      <c r="F37" s="115" t="n">
        <v>4.6373</v>
      </c>
      <c r="G37" s="193" t="n">
        <v>34.9117</v>
      </c>
      <c r="H37" s="113" t="n">
        <v>1500</v>
      </c>
      <c r="I37" s="114" t="n">
        <v>1515</v>
      </c>
      <c r="J37" s="117" t="n">
        <v>107.83</v>
      </c>
      <c r="K37" s="118" t="n">
        <v>0.00079871493778176</v>
      </c>
      <c r="L37" s="118" t="n">
        <v>-5.074090464E-006</v>
      </c>
      <c r="M37" s="118" t="n">
        <v>1.02732144118323</v>
      </c>
      <c r="N37" s="119" t="n">
        <v>107.84607928611</v>
      </c>
      <c r="O37" s="118" t="n">
        <v>0.999894762780403</v>
      </c>
      <c r="P37" s="120" t="n">
        <v>4.96362187929273</v>
      </c>
      <c r="Q37" s="121" t="n">
        <v>4.83161518908415</v>
      </c>
      <c r="R37" s="122" t="n">
        <v>221.675353129213</v>
      </c>
      <c r="S37" s="122" t="n">
        <v>215.779934344498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2032</v>
      </c>
      <c r="E38" s="114" t="n">
        <v>7.8</v>
      </c>
      <c r="F38" s="115" t="n">
        <v>3.4308</v>
      </c>
      <c r="G38" s="193" t="n">
        <v>34.57205</v>
      </c>
      <c r="H38" s="113" t="n">
        <v>1000</v>
      </c>
      <c r="I38" s="114" t="n">
        <v>1009</v>
      </c>
      <c r="J38" s="117" t="n">
        <v>111.3</v>
      </c>
      <c r="K38" s="118" t="n">
        <v>0.00079687086098358</v>
      </c>
      <c r="L38" s="118" t="n">
        <v>-5.027619864E-006</v>
      </c>
      <c r="M38" s="118" t="n">
        <v>1.02696766554229</v>
      </c>
      <c r="N38" s="119" t="n">
        <v>111.31621869165</v>
      </c>
      <c r="O38" s="118" t="n">
        <v>0.999862742696217</v>
      </c>
      <c r="P38" s="120" t="n">
        <v>3.55152337300195</v>
      </c>
      <c r="Q38" s="121" t="n">
        <v>3.45826211687644</v>
      </c>
      <c r="R38" s="122" t="n">
        <v>158.611033838267</v>
      </c>
      <c r="S38" s="122" t="n">
        <v>154.445986139702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2033</v>
      </c>
      <c r="E39" s="114" t="n">
        <v>9.2</v>
      </c>
      <c r="F39" s="115" t="n">
        <v>2.8309</v>
      </c>
      <c r="G39" s="193" t="n">
        <v>34.5034</v>
      </c>
      <c r="H39" s="113" t="n">
        <v>800</v>
      </c>
      <c r="I39" s="114" t="n">
        <v>806</v>
      </c>
      <c r="J39" s="117" t="n">
        <v>110.79</v>
      </c>
      <c r="K39" s="118" t="n">
        <v>0.00079273206735776</v>
      </c>
      <c r="L39" s="118" t="n">
        <v>-4.923821344E-006</v>
      </c>
      <c r="M39" s="118" t="n">
        <v>1.02669742257731</v>
      </c>
      <c r="N39" s="119" t="n">
        <v>110.80606831686</v>
      </c>
      <c r="O39" s="118" t="n">
        <v>0.999768218849135</v>
      </c>
      <c r="P39" s="120" t="n">
        <v>2.94149842656035</v>
      </c>
      <c r="Q39" s="121" t="n">
        <v>2.86501004276054</v>
      </c>
      <c r="R39" s="122" t="n">
        <v>131.367319730185</v>
      </c>
      <c r="S39" s="122" t="n">
        <v>127.951348509686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2034</v>
      </c>
      <c r="E40" s="114" t="n">
        <v>11.5</v>
      </c>
      <c r="F40" s="115" t="n">
        <v>1.4658</v>
      </c>
      <c r="G40" s="193" t="n">
        <v>34.7441</v>
      </c>
      <c r="H40" s="113" t="n">
        <v>400</v>
      </c>
      <c r="I40" s="114" t="n">
        <v>403</v>
      </c>
      <c r="J40" s="117" t="n">
        <v>109.25</v>
      </c>
      <c r="K40" s="118" t="n">
        <v>0.000786408083225469</v>
      </c>
      <c r="L40" s="118" t="n">
        <v>-4.76737585E-006</v>
      </c>
      <c r="M40" s="118" t="n">
        <v>1.02648503945308</v>
      </c>
      <c r="N40" s="119" t="n">
        <v>109.26610792925</v>
      </c>
      <c r="O40" s="118" t="n">
        <v>0.999555114513097</v>
      </c>
      <c r="P40" s="120" t="n">
        <v>1.53721801947228</v>
      </c>
      <c r="Q40" s="121" t="n">
        <v>1.49755521063544</v>
      </c>
      <c r="R40" s="122" t="n">
        <v>68.6521567496319</v>
      </c>
      <c r="S40" s="122" t="n">
        <v>66.8808157069787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2035</v>
      </c>
      <c r="E41" s="114" t="n">
        <v>18.6</v>
      </c>
      <c r="F41" s="115" t="n">
        <v>2.4288</v>
      </c>
      <c r="G41" s="193" t="n">
        <v>35.7515</v>
      </c>
      <c r="H41" s="113" t="n">
        <v>100</v>
      </c>
      <c r="I41" s="114" t="n">
        <v>101</v>
      </c>
      <c r="J41" s="117" t="n">
        <v>110.1</v>
      </c>
      <c r="K41" s="118" t="n">
        <v>0.0007702035386151</v>
      </c>
      <c r="L41" s="118" t="n">
        <v>-4.394863416E-006</v>
      </c>
      <c r="M41" s="118" t="n">
        <v>1.02569871114046</v>
      </c>
      <c r="N41" s="119" t="n">
        <v>110.1173424015</v>
      </c>
      <c r="O41" s="118" t="n">
        <v>0.998484722762994</v>
      </c>
      <c r="P41" s="120" t="n">
        <v>2.53751432749765</v>
      </c>
      <c r="Q41" s="121" t="n">
        <v>2.4739373267577</v>
      </c>
      <c r="R41" s="122" t="n">
        <v>113.325389866045</v>
      </c>
      <c r="S41" s="122" t="n">
        <v>110.486041012999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2036</v>
      </c>
      <c r="E42" s="114" t="n">
        <v>21.4</v>
      </c>
      <c r="F42" s="115" t="n">
        <v>3.2664</v>
      </c>
      <c r="G42" s="193" t="n">
        <v>35.90975</v>
      </c>
      <c r="H42" s="113" t="n">
        <v>80</v>
      </c>
      <c r="I42" s="114" t="n">
        <v>80</v>
      </c>
      <c r="J42" s="117" t="n">
        <v>109.39</v>
      </c>
      <c r="K42" s="118" t="n">
        <v>0.00076502254295414</v>
      </c>
      <c r="L42" s="118" t="n">
        <v>-4.293822616E-006</v>
      </c>
      <c r="M42" s="118" t="n">
        <v>1.02507813254417</v>
      </c>
      <c r="N42" s="119" t="n">
        <v>109.407403675525</v>
      </c>
      <c r="O42" s="118" t="n">
        <v>0.99790733056523</v>
      </c>
      <c r="P42" s="120" t="n">
        <v>3.44068495613989</v>
      </c>
      <c r="Q42" s="121" t="n">
        <v>3.35650995461229</v>
      </c>
      <c r="R42" s="122" t="n">
        <v>153.660990141207</v>
      </c>
      <c r="S42" s="122" t="n">
        <v>149.901734572985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2037</v>
      </c>
      <c r="E43" s="114" t="n">
        <v>24.9</v>
      </c>
      <c r="F43" s="115" t="n">
        <v>4.8545</v>
      </c>
      <c r="G43" s="193" t="n">
        <v>36.33915</v>
      </c>
      <c r="H43" s="113" t="n">
        <v>60</v>
      </c>
      <c r="I43" s="114" t="n">
        <v>60</v>
      </c>
      <c r="J43" s="117" t="n">
        <v>110.47</v>
      </c>
      <c r="K43" s="118" t="n">
        <v>0.000759386375382709</v>
      </c>
      <c r="L43" s="118" t="n">
        <v>-4.204005546E-006</v>
      </c>
      <c r="M43" s="118" t="n">
        <v>1.02438606530267</v>
      </c>
      <c r="N43" s="119" t="n">
        <v>110.488049859005</v>
      </c>
      <c r="O43" s="118" t="n">
        <v>0.997073534657807</v>
      </c>
      <c r="P43" s="120" t="n">
        <v>5.07026572787129</v>
      </c>
      <c r="Q43" s="121" t="n">
        <v>4.9495653051208</v>
      </c>
      <c r="R43" s="122" t="n">
        <v>226.438067406732</v>
      </c>
      <c r="S43" s="122" t="n">
        <v>221.047586526695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2038</v>
      </c>
      <c r="E44" s="114" t="n">
        <v>28</v>
      </c>
      <c r="F44" s="115" t="n">
        <v>4.3661</v>
      </c>
      <c r="G44" s="193" t="n">
        <v>36.3838</v>
      </c>
      <c r="H44" s="113" t="n">
        <v>40</v>
      </c>
      <c r="I44" s="114" t="n">
        <v>40</v>
      </c>
      <c r="J44" s="117" t="n">
        <v>111.51</v>
      </c>
      <c r="K44" s="118" t="n">
        <v>0.00075511149536</v>
      </c>
      <c r="L44" s="118" t="n">
        <v>-4.1583064E-006</v>
      </c>
      <c r="M44" s="118" t="n">
        <v>1.02343792016507</v>
      </c>
      <c r="N44" s="119" t="n">
        <v>111.52826957538</v>
      </c>
      <c r="O44" s="118" t="n">
        <v>0.996237119054642</v>
      </c>
      <c r="P44" s="120" t="n">
        <v>4.51525669674862</v>
      </c>
      <c r="Q44" s="121" t="n">
        <v>4.41185206037739</v>
      </c>
      <c r="R44" s="122" t="n">
        <v>201.651364076793</v>
      </c>
      <c r="S44" s="122" t="n">
        <v>197.033313016454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2039</v>
      </c>
      <c r="E45" s="114" t="n">
        <v>28.1</v>
      </c>
      <c r="F45" s="115" t="n">
        <v>4.3629</v>
      </c>
      <c r="G45" s="193" t="n">
        <v>36.3874</v>
      </c>
      <c r="H45" s="113" t="n">
        <v>20</v>
      </c>
      <c r="I45" s="114" t="n">
        <v>21</v>
      </c>
      <c r="J45" s="117" t="n">
        <v>111.47</v>
      </c>
      <c r="K45" s="118" t="n">
        <v>0.000754984227200469</v>
      </c>
      <c r="L45" s="118" t="n">
        <v>-4.157361706E-006</v>
      </c>
      <c r="M45" s="118" t="n">
        <v>1.0234077544947</v>
      </c>
      <c r="N45" s="119" t="n">
        <v>111.48826703478</v>
      </c>
      <c r="O45" s="118" t="n">
        <v>0.996208667461312</v>
      </c>
      <c r="P45" s="120" t="n">
        <v>4.51358491449356</v>
      </c>
      <c r="Q45" s="121" t="n">
        <v>4.410348558207</v>
      </c>
      <c r="R45" s="122" t="n">
        <v>201.576702281282</v>
      </c>
      <c r="S45" s="122" t="n">
        <v>196.966166609525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2040</v>
      </c>
      <c r="E46" s="113" t="n">
        <v>28</v>
      </c>
      <c r="F46" s="115" t="n">
        <v>4.3083</v>
      </c>
      <c r="G46" s="203" t="n">
        <v>36.38815</v>
      </c>
      <c r="H46" s="113" t="n">
        <v>0</v>
      </c>
      <c r="I46" s="113" t="n">
        <v>5</v>
      </c>
      <c r="J46" s="117" t="n">
        <v>110.01</v>
      </c>
      <c r="K46" s="158" t="n">
        <v>0.00075511149536</v>
      </c>
      <c r="L46" s="158" t="n">
        <v>-4.1583064E-006</v>
      </c>
      <c r="M46" s="158" t="n">
        <v>1.02344119417381</v>
      </c>
      <c r="N46" s="159" t="n">
        <v>110.028028603815</v>
      </c>
      <c r="O46" s="158" t="n">
        <v>0.996237119054642</v>
      </c>
      <c r="P46" s="120" t="n">
        <v>4.5171682794983</v>
      </c>
      <c r="Q46" s="121" t="n">
        <v>4.41370574607842</v>
      </c>
      <c r="R46" s="122" t="n">
        <v>201.736735362394</v>
      </c>
      <c r="S46" s="122" t="n">
        <v>197.116098619862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P28" colorId="64" zoomScale="100" zoomScaleNormal="100" zoomScalePageLayoutView="100" workbookViewId="0">
      <selection pane="topLeft" activeCell="P41" activeCellId="0" sqref="P4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5.44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42438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4.9409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306</v>
      </c>
      <c r="J9" s="29" t="s">
        <v>314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315</v>
      </c>
      <c r="P9" s="29" t="s">
        <v>23</v>
      </c>
      <c r="Q9" s="33" t="n">
        <v>-6.0265</v>
      </c>
      <c r="R9" s="33"/>
      <c r="V9" s="61" t="n">
        <v>4.944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316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317</v>
      </c>
      <c r="P10" s="29" t="s">
        <v>21</v>
      </c>
      <c r="Q10" s="33" t="n">
        <v>-10.0045</v>
      </c>
      <c r="R10" s="33"/>
      <c r="S10" s="34"/>
      <c r="T10" s="34"/>
      <c r="V10" s="0" t="n">
        <v>4.9442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42438</v>
      </c>
      <c r="K11" s="37"/>
      <c r="L11" s="37"/>
      <c r="M11" s="37"/>
      <c r="N11" s="38" t="s">
        <v>318</v>
      </c>
      <c r="O11" s="39" t="n">
        <v>-1</v>
      </c>
      <c r="P11" s="40" t="s">
        <v>319</v>
      </c>
      <c r="Q11" s="40"/>
      <c r="R11" s="40"/>
      <c r="T11" s="41"/>
      <c r="U11" s="41"/>
      <c r="V11" s="5" t="n">
        <v>4.9417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0.0213773148148148</v>
      </c>
      <c r="K12" s="44"/>
      <c r="L12" s="44"/>
      <c r="M12" s="44"/>
      <c r="N12" s="45" t="s">
        <v>320</v>
      </c>
      <c r="O12" s="39" t="n">
        <v>-1</v>
      </c>
      <c r="P12" s="40"/>
      <c r="Q12" s="40"/>
      <c r="R12" s="40"/>
      <c r="T12" s="41"/>
      <c r="U12" s="41"/>
      <c r="V12" s="135" t="n">
        <v>4.9402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4.9385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23.7</v>
      </c>
      <c r="S14" s="55" t="s">
        <v>33</v>
      </c>
      <c r="V14" s="46" t="n">
        <v>4.94158333333333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4.9416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0.997372968013021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0.0199957263402253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5.01139999313939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4.9414171608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0.0046998261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0.00404314426778233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2075</v>
      </c>
      <c r="E35" s="114" t="n">
        <v>6.3</v>
      </c>
      <c r="F35" s="115" t="n">
        <v>5.3362</v>
      </c>
      <c r="G35" s="193" t="n">
        <v>34.94725</v>
      </c>
      <c r="H35" s="113" t="n">
        <v>2000</v>
      </c>
      <c r="I35" s="114" t="n">
        <v>2022</v>
      </c>
      <c r="J35" s="117" t="n">
        <v>110.9977077</v>
      </c>
      <c r="K35" s="118" t="n">
        <v>0.000801562734868249</v>
      </c>
      <c r="L35" s="118" t="n">
        <v>-5.146030074E-006</v>
      </c>
      <c r="M35" s="118" t="n">
        <v>1.02747230193379</v>
      </c>
      <c r="N35" s="119" t="n">
        <v>111.014298804864</v>
      </c>
      <c r="O35" s="118" t="n">
        <v>0.999932968155385</v>
      </c>
      <c r="P35" s="120" t="n">
        <v>5.54802539401121</v>
      </c>
      <c r="Q35" s="121" t="n">
        <v>5.39968365431296</v>
      </c>
      <c r="R35" s="122" t="n">
        <v>247.774814096541</v>
      </c>
      <c r="S35" s="122" t="n">
        <v>241.149872001617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2076</v>
      </c>
      <c r="E36" s="114" t="n">
        <v>7.5</v>
      </c>
      <c r="F36" s="115" t="n">
        <v>4.6062</v>
      </c>
      <c r="G36" s="193" t="n">
        <v>34.9205</v>
      </c>
      <c r="H36" s="113" t="n">
        <v>1500</v>
      </c>
      <c r="I36" s="114" t="n">
        <v>1514</v>
      </c>
      <c r="J36" s="117" t="n">
        <v>106.3986272</v>
      </c>
      <c r="K36" s="118" t="n">
        <v>0.000797787526230469</v>
      </c>
      <c r="L36" s="118" t="n">
        <v>-5.05070625E-006</v>
      </c>
      <c r="M36" s="118" t="n">
        <v>1.02728544808175</v>
      </c>
      <c r="N36" s="119" t="n">
        <v>106.414502407171</v>
      </c>
      <c r="O36" s="118" t="n">
        <v>0.999879400021043</v>
      </c>
      <c r="P36" s="120" t="n">
        <v>4.99784433327915</v>
      </c>
      <c r="Q36" s="121" t="n">
        <v>4.86509795559901</v>
      </c>
      <c r="R36" s="122" t="n">
        <v>223.203727924247</v>
      </c>
      <c r="S36" s="122" t="n">
        <v>217.275274697052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2077</v>
      </c>
      <c r="E37" s="114" t="n">
        <v>7.8</v>
      </c>
      <c r="F37" s="115" t="n">
        <v>5.1016</v>
      </c>
      <c r="G37" s="193" t="n">
        <v>34.91955</v>
      </c>
      <c r="H37" s="113" t="n">
        <v>1500</v>
      </c>
      <c r="I37" s="114" t="n">
        <v>1514</v>
      </c>
      <c r="J37" s="117" t="n">
        <v>117.6550602</v>
      </c>
      <c r="K37" s="118" t="n">
        <v>0.00079687086098358</v>
      </c>
      <c r="L37" s="118" t="n">
        <v>-5.027619864E-006</v>
      </c>
      <c r="M37" s="118" t="n">
        <v>1.02724079765546</v>
      </c>
      <c r="N37" s="119" t="n">
        <v>117.672613805534</v>
      </c>
      <c r="O37" s="118" t="n">
        <v>0.999862742696217</v>
      </c>
      <c r="P37" s="120" t="n">
        <v>4.99804890641251</v>
      </c>
      <c r="Q37" s="121" t="n">
        <v>4.86550857191411</v>
      </c>
      <c r="R37" s="122" t="n">
        <v>223.212864160382</v>
      </c>
      <c r="S37" s="122" t="n">
        <v>217.293612821684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2078</v>
      </c>
      <c r="E38" s="114" t="n">
        <v>8.3</v>
      </c>
      <c r="F38" s="115" t="n">
        <v>3.2898</v>
      </c>
      <c r="G38" s="193" t="n">
        <v>34.58185</v>
      </c>
      <c r="H38" s="113" t="n">
        <v>1000</v>
      </c>
      <c r="I38" s="114" t="n">
        <v>1008</v>
      </c>
      <c r="J38" s="117" t="n">
        <v>110.0904939</v>
      </c>
      <c r="K38" s="118" t="n">
        <v>0.000795366676405149</v>
      </c>
      <c r="L38" s="118" t="n">
        <v>-4.989804394E-006</v>
      </c>
      <c r="M38" s="118" t="n">
        <v>1.02690043209096</v>
      </c>
      <c r="N38" s="119" t="n">
        <v>110.106547130685</v>
      </c>
      <c r="O38" s="118" t="n">
        <v>0.999832134276928</v>
      </c>
      <c r="P38" s="120" t="n">
        <v>3.44302879662993</v>
      </c>
      <c r="Q38" s="121" t="n">
        <v>3.35283605794118</v>
      </c>
      <c r="R38" s="122" t="n">
        <v>153.765666057493</v>
      </c>
      <c r="S38" s="122" t="n">
        <v>149.737658347653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2079</v>
      </c>
      <c r="E39" s="114" t="n">
        <v>9.2</v>
      </c>
      <c r="F39" s="115" t="n">
        <v>2.9414</v>
      </c>
      <c r="G39" s="193" t="n">
        <v>34.4923</v>
      </c>
      <c r="H39" s="113" t="n">
        <v>800</v>
      </c>
      <c r="I39" s="114" t="n">
        <v>806</v>
      </c>
      <c r="J39" s="117" t="n">
        <v>107.7165856</v>
      </c>
      <c r="K39" s="118" t="n">
        <v>0.00079273206735776</v>
      </c>
      <c r="L39" s="118" t="n">
        <v>-4.923821344E-006</v>
      </c>
      <c r="M39" s="118" t="n">
        <v>1.02668873475551</v>
      </c>
      <c r="N39" s="119" t="n">
        <v>107.732196210735</v>
      </c>
      <c r="O39" s="118" t="n">
        <v>0.999768218849135</v>
      </c>
      <c r="P39" s="120" t="n">
        <v>3.14583445775026</v>
      </c>
      <c r="Q39" s="121" t="n">
        <v>3.06405861022659</v>
      </c>
      <c r="R39" s="122" t="n">
        <v>140.492966883127</v>
      </c>
      <c r="S39" s="122" t="n">
        <v>136.84085753272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2080</v>
      </c>
      <c r="E40" s="114" t="n">
        <v>11.9</v>
      </c>
      <c r="F40" s="115" t="n">
        <v>1.7429</v>
      </c>
      <c r="G40" s="193" t="n">
        <v>34.73875</v>
      </c>
      <c r="H40" s="113" t="n">
        <v>400</v>
      </c>
      <c r="I40" s="114" t="n">
        <v>403</v>
      </c>
      <c r="J40" s="117" t="n">
        <v>108.7289559</v>
      </c>
      <c r="K40" s="118" t="n">
        <v>0.000785365912757409</v>
      </c>
      <c r="L40" s="118" t="n">
        <v>-4.741954906E-006</v>
      </c>
      <c r="M40" s="118" t="n">
        <v>1.02640575322262</v>
      </c>
      <c r="N40" s="119" t="n">
        <v>108.744981188988</v>
      </c>
      <c r="O40" s="118" t="n">
        <v>0.999510988456787</v>
      </c>
      <c r="P40" s="120" t="n">
        <v>1.83978748838303</v>
      </c>
      <c r="Q40" s="121" t="n">
        <v>1.79245632889977</v>
      </c>
      <c r="R40" s="122" t="n">
        <v>82.1649092311861</v>
      </c>
      <c r="S40" s="122" t="n">
        <v>80.0510996486638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2081</v>
      </c>
      <c r="E41" s="114" t="n">
        <v>17.6</v>
      </c>
      <c r="F41" s="115" t="n">
        <v>2.3349</v>
      </c>
      <c r="G41" s="193" t="n">
        <v>35.60565</v>
      </c>
      <c r="H41" s="113" t="n">
        <v>100</v>
      </c>
      <c r="I41" s="114" t="n">
        <v>100</v>
      </c>
      <c r="J41" s="117" t="n">
        <v>119.400871</v>
      </c>
      <c r="K41" s="118" t="n">
        <v>0.0007722092161664</v>
      </c>
      <c r="L41" s="118" t="n">
        <v>-4.437236896E-006</v>
      </c>
      <c r="M41" s="118" t="n">
        <v>1.02583541335664</v>
      </c>
      <c r="N41" s="119" t="n">
        <v>119.419504282025</v>
      </c>
      <c r="O41" s="118" t="n">
        <v>0.998670633552638</v>
      </c>
      <c r="P41" s="120" t="n">
        <v>2.24553113009662</v>
      </c>
      <c r="Q41" s="121" t="n">
        <v>2.18897797917602</v>
      </c>
      <c r="R41" s="122" t="n">
        <v>100.285420270115</v>
      </c>
      <c r="S41" s="122" t="n">
        <v>97.7597565500008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0.0303</v>
      </c>
      <c r="AE41" s="136" t="n">
        <v>0.018</v>
      </c>
      <c r="AF41" s="136" t="n">
        <v>0.0022</v>
      </c>
      <c r="AG41" s="136" t="n">
        <v>0.0456</v>
      </c>
      <c r="AH41" s="136" t="n">
        <v>0.0078</v>
      </c>
      <c r="AI41" s="136" t="n">
        <v>0.0017</v>
      </c>
      <c r="AJ41" s="136" t="n">
        <v>0.0022</v>
      </c>
      <c r="AK41" s="136" t="n">
        <v>-9999.9999</v>
      </c>
      <c r="AL41" s="136" t="n">
        <v>0.0471</v>
      </c>
      <c r="AM41" s="136" t="n">
        <v>0.0035</v>
      </c>
      <c r="AN41" s="136" t="n">
        <v>0.0012</v>
      </c>
      <c r="AO41" s="136" t="n">
        <v>-9999.9999</v>
      </c>
      <c r="AP41" s="136" t="n">
        <v>0.0138</v>
      </c>
      <c r="AQ41" s="136" t="n">
        <v>-9999.9999</v>
      </c>
      <c r="AR41" s="136" t="n">
        <v>0.0935</v>
      </c>
      <c r="AS41" s="136" t="n">
        <v>0.0266</v>
      </c>
      <c r="AT41" s="136" t="n">
        <f aca="false">AR41+AS41</f>
        <v>0.1201</v>
      </c>
      <c r="AU41" s="136" t="n">
        <v>0.0207</v>
      </c>
      <c r="AV41" s="136" t="n">
        <v>-9999.9999</v>
      </c>
      <c r="AW41" s="136" t="n">
        <v>-9999.9999</v>
      </c>
      <c r="AX41" s="136" t="n">
        <v>0.0512</v>
      </c>
      <c r="AY41" s="136" t="n">
        <v>0.1032</v>
      </c>
      <c r="AZ41" s="136" t="n">
        <f aca="false">AX41+AY41</f>
        <v>0.1544</v>
      </c>
      <c r="BA41" s="136" t="n">
        <v>0.0055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2082</v>
      </c>
      <c r="E42" s="114" t="n">
        <v>19.9</v>
      </c>
      <c r="F42" s="115" t="n">
        <v>2.3349</v>
      </c>
      <c r="G42" s="193" t="n">
        <v>35.85735</v>
      </c>
      <c r="H42" s="113" t="n">
        <v>80</v>
      </c>
      <c r="I42" s="114" t="n">
        <v>82</v>
      </c>
      <c r="J42" s="117" t="n">
        <v>111.1790697</v>
      </c>
      <c r="K42" s="118" t="n">
        <v>0.000767720197672209</v>
      </c>
      <c r="L42" s="118" t="n">
        <v>-4.344725146E-006</v>
      </c>
      <c r="M42" s="118" t="n">
        <v>1.02544361586958</v>
      </c>
      <c r="N42" s="119" t="n">
        <v>111.196699754209</v>
      </c>
      <c r="O42" s="118" t="n">
        <v>0.99822689518796</v>
      </c>
      <c r="P42" s="120" t="n">
        <v>2.4146826456561</v>
      </c>
      <c r="Q42" s="121" t="n">
        <v>2.35476881252845</v>
      </c>
      <c r="R42" s="122" t="n">
        <v>107.839726955001</v>
      </c>
      <c r="S42" s="122" t="n">
        <v>105.163975167521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0.0473</v>
      </c>
      <c r="AE42" s="136" t="n">
        <v>0.0329</v>
      </c>
      <c r="AF42" s="136" t="n">
        <v>0.0035</v>
      </c>
      <c r="AG42" s="136" t="n">
        <v>0.078</v>
      </c>
      <c r="AH42" s="136" t="n">
        <v>0.0124</v>
      </c>
      <c r="AI42" s="136" t="n">
        <v>0.0043</v>
      </c>
      <c r="AJ42" s="136" t="n">
        <v>0.0046</v>
      </c>
      <c r="AK42" s="136" t="n">
        <v>0.0025</v>
      </c>
      <c r="AL42" s="136" t="n">
        <v>0.0807</v>
      </c>
      <c r="AM42" s="136" t="n">
        <v>0.0064</v>
      </c>
      <c r="AN42" s="136" t="n">
        <v>0.0011</v>
      </c>
      <c r="AO42" s="136" t="n">
        <v>-9999.9999</v>
      </c>
      <c r="AP42" s="136" t="n">
        <v>0.0347</v>
      </c>
      <c r="AQ42" s="136" t="n">
        <v>-9999.9999</v>
      </c>
      <c r="AR42" s="136" t="n">
        <v>0.0906</v>
      </c>
      <c r="AS42" s="136" t="n">
        <v>0.0542</v>
      </c>
      <c r="AT42" s="136" t="n">
        <f aca="false">AR42+AS42</f>
        <v>0.1448</v>
      </c>
      <c r="AU42" s="136" t="n">
        <v>0.0241</v>
      </c>
      <c r="AV42" s="136" t="n">
        <v>-9999.9999</v>
      </c>
      <c r="AW42" s="136" t="n">
        <v>-9999.9999</v>
      </c>
      <c r="AX42" s="136" t="n">
        <v>0.0816</v>
      </c>
      <c r="AY42" s="136" t="n">
        <v>0.184</v>
      </c>
      <c r="AZ42" s="136" t="n">
        <f aca="false">AX42+AY42</f>
        <v>0.2656</v>
      </c>
      <c r="BA42" s="136" t="n">
        <v>0.006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2083</v>
      </c>
      <c r="E43" s="114" t="n">
        <v>23.8</v>
      </c>
      <c r="F43" s="115" t="n">
        <v>2.687</v>
      </c>
      <c r="G43" s="193" t="n">
        <v>36.1377</v>
      </c>
      <c r="H43" s="113" t="n">
        <v>60</v>
      </c>
      <c r="I43" s="114" t="n">
        <v>62</v>
      </c>
      <c r="J43" s="117" t="n">
        <v>109.4301922</v>
      </c>
      <c r="K43" s="118" t="n">
        <v>0.00076106192253878</v>
      </c>
      <c r="L43" s="118" t="n">
        <v>-4.227865624E-006</v>
      </c>
      <c r="M43" s="118" t="n">
        <v>1.0245640599912</v>
      </c>
      <c r="N43" s="119" t="n">
        <v>109.447851716127</v>
      </c>
      <c r="O43" s="118" t="n">
        <v>0.997348547484725</v>
      </c>
      <c r="P43" s="120" t="n">
        <v>2.82646855559671</v>
      </c>
      <c r="Q43" s="121" t="n">
        <v>2.75870359499139</v>
      </c>
      <c r="R43" s="122" t="n">
        <v>126.230085692949</v>
      </c>
      <c r="S43" s="122" t="n">
        <v>123.203702552315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0.0518</v>
      </c>
      <c r="AE43" s="136" t="n">
        <v>0.0541</v>
      </c>
      <c r="AF43" s="136" t="n">
        <v>0.0069</v>
      </c>
      <c r="AG43" s="136" t="n">
        <v>0.076</v>
      </c>
      <c r="AH43" s="136" t="n">
        <v>0.0152</v>
      </c>
      <c r="AI43" s="136" t="n">
        <v>0.0039</v>
      </c>
      <c r="AJ43" s="136" t="n">
        <v>-9999.9999</v>
      </c>
      <c r="AK43" s="136" t="n">
        <v>0.0039</v>
      </c>
      <c r="AL43" s="136" t="n">
        <v>0.1495</v>
      </c>
      <c r="AM43" s="136" t="n">
        <v>0.0128</v>
      </c>
      <c r="AN43" s="136" t="n">
        <v>0.0018</v>
      </c>
      <c r="AO43" s="136" t="n">
        <v>-9999.9999</v>
      </c>
      <c r="AP43" s="136" t="n">
        <v>0.1455</v>
      </c>
      <c r="AQ43" s="136" t="n">
        <v>-9999.9999</v>
      </c>
      <c r="AR43" s="136" t="n">
        <v>0.0296</v>
      </c>
      <c r="AS43" s="136" t="n">
        <v>0.0762</v>
      </c>
      <c r="AT43" s="136" t="n">
        <f aca="false">AR43+AS43</f>
        <v>0.1058</v>
      </c>
      <c r="AU43" s="136" t="n">
        <v>0.0341</v>
      </c>
      <c r="AV43" s="136" t="n">
        <v>-9999.9999</v>
      </c>
      <c r="AW43" s="136" t="n">
        <v>-9999.9999</v>
      </c>
      <c r="AX43" s="136" t="n">
        <v>0.1753</v>
      </c>
      <c r="AY43" s="136" t="n">
        <v>0.2652</v>
      </c>
      <c r="AZ43" s="136" t="n">
        <f aca="false">AX43+AY43</f>
        <v>0.4405</v>
      </c>
      <c r="BA43" s="136" t="n">
        <v>0.0075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2084</v>
      </c>
      <c r="E44" s="114" t="n">
        <v>27.9</v>
      </c>
      <c r="F44" s="115" t="n">
        <v>4.3997</v>
      </c>
      <c r="G44" s="193" t="n">
        <v>36.3982</v>
      </c>
      <c r="H44" s="113" t="n">
        <v>40</v>
      </c>
      <c r="I44" s="114" t="n">
        <v>43</v>
      </c>
      <c r="J44" s="117" t="n">
        <v>109.2831198</v>
      </c>
      <c r="K44" s="118" t="n">
        <v>0.000755239413691009</v>
      </c>
      <c r="L44" s="118" t="n">
        <v>-4.159284186E-006</v>
      </c>
      <c r="M44" s="118" t="n">
        <v>1.02348156086711</v>
      </c>
      <c r="N44" s="119" t="n">
        <v>109.301040264551</v>
      </c>
      <c r="O44" s="118" t="n">
        <v>0.996265480344915</v>
      </c>
      <c r="P44" s="120" t="n">
        <v>4.64460380536243</v>
      </c>
      <c r="Q44" s="121" t="n">
        <v>4.53804346160126</v>
      </c>
      <c r="R44" s="122" t="n">
        <v>207.428005947486</v>
      </c>
      <c r="S44" s="122" t="n">
        <v>202.669020995112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0.0025</v>
      </c>
      <c r="AE44" s="136" t="n">
        <v>0.0043</v>
      </c>
      <c r="AF44" s="136" t="n">
        <v>0.0026</v>
      </c>
      <c r="AG44" s="136" t="n">
        <v>0.0035</v>
      </c>
      <c r="AH44" s="136" t="n">
        <v>0.0023</v>
      </c>
      <c r="AI44" s="136" t="n">
        <v>-9999.9999</v>
      </c>
      <c r="AJ44" s="136" t="n">
        <v>-9999.9999</v>
      </c>
      <c r="AK44" s="136" t="n">
        <v>0.0011</v>
      </c>
      <c r="AL44" s="136" t="n">
        <v>0.0157</v>
      </c>
      <c r="AM44" s="136" t="n">
        <v>0.0037</v>
      </c>
      <c r="AN44" s="136" t="n">
        <v>-9999.9999</v>
      </c>
      <c r="AO44" s="136" t="n">
        <v>-9999.9999</v>
      </c>
      <c r="AP44" s="136" t="n">
        <v>0.0518</v>
      </c>
      <c r="AQ44" s="136" t="n">
        <v>-9999.9999</v>
      </c>
      <c r="AR44" s="136" t="n">
        <v>0.0027</v>
      </c>
      <c r="AS44" s="136" t="n">
        <v>0.0048</v>
      </c>
      <c r="AT44" s="136" t="n">
        <f aca="false">AR44+AS44</f>
        <v>0.0075</v>
      </c>
      <c r="AU44" s="136" t="n">
        <v>0.0056</v>
      </c>
      <c r="AV44" s="136" t="n">
        <v>-9999.9999</v>
      </c>
      <c r="AW44" s="136" t="n">
        <v>-9999.9999</v>
      </c>
      <c r="AX44" s="136" t="n">
        <v>0.0277</v>
      </c>
      <c r="AY44" s="136" t="n">
        <v>0.0313</v>
      </c>
      <c r="AZ44" s="136" t="n">
        <f aca="false">AX44+AY44</f>
        <v>0.059</v>
      </c>
      <c r="BA44" s="136" t="n">
        <v>-9999.9999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2086</v>
      </c>
      <c r="E45" s="114" t="n">
        <v>28</v>
      </c>
      <c r="F45" s="115" t="n">
        <v>4.271</v>
      </c>
      <c r="G45" s="193" t="n">
        <v>36.39595</v>
      </c>
      <c r="H45" s="113" t="n">
        <v>20</v>
      </c>
      <c r="I45" s="114" t="n">
        <v>23</v>
      </c>
      <c r="J45" s="117" t="n">
        <v>108.4047599</v>
      </c>
      <c r="K45" s="118" t="n">
        <v>0.00075511149536</v>
      </c>
      <c r="L45" s="118" t="n">
        <v>-4.1583064E-006</v>
      </c>
      <c r="M45" s="118" t="n">
        <v>1.02344706483146</v>
      </c>
      <c r="N45" s="119" t="n">
        <v>108.422533890231</v>
      </c>
      <c r="O45" s="118" t="n">
        <v>0.996237119054642</v>
      </c>
      <c r="P45" s="120" t="n">
        <v>4.54549978624503</v>
      </c>
      <c r="Q45" s="121" t="n">
        <v>4.44136286325036</v>
      </c>
      <c r="R45" s="122" t="n">
        <v>203.002020453703</v>
      </c>
      <c r="S45" s="122" t="n">
        <v>198.351265472761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0.0023</v>
      </c>
      <c r="AE45" s="136" t="n">
        <v>0.0039</v>
      </c>
      <c r="AF45" s="136" t="n">
        <v>0.0024</v>
      </c>
      <c r="AG45" s="136" t="n">
        <v>0.0032</v>
      </c>
      <c r="AH45" s="136" t="n">
        <v>0.0022</v>
      </c>
      <c r="AI45" s="136" t="n">
        <v>-9999.9999</v>
      </c>
      <c r="AJ45" s="136" t="n">
        <v>-9999.9999</v>
      </c>
      <c r="AK45" s="136" t="n">
        <v>0.0011</v>
      </c>
      <c r="AL45" s="136" t="n">
        <v>0.0134</v>
      </c>
      <c r="AM45" s="136" t="n">
        <v>0.0036</v>
      </c>
      <c r="AN45" s="136" t="n">
        <v>-9999.9999</v>
      </c>
      <c r="AO45" s="136" t="n">
        <v>-9999.9999</v>
      </c>
      <c r="AP45" s="136" t="n">
        <v>0.0445</v>
      </c>
      <c r="AQ45" s="136" t="n">
        <v>-9999.9999</v>
      </c>
      <c r="AR45" s="136" t="n">
        <v>0.0025</v>
      </c>
      <c r="AS45" s="136" t="n">
        <v>0.004</v>
      </c>
      <c r="AT45" s="136" t="n">
        <f aca="false">AR45+AS45</f>
        <v>0.0065</v>
      </c>
      <c r="AU45" s="136" t="n">
        <v>0.0047</v>
      </c>
      <c r="AV45" s="136" t="n">
        <v>-9999.9999</v>
      </c>
      <c r="AW45" s="136" t="n">
        <v>-9999.9999</v>
      </c>
      <c r="AX45" s="136" t="n">
        <v>0.0223</v>
      </c>
      <c r="AY45" s="136" t="n">
        <v>0.0276</v>
      </c>
      <c r="AZ45" s="136" t="n">
        <f aca="false">AX45+AY45</f>
        <v>0.0499</v>
      </c>
      <c r="BA45" s="136" t="n">
        <v>-9999.9999</v>
      </c>
      <c r="BB45" s="126" t="s">
        <v>169</v>
      </c>
    </row>
    <row r="46" s="205" customFormat="true" ht="15" hidden="false" customHeight="false" outlineLevel="0" collapsed="false">
      <c r="A46" s="205" t="n">
        <v>1</v>
      </c>
      <c r="B46" s="206" t="n">
        <v>1</v>
      </c>
      <c r="C46" s="207" t="n">
        <v>12</v>
      </c>
      <c r="D46" s="114" t="n">
        <v>2087</v>
      </c>
      <c r="E46" s="114" t="n">
        <v>28</v>
      </c>
      <c r="F46" s="115" t="n">
        <v>4.2191</v>
      </c>
      <c r="G46" s="128" t="n">
        <v>36.39315</v>
      </c>
      <c r="H46" s="114" t="n">
        <v>0</v>
      </c>
      <c r="I46" s="114" t="n">
        <v>2</v>
      </c>
      <c r="J46" s="120" t="n">
        <v>111.3855099</v>
      </c>
      <c r="K46" s="120" t="n">
        <v>0.00075511149536</v>
      </c>
      <c r="L46" s="120" t="n">
        <v>-4.1583064E-006</v>
      </c>
      <c r="M46" s="120" t="n">
        <v>1.02344495741275</v>
      </c>
      <c r="N46" s="120" t="n">
        <v>111.403769493716</v>
      </c>
      <c r="O46" s="120" t="n">
        <v>0.996237119054642</v>
      </c>
      <c r="P46" s="120" t="n">
        <v>4.36767320145818</v>
      </c>
      <c r="Q46" s="121" t="n">
        <v>4.26761905447225</v>
      </c>
      <c r="R46" s="122" t="n">
        <v>195.060285177122</v>
      </c>
      <c r="S46" s="122" t="n">
        <v>190.591866972731</v>
      </c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136" t="n">
        <v>0.0031</v>
      </c>
      <c r="AE46" s="136" t="n">
        <v>0.0034</v>
      </c>
      <c r="AF46" s="136" t="n">
        <v>0.0021</v>
      </c>
      <c r="AG46" s="136" t="n">
        <v>0.0028</v>
      </c>
      <c r="AH46" s="136" t="n">
        <v>0.0018</v>
      </c>
      <c r="AI46" s="136" t="n">
        <v>-9999.9999</v>
      </c>
      <c r="AJ46" s="136" t="n">
        <v>-9999.9999</v>
      </c>
      <c r="AK46" s="136" t="n">
        <v>0.0011</v>
      </c>
      <c r="AL46" s="136" t="n">
        <v>0.0115</v>
      </c>
      <c r="AM46" s="136" t="n">
        <v>0.0033</v>
      </c>
      <c r="AN46" s="136" t="n">
        <v>-9999.9999</v>
      </c>
      <c r="AO46" s="136" t="n">
        <v>-9999.9999</v>
      </c>
      <c r="AP46" s="136" t="n">
        <v>0.044</v>
      </c>
      <c r="AQ46" s="136" t="n">
        <v>-9999.9999</v>
      </c>
      <c r="AR46" s="136" t="n">
        <v>-9999.9999</v>
      </c>
      <c r="AS46" s="136" t="n">
        <v>-9999.9999</v>
      </c>
      <c r="AT46" s="136" t="n">
        <f aca="false">AS46</f>
        <v>-9999.9999</v>
      </c>
      <c r="AU46" s="136" t="n">
        <v>0.0047</v>
      </c>
      <c r="AV46" s="136" t="n">
        <v>-9999.9999</v>
      </c>
      <c r="AW46" s="136" t="n">
        <v>-9999.9999</v>
      </c>
      <c r="AX46" s="136" t="n">
        <v>0.0233</v>
      </c>
      <c r="AY46" s="136" t="n">
        <v>0.0234</v>
      </c>
      <c r="AZ46" s="136" t="n">
        <f aca="false">AX46+AY46</f>
        <v>0.0467</v>
      </c>
      <c r="BA46" s="136" t="n">
        <v>-9999.9999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42438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4.9409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321</v>
      </c>
      <c r="J9" s="29" t="s">
        <v>322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323</v>
      </c>
      <c r="P9" s="29" t="s">
        <v>23</v>
      </c>
      <c r="Q9" s="33" t="n">
        <v>-5.50083333333333</v>
      </c>
      <c r="R9" s="33"/>
      <c r="V9" s="61" t="n">
        <v>4.944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324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325</v>
      </c>
      <c r="P10" s="29" t="s">
        <v>21</v>
      </c>
      <c r="Q10" s="33" t="n">
        <v>-10.0011666666667</v>
      </c>
      <c r="R10" s="33"/>
      <c r="S10" s="34"/>
      <c r="T10" s="34"/>
      <c r="V10" s="0" t="n">
        <v>4.9442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42438</v>
      </c>
      <c r="K11" s="37"/>
      <c r="L11" s="37"/>
      <c r="M11" s="37"/>
      <c r="N11" s="38" t="s">
        <v>326</v>
      </c>
      <c r="O11" s="39" t="n">
        <v>-1</v>
      </c>
      <c r="P11" s="40" t="s">
        <v>327</v>
      </c>
      <c r="Q11" s="40"/>
      <c r="R11" s="40"/>
      <c r="T11" s="41"/>
      <c r="U11" s="41"/>
      <c r="V11" s="5" t="n">
        <v>4.9417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0.222696759259259</v>
      </c>
      <c r="K12" s="44"/>
      <c r="L12" s="44"/>
      <c r="M12" s="44"/>
      <c r="N12" s="45" t="s">
        <v>328</v>
      </c>
      <c r="O12" s="39" t="n">
        <v>-1</v>
      </c>
      <c r="P12" s="40"/>
      <c r="Q12" s="40"/>
      <c r="R12" s="40"/>
      <c r="T12" s="41"/>
      <c r="U12" s="41"/>
      <c r="V12" s="135" t="n">
        <v>4.9402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4.9385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23.7</v>
      </c>
      <c r="S14" s="55" t="s">
        <v>33</v>
      </c>
      <c r="V14" s="46" t="n">
        <v>4.94158333333333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4.9416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0.997372968013021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0.0199957263402253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5.01139999313939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4.9414171608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0.0046998261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0.00404314426778233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2041</v>
      </c>
      <c r="E35" s="114" t="n">
        <v>6.2</v>
      </c>
      <c r="F35" s="115" t="n">
        <v>5.3623</v>
      </c>
      <c r="G35" s="193" t="n">
        <v>34.94845</v>
      </c>
      <c r="H35" s="113" t="n">
        <v>2000</v>
      </c>
      <c r="I35" s="114" t="n">
        <v>2023</v>
      </c>
      <c r="J35" s="117" t="n">
        <v>111.07</v>
      </c>
      <c r="K35" s="118" t="n">
        <v>0.00080188531551926</v>
      </c>
      <c r="L35" s="118" t="n">
        <v>-5.154188824E-006</v>
      </c>
      <c r="M35" s="118" t="n">
        <v>1.02748634331304</v>
      </c>
      <c r="N35" s="119" t="n">
        <v>111.086603243415</v>
      </c>
      <c r="O35" s="118" t="n">
        <v>0.999936473843876</v>
      </c>
      <c r="P35" s="120" t="n">
        <v>5.5715419130409</v>
      </c>
      <c r="Q35" s="121" t="n">
        <v>5.42249729088948</v>
      </c>
      <c r="R35" s="122" t="n">
        <v>248.825061836407</v>
      </c>
      <c r="S35" s="122" t="n">
        <v>242.168729011124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2042</v>
      </c>
      <c r="E36" s="114" t="n">
        <v>7.1</v>
      </c>
      <c r="F36" s="115" t="n">
        <v>4.8341</v>
      </c>
      <c r="G36" s="193" t="n">
        <v>34.931</v>
      </c>
      <c r="H36" s="113" t="n">
        <v>1500</v>
      </c>
      <c r="I36" s="114" t="n">
        <v>1513</v>
      </c>
      <c r="J36" s="117" t="n">
        <v>110.84</v>
      </c>
      <c r="K36" s="118" t="n">
        <v>0.000799026481658769</v>
      </c>
      <c r="L36" s="118" t="n">
        <v>-5.081951386E-006</v>
      </c>
      <c r="M36" s="118" t="n">
        <v>1.02735073047945</v>
      </c>
      <c r="N36" s="119" t="n">
        <v>110.8565495204</v>
      </c>
      <c r="O36" s="118" t="n">
        <v>0.999899594042335</v>
      </c>
      <c r="P36" s="120" t="n">
        <v>5.03179526740013</v>
      </c>
      <c r="Q36" s="121" t="n">
        <v>4.89783587835854</v>
      </c>
      <c r="R36" s="122" t="n">
        <v>224.71997664209</v>
      </c>
      <c r="S36" s="122" t="n">
        <v>218.737350327492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2043</v>
      </c>
      <c r="E37" s="114" t="n">
        <v>7.6</v>
      </c>
      <c r="F37" s="115" t="n">
        <v>3.3887</v>
      </c>
      <c r="G37" s="193" t="n">
        <v>34.60515</v>
      </c>
      <c r="H37" s="113" t="n">
        <v>1000</v>
      </c>
      <c r="I37" s="114" t="n">
        <v>1009</v>
      </c>
      <c r="J37" s="117" t="n">
        <v>109.68</v>
      </c>
      <c r="K37" s="118" t="n">
        <v>0.0007974807824144</v>
      </c>
      <c r="L37" s="118" t="n">
        <v>-5.042977696E-006</v>
      </c>
      <c r="M37" s="118" t="n">
        <v>1.0270229083808</v>
      </c>
      <c r="N37" s="119" t="n">
        <v>109.69601892852</v>
      </c>
      <c r="O37" s="118" t="n">
        <v>0.999873990858795</v>
      </c>
      <c r="P37" s="120" t="n">
        <v>3.56053843597281</v>
      </c>
      <c r="Q37" s="121" t="n">
        <v>3.46685395906732</v>
      </c>
      <c r="R37" s="122" t="n">
        <v>159.013646550546</v>
      </c>
      <c r="S37" s="122" t="n">
        <v>154.829697811947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2044</v>
      </c>
      <c r="E38" s="114" t="n">
        <v>8</v>
      </c>
      <c r="F38" s="115" t="n">
        <v>3.3752</v>
      </c>
      <c r="G38" s="193" t="n">
        <v>34.6065</v>
      </c>
      <c r="H38" s="113" t="n">
        <v>1000</v>
      </c>
      <c r="I38" s="114" t="n">
        <v>1009</v>
      </c>
      <c r="J38" s="117" t="n">
        <v>109.47</v>
      </c>
      <c r="K38" s="118" t="n">
        <v>0.00079626566816</v>
      </c>
      <c r="L38" s="118" t="n">
        <v>-5.0123944E-006</v>
      </c>
      <c r="M38" s="118" t="n">
        <v>1.02696507870027</v>
      </c>
      <c r="N38" s="119" t="n">
        <v>109.48598973555</v>
      </c>
      <c r="O38" s="118" t="n">
        <v>0.999850924194559</v>
      </c>
      <c r="P38" s="120" t="n">
        <v>3.5532221994236</v>
      </c>
      <c r="Q38" s="121" t="n">
        <v>3.4599250482018</v>
      </c>
      <c r="R38" s="122" t="n">
        <v>158.686903426258</v>
      </c>
      <c r="S38" s="122" t="n">
        <v>154.520252652693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2045</v>
      </c>
      <c r="E39" s="114" t="n">
        <v>9.5</v>
      </c>
      <c r="F39" s="115" t="n">
        <v>2.6412</v>
      </c>
      <c r="G39" s="193" t="n">
        <v>34.5113</v>
      </c>
      <c r="H39" s="113" t="n">
        <v>700</v>
      </c>
      <c r="I39" s="114" t="n">
        <v>706</v>
      </c>
      <c r="J39" s="117" t="n">
        <v>110.08</v>
      </c>
      <c r="K39" s="118" t="n">
        <v>0.000791874309582969</v>
      </c>
      <c r="L39" s="118" t="n">
        <v>-4.90242265E-006</v>
      </c>
      <c r="M39" s="118" t="n">
        <v>1.02665455714676</v>
      </c>
      <c r="N39" s="119" t="n">
        <v>110.09597403904</v>
      </c>
      <c r="O39" s="118" t="n">
        <v>0.999744434108058</v>
      </c>
      <c r="P39" s="120" t="n">
        <v>2.761356703288</v>
      </c>
      <c r="Q39" s="121" t="n">
        <v>2.68966487711531</v>
      </c>
      <c r="R39" s="122" t="n">
        <v>123.322190368842</v>
      </c>
      <c r="S39" s="122" t="n">
        <v>120.12043341197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2046</v>
      </c>
      <c r="E40" s="114" t="n">
        <v>11.7</v>
      </c>
      <c r="F40" s="115" t="n">
        <v>1.9546</v>
      </c>
      <c r="G40" s="193" t="n">
        <v>34.72915</v>
      </c>
      <c r="H40" s="113" t="n">
        <v>400</v>
      </c>
      <c r="I40" s="114" t="n">
        <v>402</v>
      </c>
      <c r="J40" s="117" t="n">
        <v>108.28</v>
      </c>
      <c r="K40" s="118" t="n">
        <v>0.000785884921300729</v>
      </c>
      <c r="L40" s="118" t="n">
        <v>-4.754599194E-006</v>
      </c>
      <c r="M40" s="118" t="n">
        <v>1.0264360496559</v>
      </c>
      <c r="N40" s="119" t="n">
        <v>108.29594872362</v>
      </c>
      <c r="O40" s="118" t="n">
        <v>0.999533307272438</v>
      </c>
      <c r="P40" s="120" t="n">
        <v>2.07393755070013</v>
      </c>
      <c r="Q40" s="121" t="n">
        <v>2.02052290680496</v>
      </c>
      <c r="R40" s="122" t="n">
        <v>92.6220510142677</v>
      </c>
      <c r="S40" s="122" t="n">
        <v>90.2365530179094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2048</v>
      </c>
      <c r="E41" s="114" t="n">
        <v>19.1</v>
      </c>
      <c r="F41" s="115" t="n">
        <v>2.626</v>
      </c>
      <c r="G41" s="193" t="n">
        <v>35.8199</v>
      </c>
      <c r="H41" s="113" t="n">
        <v>100</v>
      </c>
      <c r="I41" s="114" t="n">
        <v>101</v>
      </c>
      <c r="J41" s="117" t="n">
        <v>107.72</v>
      </c>
      <c r="K41" s="118" t="n">
        <v>0.000769232065238169</v>
      </c>
      <c r="L41" s="118" t="n">
        <v>-4.374917626E-006</v>
      </c>
      <c r="M41" s="118" t="n">
        <v>1.02562351056554</v>
      </c>
      <c r="N41" s="119" t="n">
        <v>107.73704119628</v>
      </c>
      <c r="O41" s="118" t="n">
        <v>0.998387694553484</v>
      </c>
      <c r="P41" s="120" t="n">
        <v>2.80664279744382</v>
      </c>
      <c r="Q41" s="121" t="n">
        <v>2.73652345966232</v>
      </c>
      <c r="R41" s="122" t="n">
        <v>125.344667333841</v>
      </c>
      <c r="S41" s="122" t="n">
        <v>122.213137708519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2049</v>
      </c>
      <c r="E42" s="114" t="n">
        <v>21.5</v>
      </c>
      <c r="F42" s="115" t="n">
        <v>3.3406</v>
      </c>
      <c r="G42" s="193" t="n">
        <v>36.054</v>
      </c>
      <c r="H42" s="113" t="n">
        <v>80</v>
      </c>
      <c r="I42" s="114" t="n">
        <v>82</v>
      </c>
      <c r="J42" s="117" t="n">
        <v>106.87</v>
      </c>
      <c r="K42" s="118" t="n">
        <v>0.000764848910187969</v>
      </c>
      <c r="L42" s="118" t="n">
        <v>-4.29069385E-006</v>
      </c>
      <c r="M42" s="118" t="n">
        <v>1.02516021816283</v>
      </c>
      <c r="N42" s="119" t="n">
        <v>106.8871569098</v>
      </c>
      <c r="O42" s="118" t="n">
        <v>0.997885202188353</v>
      </c>
      <c r="P42" s="120" t="n">
        <v>3.60379710445858</v>
      </c>
      <c r="Q42" s="121" t="n">
        <v>3.51535012831152</v>
      </c>
      <c r="R42" s="122" t="n">
        <v>160.94557868512</v>
      </c>
      <c r="S42" s="122" t="n">
        <v>156.995536730393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2050</v>
      </c>
      <c r="E43" s="114" t="n">
        <v>25.6</v>
      </c>
      <c r="F43" s="115" t="n">
        <v>4.6652</v>
      </c>
      <c r="G43" s="193" t="n">
        <v>36.31905</v>
      </c>
      <c r="H43" s="113" t="n">
        <v>60</v>
      </c>
      <c r="I43" s="114" t="n">
        <v>60</v>
      </c>
      <c r="J43" s="117" t="n">
        <v>111.03</v>
      </c>
      <c r="K43" s="118" t="n">
        <v>0.000758364214592</v>
      </c>
      <c r="L43" s="118" t="n">
        <v>-4.190906656E-006</v>
      </c>
      <c r="M43" s="118" t="n">
        <v>1.02415556927037</v>
      </c>
      <c r="N43" s="119" t="n">
        <v>111.048119041215</v>
      </c>
      <c r="O43" s="118" t="n">
        <v>0.996892500763486</v>
      </c>
      <c r="P43" s="120" t="n">
        <v>4.8469040031075</v>
      </c>
      <c r="Q43" s="121" t="n">
        <v>4.73258570137011</v>
      </c>
      <c r="R43" s="122" t="n">
        <v>216.462732778781</v>
      </c>
      <c r="S43" s="122" t="n">
        <v>211.357277423189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2051</v>
      </c>
      <c r="E44" s="114" t="n">
        <v>28.3</v>
      </c>
      <c r="F44" s="115" t="n">
        <v>4.3593</v>
      </c>
      <c r="G44" s="193" t="n">
        <v>36.2557</v>
      </c>
      <c r="H44" s="113" t="n">
        <v>40</v>
      </c>
      <c r="I44" s="114" t="n">
        <v>40</v>
      </c>
      <c r="J44" s="117" t="n">
        <v>111.8382733</v>
      </c>
      <c r="K44" s="118" t="n">
        <v>0.000754731636124149</v>
      </c>
      <c r="L44" s="118" t="n">
        <v>-4.155571594E-006</v>
      </c>
      <c r="M44" s="118" t="n">
        <v>1.02324270995402</v>
      </c>
      <c r="N44" s="119" t="n">
        <v>111.856453394193</v>
      </c>
      <c r="O44" s="118" t="n">
        <v>0.996151493987155</v>
      </c>
      <c r="P44" s="120" t="n">
        <v>4.49472771469703</v>
      </c>
      <c r="Q44" s="121" t="n">
        <v>4.39263106492008</v>
      </c>
      <c r="R44" s="122" t="n">
        <v>200.734539738369</v>
      </c>
      <c r="S44" s="122" t="n">
        <v>196.174903359331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2052</v>
      </c>
      <c r="E45" s="114" t="n">
        <v>28.5</v>
      </c>
      <c r="F45" s="115" t="n">
        <v>4.5903</v>
      </c>
      <c r="G45" s="193" t="n">
        <v>36.09355</v>
      </c>
      <c r="H45" s="113" t="n">
        <v>20</v>
      </c>
      <c r="I45" s="114" t="n">
        <v>20</v>
      </c>
      <c r="J45" s="117" t="n">
        <v>117.8815891</v>
      </c>
      <c r="K45" s="118" t="n">
        <v>0.000754481630047969</v>
      </c>
      <c r="L45" s="118" t="n">
        <v>-4.15391385E-006</v>
      </c>
      <c r="M45" s="118" t="n">
        <v>1.02305454445479</v>
      </c>
      <c r="N45" s="119" t="n">
        <v>117.900560432483</v>
      </c>
      <c r="O45" s="118" t="n">
        <v>0.996093961161005</v>
      </c>
      <c r="P45" s="120" t="n">
        <v>4.48679439056718</v>
      </c>
      <c r="Q45" s="121" t="n">
        <v>4.38568443382295</v>
      </c>
      <c r="R45" s="122" t="n">
        <v>200.38023748273</v>
      </c>
      <c r="S45" s="122" t="n">
        <v>195.864666814533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2097</v>
      </c>
      <c r="E46" s="113" t="n">
        <v>28.4</v>
      </c>
      <c r="F46" s="204" t="n">
        <v>4.2935</v>
      </c>
      <c r="G46" s="203" t="n">
        <v>36.09225</v>
      </c>
      <c r="H46" s="113" t="n">
        <v>0</v>
      </c>
      <c r="I46" s="113" t="n">
        <v>5</v>
      </c>
      <c r="J46" s="117" t="n">
        <v>110.3629808</v>
      </c>
      <c r="K46" s="158" t="n">
        <v>0.00075460631060384</v>
      </c>
      <c r="L46" s="158" t="n">
        <v>-4.154726176E-006</v>
      </c>
      <c r="M46" s="158" t="n">
        <v>1.023086702073</v>
      </c>
      <c r="N46" s="159" t="n">
        <v>110.380740686778</v>
      </c>
      <c r="O46" s="158" t="n">
        <v>0.996122772415965</v>
      </c>
      <c r="P46" s="160" t="n">
        <v>4.48694127109709</v>
      </c>
      <c r="Q46" s="121" t="n">
        <v>4.38569014923718</v>
      </c>
      <c r="R46" s="161" t="n">
        <v>200.386797167196</v>
      </c>
      <c r="S46" s="161" t="n">
        <v>195.864922064932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42438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4.9409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321</v>
      </c>
      <c r="J9" s="29" t="s">
        <v>207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329</v>
      </c>
      <c r="P9" s="29" t="s">
        <v>23</v>
      </c>
      <c r="Q9" s="33" t="n">
        <v>-5.00066666666667</v>
      </c>
      <c r="R9" s="33"/>
      <c r="V9" s="61" t="n">
        <v>4.944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330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331</v>
      </c>
      <c r="P10" s="29" t="s">
        <v>21</v>
      </c>
      <c r="Q10" s="33" t="n">
        <v>-10.0041666666667</v>
      </c>
      <c r="R10" s="33"/>
      <c r="S10" s="34"/>
      <c r="T10" s="34"/>
      <c r="V10" s="0" t="n">
        <v>4.9442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42438</v>
      </c>
      <c r="K11" s="37"/>
      <c r="L11" s="37"/>
      <c r="M11" s="37"/>
      <c r="N11" s="38" t="s">
        <v>332</v>
      </c>
      <c r="O11" s="39" t="n">
        <v>-1</v>
      </c>
      <c r="P11" s="40" t="s">
        <v>333</v>
      </c>
      <c r="Q11" s="40"/>
      <c r="R11" s="40"/>
      <c r="T11" s="41"/>
      <c r="U11" s="41"/>
      <c r="V11" s="5" t="n">
        <v>4.9417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0.418935185185185</v>
      </c>
      <c r="K12" s="44"/>
      <c r="L12" s="44"/>
      <c r="M12" s="44"/>
      <c r="N12" s="45" t="s">
        <v>334</v>
      </c>
      <c r="O12" s="39" t="n">
        <v>-1</v>
      </c>
      <c r="P12" s="40"/>
      <c r="Q12" s="40"/>
      <c r="R12" s="40"/>
      <c r="T12" s="41"/>
      <c r="U12" s="41"/>
      <c r="V12" s="135" t="n">
        <v>4.9402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4.9385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23.7</v>
      </c>
      <c r="S14" s="55" t="s">
        <v>33</v>
      </c>
      <c r="V14" s="46" t="n">
        <v>4.94158333333333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4.9416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0.997372968013021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0.0199957263402253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5.01139999313939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4.9414171608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0.0046998261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0.00404314426778233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2001</v>
      </c>
      <c r="E35" s="114" t="n">
        <v>5.8</v>
      </c>
      <c r="F35" s="115" t="n">
        <v>5.334</v>
      </c>
      <c r="G35" s="193" t="n">
        <v>34.9486</v>
      </c>
      <c r="H35" s="113" t="n">
        <v>2000</v>
      </c>
      <c r="I35" s="114" t="n">
        <v>2022</v>
      </c>
      <c r="J35" s="117" t="n">
        <v>110.84</v>
      </c>
      <c r="K35" s="118" t="n">
        <v>0.00080318814806918</v>
      </c>
      <c r="L35" s="118" t="n">
        <v>-5.187154744E-006</v>
      </c>
      <c r="M35" s="118" t="n">
        <v>1.02753770624805</v>
      </c>
      <c r="N35" s="119" t="n">
        <v>110.85656902824</v>
      </c>
      <c r="O35" s="118" t="n">
        <v>0.99994899709695</v>
      </c>
      <c r="P35" s="120" t="n">
        <v>5.55376987634282</v>
      </c>
      <c r="Q35" s="121" t="n">
        <v>5.4049304882658</v>
      </c>
      <c r="R35" s="122" t="n">
        <v>248.03136267747</v>
      </c>
      <c r="S35" s="122" t="n">
        <v>241.384195605951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2002</v>
      </c>
      <c r="E36" s="114" t="n">
        <v>6.6</v>
      </c>
      <c r="F36" s="115" t="n">
        <v>4.7865</v>
      </c>
      <c r="G36" s="193" t="n">
        <v>34.9392</v>
      </c>
      <c r="H36" s="113" t="n">
        <v>1500</v>
      </c>
      <c r="I36" s="114" t="n">
        <v>1514</v>
      </c>
      <c r="J36" s="117" t="n">
        <v>108.59</v>
      </c>
      <c r="K36" s="118" t="n">
        <v>0.0008006024325927</v>
      </c>
      <c r="L36" s="118" t="n">
        <v>-5.121752376E-006</v>
      </c>
      <c r="M36" s="118" t="n">
        <v>1.02742599700035</v>
      </c>
      <c r="N36" s="119" t="n">
        <v>108.60622247728</v>
      </c>
      <c r="O36" s="118" t="n">
        <v>0.999921558571369</v>
      </c>
      <c r="P36" s="120" t="n">
        <v>5.08729545706841</v>
      </c>
      <c r="Q36" s="121" t="n">
        <v>4.9514957494955</v>
      </c>
      <c r="R36" s="122" t="n">
        <v>227.198615112675</v>
      </c>
      <c r="S36" s="122" t="n">
        <v>221.133800172469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2004</v>
      </c>
      <c r="E37" s="114" t="n">
        <v>7.3</v>
      </c>
      <c r="F37" s="115" t="n">
        <v>3.4398</v>
      </c>
      <c r="G37" s="193" t="n">
        <v>34.61785</v>
      </c>
      <c r="H37" s="113" t="n">
        <v>1000</v>
      </c>
      <c r="I37" s="114" t="n">
        <v>1008</v>
      </c>
      <c r="J37" s="117" t="n">
        <v>110.33</v>
      </c>
      <c r="K37" s="118" t="n">
        <v>0.000798404599922949</v>
      </c>
      <c r="L37" s="118" t="n">
        <v>-5.066262634E-006</v>
      </c>
      <c r="M37" s="118" t="n">
        <v>1.02707592937078</v>
      </c>
      <c r="N37" s="119" t="n">
        <v>110.346127873905</v>
      </c>
      <c r="O37" s="118" t="n">
        <v>0.999889786405409</v>
      </c>
      <c r="P37" s="120" t="n">
        <v>3.59277491807231</v>
      </c>
      <c r="Q37" s="121" t="n">
        <v>3.49806164795758</v>
      </c>
      <c r="R37" s="122" t="n">
        <v>160.453327841109</v>
      </c>
      <c r="S37" s="122" t="n">
        <v>156.223433197786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2006</v>
      </c>
      <c r="E38" s="114" t="n">
        <v>7.8</v>
      </c>
      <c r="F38" s="115" t="n">
        <v>2.7978</v>
      </c>
      <c r="G38" s="193" t="n">
        <v>34.50135</v>
      </c>
      <c r="H38" s="113" t="n">
        <v>750</v>
      </c>
      <c r="I38" s="114" t="n">
        <v>756</v>
      </c>
      <c r="J38" s="117" t="n">
        <v>108.87</v>
      </c>
      <c r="K38" s="118" t="n">
        <v>0.00079687086098358</v>
      </c>
      <c r="L38" s="118" t="n">
        <v>-5.027619864E-006</v>
      </c>
      <c r="M38" s="118" t="n">
        <v>1.02691210074653</v>
      </c>
      <c r="N38" s="119" t="n">
        <v>108.885787619745</v>
      </c>
      <c r="O38" s="118" t="n">
        <v>0.999862742696217</v>
      </c>
      <c r="P38" s="120" t="n">
        <v>2.95916361098001</v>
      </c>
      <c r="Q38" s="121" t="n">
        <v>2.88161334239687</v>
      </c>
      <c r="R38" s="122" t="n">
        <v>132.156246866367</v>
      </c>
      <c r="S38" s="122" t="n">
        <v>128.692851871444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2007</v>
      </c>
      <c r="E39" s="114" t="n">
        <v>8.1</v>
      </c>
      <c r="F39" s="115" t="n">
        <v>2.8202</v>
      </c>
      <c r="G39" s="193" t="n">
        <v>34.499</v>
      </c>
      <c r="H39" s="113" t="n">
        <v>750</v>
      </c>
      <c r="I39" s="114" t="n">
        <v>756</v>
      </c>
      <c r="J39" s="117" t="n">
        <v>109.77</v>
      </c>
      <c r="K39" s="118" t="n">
        <v>0.000795964835151469</v>
      </c>
      <c r="L39" s="118" t="n">
        <v>-5.004831306E-006</v>
      </c>
      <c r="M39" s="118" t="n">
        <v>1.02686567398276</v>
      </c>
      <c r="N39" s="119" t="n">
        <v>109.7859155523</v>
      </c>
      <c r="O39" s="118" t="n">
        <v>0.999844802100673</v>
      </c>
      <c r="P39" s="120" t="n">
        <v>2.95806457249342</v>
      </c>
      <c r="Q39" s="121" t="n">
        <v>2.88067334164592</v>
      </c>
      <c r="R39" s="122" t="n">
        <v>132.107163807556</v>
      </c>
      <c r="S39" s="122" t="n">
        <v>128.650871437907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2008</v>
      </c>
      <c r="E40" s="114" t="n">
        <v>11.4</v>
      </c>
      <c r="F40" s="115" t="n">
        <v>1.7027</v>
      </c>
      <c r="G40" s="193" t="n">
        <v>34.81345</v>
      </c>
      <c r="H40" s="113" t="n">
        <v>400</v>
      </c>
      <c r="I40" s="114" t="n">
        <v>403</v>
      </c>
      <c r="J40" s="117" t="n">
        <v>108.85</v>
      </c>
      <c r="K40" s="118" t="n">
        <v>0.00078667123031814</v>
      </c>
      <c r="L40" s="118" t="n">
        <v>-4.773813816E-006</v>
      </c>
      <c r="M40" s="118" t="n">
        <v>1.02655753234437</v>
      </c>
      <c r="N40" s="119" t="n">
        <v>108.866124440325</v>
      </c>
      <c r="O40" s="118" t="n">
        <v>0.99956582543903</v>
      </c>
      <c r="P40" s="120" t="n">
        <v>1.79494388146747</v>
      </c>
      <c r="Q40" s="121" t="n">
        <v>1.74850782826397</v>
      </c>
      <c r="R40" s="122" t="n">
        <v>80.1621937463373</v>
      </c>
      <c r="S40" s="122" t="n">
        <v>78.0883596102689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2009</v>
      </c>
      <c r="E41" s="114" t="n">
        <v>16.5</v>
      </c>
      <c r="F41" s="115" t="n">
        <v>2.6945</v>
      </c>
      <c r="G41" s="193" t="n">
        <v>35.5606</v>
      </c>
      <c r="H41" s="113" t="n">
        <v>100</v>
      </c>
      <c r="I41" s="114" t="n">
        <v>102</v>
      </c>
      <c r="J41" s="117" t="n">
        <v>109.15</v>
      </c>
      <c r="K41" s="118" t="n">
        <v>0.000774514696612969</v>
      </c>
      <c r="L41" s="118" t="n">
        <v>-4.48766985E-006</v>
      </c>
      <c r="M41" s="118" t="n">
        <v>1.02606386701456</v>
      </c>
      <c r="N41" s="119" t="n">
        <v>109.1669843949</v>
      </c>
      <c r="O41" s="118" t="n">
        <v>0.998862345988647</v>
      </c>
      <c r="P41" s="120" t="n">
        <v>2.84183352364685</v>
      </c>
      <c r="Q41" s="121" t="n">
        <v>2.76964584272465</v>
      </c>
      <c r="R41" s="122" t="n">
        <v>126.916285166068</v>
      </c>
      <c r="S41" s="122" t="n">
        <v>123.692383336083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2010</v>
      </c>
      <c r="E42" s="114" t="n">
        <v>18.8</v>
      </c>
      <c r="F42" s="115" t="n">
        <v>2.8486</v>
      </c>
      <c r="G42" s="193" t="n">
        <v>35.837</v>
      </c>
      <c r="H42" s="113" t="n">
        <v>80</v>
      </c>
      <c r="I42" s="114" t="n">
        <v>80</v>
      </c>
      <c r="J42" s="117" t="n">
        <v>109.42</v>
      </c>
      <c r="K42" s="118" t="n">
        <v>0.00076981247066528</v>
      </c>
      <c r="L42" s="118" t="n">
        <v>-4.386785824E-006</v>
      </c>
      <c r="M42" s="118" t="n">
        <v>1.02571337849628</v>
      </c>
      <c r="N42" s="119" t="n">
        <v>109.4373288454</v>
      </c>
      <c r="O42" s="118" t="n">
        <v>0.998446234452763</v>
      </c>
      <c r="P42" s="120" t="n">
        <v>2.99771147759281</v>
      </c>
      <c r="Q42" s="121" t="n">
        <v>2.92256252130348</v>
      </c>
      <c r="R42" s="122" t="n">
        <v>133.877794589295</v>
      </c>
      <c r="S42" s="122" t="n">
        <v>130.521642201414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2011</v>
      </c>
      <c r="E43" s="114" t="n">
        <v>22.4</v>
      </c>
      <c r="F43" s="115" t="n">
        <v>3.5332</v>
      </c>
      <c r="G43" s="193" t="n">
        <v>36.0343</v>
      </c>
      <c r="H43" s="113" t="n">
        <v>60</v>
      </c>
      <c r="I43" s="114" t="n">
        <v>60</v>
      </c>
      <c r="J43" s="117" t="n">
        <v>110.81</v>
      </c>
      <c r="K43" s="118" t="n">
        <v>0.00076332032877824</v>
      </c>
      <c r="L43" s="118" t="n">
        <v>-4.264024096E-006</v>
      </c>
      <c r="M43" s="118" t="n">
        <v>1.02489219988777</v>
      </c>
      <c r="N43" s="119" t="n">
        <v>110.82776760783</v>
      </c>
      <c r="O43" s="118" t="n">
        <v>0.997681488815979</v>
      </c>
      <c r="P43" s="120" t="n">
        <v>3.67441932300293</v>
      </c>
      <c r="Q43" s="121" t="n">
        <v>3.58517639553244</v>
      </c>
      <c r="R43" s="122" t="n">
        <v>164.099566965311</v>
      </c>
      <c r="S43" s="122" t="n">
        <v>160.113977824479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2012</v>
      </c>
      <c r="E44" s="114" t="n">
        <v>26.5</v>
      </c>
      <c r="F44" s="115" t="n">
        <v>4.5971</v>
      </c>
      <c r="G44" s="193" t="n">
        <v>36.31705</v>
      </c>
      <c r="H44" s="113" t="n">
        <v>40</v>
      </c>
      <c r="I44" s="114" t="n">
        <v>40</v>
      </c>
      <c r="J44" s="117" t="n">
        <v>110.46</v>
      </c>
      <c r="K44" s="118" t="n">
        <v>0.000757099308950469</v>
      </c>
      <c r="L44" s="118" t="n">
        <v>-4.17644785E-006</v>
      </c>
      <c r="M44" s="118" t="n">
        <v>1.02387175243497</v>
      </c>
      <c r="N44" s="119" t="n">
        <v>110.47802381343</v>
      </c>
      <c r="O44" s="118" t="n">
        <v>0.996652968265666</v>
      </c>
      <c r="P44" s="120" t="n">
        <v>4.80102955069653</v>
      </c>
      <c r="Q44" s="121" t="n">
        <v>4.68909269083625</v>
      </c>
      <c r="R44" s="122" t="n">
        <v>214.413979734107</v>
      </c>
      <c r="S44" s="122" t="n">
        <v>209.414879572747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2013</v>
      </c>
      <c r="E45" s="114" t="n">
        <v>28.6</v>
      </c>
      <c r="F45" s="115" t="n">
        <v>4.3132</v>
      </c>
      <c r="G45" s="193" t="n">
        <v>35.8621</v>
      </c>
      <c r="H45" s="113" t="n">
        <v>20</v>
      </c>
      <c r="I45" s="114" t="n">
        <v>20</v>
      </c>
      <c r="J45" s="117" t="n">
        <v>109.83</v>
      </c>
      <c r="K45" s="118" t="n">
        <v>0.0007543575931871</v>
      </c>
      <c r="L45" s="118" t="n">
        <v>-4.153134616E-006</v>
      </c>
      <c r="M45" s="118" t="n">
        <v>1.02284734188477</v>
      </c>
      <c r="N45" s="119" t="n">
        <v>109.84742134443</v>
      </c>
      <c r="O45" s="118" t="n">
        <v>0.996065060375924</v>
      </c>
      <c r="P45" s="120" t="n">
        <v>4.52989983567949</v>
      </c>
      <c r="Q45" s="121" t="n">
        <v>4.42871545946669</v>
      </c>
      <c r="R45" s="122" t="n">
        <v>202.305326661446</v>
      </c>
      <c r="S45" s="122" t="n">
        <v>197.786432419782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2014</v>
      </c>
      <c r="E46" s="113" t="n">
        <v>28.4</v>
      </c>
      <c r="F46" s="115" t="n">
        <v>4.3886</v>
      </c>
      <c r="G46" s="203" t="n">
        <v>35.8628</v>
      </c>
      <c r="H46" s="113" t="n">
        <v>0</v>
      </c>
      <c r="I46" s="113" t="n">
        <v>4</v>
      </c>
      <c r="J46" s="117" t="n">
        <v>112.03</v>
      </c>
      <c r="K46" s="158" t="n">
        <v>0.00075460631060384</v>
      </c>
      <c r="L46" s="158" t="n">
        <v>-4.154726176E-006</v>
      </c>
      <c r="M46" s="158" t="n">
        <v>1.02291415800703</v>
      </c>
      <c r="N46" s="159" t="n">
        <v>112.04777109484</v>
      </c>
      <c r="O46" s="158" t="n">
        <v>0.996122772415965</v>
      </c>
      <c r="P46" s="160" t="n">
        <v>4.5171736436374</v>
      </c>
      <c r="Q46" s="121" t="n">
        <v>4.41598506412146</v>
      </c>
      <c r="R46" s="161" t="n">
        <v>201.736974924846</v>
      </c>
      <c r="S46" s="161" t="n">
        <v>197.217892963664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/>
      <c r="E48" s="113"/>
      <c r="F48" s="129"/>
      <c r="G48" s="130"/>
      <c r="H48" s="113"/>
      <c r="I48" s="113"/>
      <c r="J48" s="117"/>
      <c r="K48" s="118"/>
      <c r="L48" s="118"/>
      <c r="M48" s="118"/>
      <c r="N48" s="119"/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/>
      <c r="E49" s="113"/>
      <c r="F49" s="129"/>
      <c r="G49" s="130"/>
      <c r="H49" s="113"/>
      <c r="I49" s="113"/>
      <c r="J49" s="117"/>
      <c r="K49" s="118"/>
      <c r="L49" s="118"/>
      <c r="M49" s="118"/>
      <c r="N49" s="119"/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/>
      <c r="E50" s="113"/>
      <c r="F50" s="129"/>
      <c r="G50" s="130"/>
      <c r="H50" s="113"/>
      <c r="I50" s="113"/>
      <c r="J50" s="117"/>
      <c r="K50" s="118"/>
      <c r="L50" s="118"/>
      <c r="M50" s="118"/>
      <c r="N50" s="119"/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/>
      <c r="E51" s="113"/>
      <c r="F51" s="129"/>
      <c r="G51" s="130"/>
      <c r="H51" s="113"/>
      <c r="I51" s="113"/>
      <c r="J51" s="117"/>
      <c r="K51" s="118"/>
      <c r="L51" s="118"/>
      <c r="M51" s="118"/>
      <c r="N51" s="119"/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/>
      <c r="E52" s="113"/>
      <c r="F52" s="129"/>
      <c r="G52" s="130"/>
      <c r="H52" s="113"/>
      <c r="I52" s="113"/>
      <c r="J52" s="117"/>
      <c r="K52" s="118"/>
      <c r="L52" s="118"/>
      <c r="M52" s="118"/>
      <c r="N52" s="119"/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/>
      <c r="E53" s="113"/>
      <c r="F53" s="129"/>
      <c r="G53" s="130"/>
      <c r="H53" s="113"/>
      <c r="I53" s="113"/>
      <c r="J53" s="117"/>
      <c r="K53" s="118"/>
      <c r="L53" s="118"/>
      <c r="M53" s="118"/>
      <c r="N53" s="119"/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/>
      <c r="E54" s="113"/>
      <c r="F54" s="129"/>
      <c r="G54" s="130"/>
      <c r="H54" s="113"/>
      <c r="I54" s="113"/>
      <c r="J54" s="117"/>
      <c r="K54" s="118"/>
      <c r="L54" s="118"/>
      <c r="M54" s="118"/>
      <c r="N54" s="119"/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42439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335</v>
      </c>
      <c r="J9" s="29" t="s">
        <v>336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337</v>
      </c>
      <c r="P9" s="29" t="s">
        <v>23</v>
      </c>
      <c r="Q9" s="33" t="n">
        <v>-4.50116666666667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300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308</v>
      </c>
      <c r="P10" s="29" t="s">
        <v>21</v>
      </c>
      <c r="Q10" s="33" t="n">
        <v>-10.0005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42438</v>
      </c>
      <c r="K11" s="37"/>
      <c r="L11" s="37"/>
      <c r="M11" s="37"/>
      <c r="N11" s="38" t="s">
        <v>338</v>
      </c>
      <c r="O11" s="39" t="n">
        <v>-1</v>
      </c>
      <c r="P11" s="40" t="s">
        <v>339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0.61375</v>
      </c>
      <c r="K12" s="44"/>
      <c r="L12" s="44"/>
      <c r="M12" s="44"/>
      <c r="N12" s="45" t="s">
        <v>311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24.1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24.6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4.95181666666667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0.997274702369966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0.0199937562718855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5.01142003799771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4.95161364218333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0.0046998073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0.00403441307549242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2029</v>
      </c>
      <c r="E35" s="114" t="n">
        <v>5.8</v>
      </c>
      <c r="F35" s="115" t="n">
        <v>5.3111</v>
      </c>
      <c r="G35" s="193" t="n">
        <v>34.95385</v>
      </c>
      <c r="H35" s="113" t="n">
        <v>2000</v>
      </c>
      <c r="I35" s="114" t="n">
        <v>2039</v>
      </c>
      <c r="J35" s="117" t="n">
        <v>108.87</v>
      </c>
      <c r="K35" s="118" t="n">
        <v>0.00080318814806918</v>
      </c>
      <c r="L35" s="118" t="n">
        <v>-5.187154744E-006</v>
      </c>
      <c r="M35" s="118" t="n">
        <v>1.02754185879578</v>
      </c>
      <c r="N35" s="119" t="n">
        <v>108.886280256495</v>
      </c>
      <c r="O35" s="118" t="n">
        <v>0.99994899709695</v>
      </c>
      <c r="P35" s="120" t="n">
        <v>5.61963206853586</v>
      </c>
      <c r="Q35" s="121" t="n">
        <v>5.46900549153467</v>
      </c>
      <c r="R35" s="122" t="n">
        <v>250.972768180811</v>
      </c>
      <c r="S35" s="122" t="n">
        <v>244.245785251938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2030</v>
      </c>
      <c r="E36" s="114" t="n">
        <v>6.4</v>
      </c>
      <c r="F36" s="115" t="n">
        <v>4.894</v>
      </c>
      <c r="G36" s="193" t="n">
        <v>34.9404</v>
      </c>
      <c r="H36" s="113" t="n">
        <v>1500</v>
      </c>
      <c r="I36" s="114" t="n">
        <v>1514</v>
      </c>
      <c r="J36" s="117" t="n">
        <v>110.13</v>
      </c>
      <c r="K36" s="118" t="n">
        <v>0.00080124139691264</v>
      </c>
      <c r="L36" s="118" t="n">
        <v>-5.137904416E-006</v>
      </c>
      <c r="M36" s="118" t="n">
        <v>1.02745368830984</v>
      </c>
      <c r="N36" s="119" t="n">
        <v>110.14645386252</v>
      </c>
      <c r="O36" s="118" t="n">
        <v>0.999929313416752</v>
      </c>
      <c r="P36" s="120" t="n">
        <v>5.11669408704613</v>
      </c>
      <c r="Q36" s="121" t="n">
        <v>4.97997539476752</v>
      </c>
      <c r="R36" s="122" t="n">
        <v>228.51155792748</v>
      </c>
      <c r="S36" s="122" t="n">
        <v>222.405701130318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2031</v>
      </c>
      <c r="E37" s="114" t="n">
        <v>7</v>
      </c>
      <c r="F37" s="115" t="n">
        <v>3.3685</v>
      </c>
      <c r="G37" s="193" t="n">
        <v>34.6053</v>
      </c>
      <c r="H37" s="113" t="n">
        <v>1000</v>
      </c>
      <c r="I37" s="114" t="n">
        <v>1008</v>
      </c>
      <c r="J37" s="117" t="n">
        <v>107.83</v>
      </c>
      <c r="K37" s="118" t="n">
        <v>0.0007993392355775</v>
      </c>
      <c r="L37" s="118" t="n">
        <v>-5.0898454E-006</v>
      </c>
      <c r="M37" s="118" t="n">
        <v>1.02710808671481</v>
      </c>
      <c r="N37" s="119" t="n">
        <v>107.84574889499</v>
      </c>
      <c r="O37" s="118" t="n">
        <v>0.999904279762349</v>
      </c>
      <c r="P37" s="120" t="n">
        <v>3.59329767598246</v>
      </c>
      <c r="Q37" s="121" t="n">
        <v>3.49846108940255</v>
      </c>
      <c r="R37" s="122" t="n">
        <v>160.476674209377</v>
      </c>
      <c r="S37" s="122" t="n">
        <v>156.241272252718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2032</v>
      </c>
      <c r="E38" s="114" t="n">
        <v>7.6</v>
      </c>
      <c r="F38" s="115" t="n">
        <v>3.1387</v>
      </c>
      <c r="G38" s="193" t="n">
        <v>34.5112</v>
      </c>
      <c r="H38" s="113" t="n">
        <v>840</v>
      </c>
      <c r="I38" s="114" t="n">
        <v>847</v>
      </c>
      <c r="J38" s="117" t="n">
        <v>111.3</v>
      </c>
      <c r="K38" s="118" t="n">
        <v>0.0007974807824144</v>
      </c>
      <c r="L38" s="118" t="n">
        <v>-5.042977696E-006</v>
      </c>
      <c r="M38" s="118" t="n">
        <v>1.02694902562789</v>
      </c>
      <c r="N38" s="119" t="n">
        <v>111.3161509656</v>
      </c>
      <c r="O38" s="118" t="n">
        <v>0.999873990858795</v>
      </c>
      <c r="P38" s="120" t="n">
        <v>3.24076191857026</v>
      </c>
      <c r="Q38" s="121" t="n">
        <v>3.15571838299259</v>
      </c>
      <c r="R38" s="122" t="n">
        <v>144.732427283348</v>
      </c>
      <c r="S38" s="122" t="n">
        <v>140.934382984449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2033</v>
      </c>
      <c r="E39" s="114" t="n">
        <v>11.9</v>
      </c>
      <c r="F39" s="115" t="n">
        <v>1.6302</v>
      </c>
      <c r="G39" s="193" t="n">
        <v>34.87255</v>
      </c>
      <c r="H39" s="113" t="n">
        <v>400</v>
      </c>
      <c r="I39" s="114" t="n">
        <v>403</v>
      </c>
      <c r="J39" s="117" t="n">
        <v>110.79</v>
      </c>
      <c r="K39" s="118" t="n">
        <v>0.000785365912757409</v>
      </c>
      <c r="L39" s="118" t="n">
        <v>-4.741954906E-006</v>
      </c>
      <c r="M39" s="118" t="n">
        <v>1.02650972040447</v>
      </c>
      <c r="N39" s="119" t="n">
        <v>110.806477298145</v>
      </c>
      <c r="O39" s="118" t="n">
        <v>0.999510988456787</v>
      </c>
      <c r="P39" s="120" t="n">
        <v>1.68351001010219</v>
      </c>
      <c r="Q39" s="121" t="n">
        <v>1.64003318881271</v>
      </c>
      <c r="R39" s="122" t="n">
        <v>75.1855570511639</v>
      </c>
      <c r="S39" s="139" t="n">
        <v>73.2438822123758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2034</v>
      </c>
      <c r="E40" s="114" t="n">
        <v>12.2</v>
      </c>
      <c r="F40" s="115" t="n">
        <v>1.6672</v>
      </c>
      <c r="G40" s="193" t="n">
        <v>34.8723</v>
      </c>
      <c r="H40" s="113" t="n">
        <v>400</v>
      </c>
      <c r="I40" s="114" t="n">
        <v>404</v>
      </c>
      <c r="J40" s="117" t="n">
        <v>109.25</v>
      </c>
      <c r="K40" s="118" t="n">
        <v>0.00078459512769926</v>
      </c>
      <c r="L40" s="118" t="n">
        <v>-4.723236664E-006</v>
      </c>
      <c r="M40" s="118" t="n">
        <v>1.02645207023888</v>
      </c>
      <c r="N40" s="119" t="n">
        <v>109.26624798775</v>
      </c>
      <c r="O40" s="118" t="n">
        <v>0.999476556944774</v>
      </c>
      <c r="P40" s="120" t="n">
        <v>1.74681394615424</v>
      </c>
      <c r="Q40" s="121" t="n">
        <v>1.701797869381</v>
      </c>
      <c r="R40" s="122" t="n">
        <v>78.0127108352483</v>
      </c>
      <c r="S40" s="139" t="n">
        <v>76.0022928465553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2035</v>
      </c>
      <c r="E41" s="114" t="n">
        <v>15.7</v>
      </c>
      <c r="F41" s="115" t="n">
        <v>2.3163</v>
      </c>
      <c r="G41" s="193" t="n">
        <v>35.39595</v>
      </c>
      <c r="H41" s="113" t="n">
        <v>100</v>
      </c>
      <c r="I41" s="114" t="n">
        <v>101</v>
      </c>
      <c r="J41" s="117" t="n">
        <v>110.1</v>
      </c>
      <c r="K41" s="118" t="n">
        <v>0.000776258718021729</v>
      </c>
      <c r="L41" s="118" t="n">
        <v>-4.526863354E-006</v>
      </c>
      <c r="M41" s="118" t="n">
        <v>1.02612160153086</v>
      </c>
      <c r="N41" s="119" t="n">
        <v>110.11695094095</v>
      </c>
      <c r="O41" s="118" t="n">
        <v>0.998993169508746</v>
      </c>
      <c r="P41" s="120" t="n">
        <v>2.41399331840497</v>
      </c>
      <c r="Q41" s="121" t="n">
        <v>2.35254117524041</v>
      </c>
      <c r="R41" s="122" t="n">
        <v>107.808941599966</v>
      </c>
      <c r="S41" s="122" t="n">
        <v>105.064488886237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2036</v>
      </c>
      <c r="E42" s="114" t="n">
        <v>16.5</v>
      </c>
      <c r="F42" s="115" t="n">
        <v>2.2193</v>
      </c>
      <c r="G42" s="193" t="n">
        <v>35.4296</v>
      </c>
      <c r="H42" s="113" t="n">
        <v>80</v>
      </c>
      <c r="I42" s="114" t="n">
        <v>83</v>
      </c>
      <c r="J42" s="117" t="n">
        <v>109.39</v>
      </c>
      <c r="K42" s="118" t="n">
        <v>0.000774514696612969</v>
      </c>
      <c r="L42" s="118" t="n">
        <v>-4.48766985E-006</v>
      </c>
      <c r="M42" s="118" t="n">
        <v>1.02596316625254</v>
      </c>
      <c r="N42" s="119" t="n">
        <v>109.40687843944</v>
      </c>
      <c r="O42" s="118" t="n">
        <v>0.998862345988647</v>
      </c>
      <c r="P42" s="120" t="n">
        <v>2.32752848247481</v>
      </c>
      <c r="Q42" s="121" t="n">
        <v>2.26862772371879</v>
      </c>
      <c r="R42" s="122" t="n">
        <v>103.947422027325</v>
      </c>
      <c r="S42" s="122" t="n">
        <v>101.316914141281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2037</v>
      </c>
      <c r="E43" s="114" t="n">
        <v>19.5</v>
      </c>
      <c r="F43" s="115" t="n">
        <v>3.0793</v>
      </c>
      <c r="G43" s="193" t="n">
        <v>35.7746</v>
      </c>
      <c r="H43" s="113" t="n">
        <v>60</v>
      </c>
      <c r="I43" s="114" t="n">
        <v>63</v>
      </c>
      <c r="J43" s="117" t="n">
        <v>110.47</v>
      </c>
      <c r="K43" s="118" t="n">
        <v>0.000768469653495469</v>
      </c>
      <c r="L43" s="118" t="n">
        <v>-4.35955665E-006</v>
      </c>
      <c r="M43" s="118" t="n">
        <v>1.02548533725394</v>
      </c>
      <c r="N43" s="119" t="n">
        <v>110.48742620062</v>
      </c>
      <c r="O43" s="118" t="n">
        <v>0.998308143881684</v>
      </c>
      <c r="P43" s="120" t="n">
        <v>3.20342636498592</v>
      </c>
      <c r="Q43" s="121" t="n">
        <v>3.12381488902037</v>
      </c>
      <c r="R43" s="122" t="n">
        <v>143.065021460271</v>
      </c>
      <c r="S43" s="122" t="n">
        <v>139.50957294365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2038</v>
      </c>
      <c r="E44" s="114" t="n">
        <v>24.9</v>
      </c>
      <c r="F44" s="115" t="n">
        <v>4.6956</v>
      </c>
      <c r="G44" s="193" t="n">
        <v>36.1456</v>
      </c>
      <c r="H44" s="113" t="n">
        <v>40</v>
      </c>
      <c r="I44" s="114" t="n">
        <v>40</v>
      </c>
      <c r="J44" s="117" t="n">
        <v>111.51</v>
      </c>
      <c r="K44" s="118" t="n">
        <v>0.000759386375382709</v>
      </c>
      <c r="L44" s="118" t="n">
        <v>-4.204005546E-006</v>
      </c>
      <c r="M44" s="118" t="n">
        <v>1.02423965567015</v>
      </c>
      <c r="N44" s="119" t="n">
        <v>111.52800395856</v>
      </c>
      <c r="O44" s="118" t="n">
        <v>0.997073534657807</v>
      </c>
      <c r="P44" s="120" t="n">
        <v>4.84668579486054</v>
      </c>
      <c r="Q44" s="121" t="n">
        <v>4.73198412893844</v>
      </c>
      <c r="R44" s="122" t="n">
        <v>216.452987598472</v>
      </c>
      <c r="S44" s="122" t="n">
        <v>211.330411198391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2039</v>
      </c>
      <c r="E45" s="114" t="n">
        <v>28.4</v>
      </c>
      <c r="F45" s="115" t="n">
        <v>4.3994</v>
      </c>
      <c r="G45" s="193" t="n">
        <v>35.8126</v>
      </c>
      <c r="H45" s="113" t="n">
        <v>20</v>
      </c>
      <c r="I45" s="114" t="n">
        <v>21</v>
      </c>
      <c r="J45" s="117" t="n">
        <v>111.47</v>
      </c>
      <c r="K45" s="118" t="n">
        <v>0.00075460631060384</v>
      </c>
      <c r="L45" s="118" t="n">
        <v>-4.154726176E-006</v>
      </c>
      <c r="M45" s="118" t="n">
        <v>1.02287641125091</v>
      </c>
      <c r="N45" s="119" t="n">
        <v>111.48762630522</v>
      </c>
      <c r="O45" s="118" t="n">
        <v>0.996122772415965</v>
      </c>
      <c r="P45" s="120" t="n">
        <v>4.54164089189062</v>
      </c>
      <c r="Q45" s="121" t="n">
        <v>4.44006806876748</v>
      </c>
      <c r="R45" s="122" t="n">
        <v>202.829682231835</v>
      </c>
      <c r="S45" s="122" t="n">
        <v>198.293439951156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2040</v>
      </c>
      <c r="E46" s="113" t="n">
        <v>28.5</v>
      </c>
      <c r="F46" s="152" t="n">
        <v>4.3271</v>
      </c>
      <c r="G46" s="203" t="n">
        <v>35.83515</v>
      </c>
      <c r="H46" s="113" t="n">
        <v>0</v>
      </c>
      <c r="I46" s="114" t="n">
        <v>4</v>
      </c>
      <c r="J46" s="117" t="n">
        <v>110.01</v>
      </c>
      <c r="K46" s="158" t="n">
        <v>0.000754481630047969</v>
      </c>
      <c r="L46" s="158" t="n">
        <v>-4.15391385E-006</v>
      </c>
      <c r="M46" s="158" t="n">
        <v>1.0228602621323</v>
      </c>
      <c r="N46" s="159" t="n">
        <v>110.027420248515</v>
      </c>
      <c r="O46" s="158" t="n">
        <v>0.996093961161005</v>
      </c>
      <c r="P46" s="187" t="n">
        <v>4.52714303362541</v>
      </c>
      <c r="Q46" s="188" t="n">
        <v>4.42596432887901</v>
      </c>
      <c r="R46" s="189" t="n">
        <v>202.182207881711</v>
      </c>
      <c r="S46" s="189" t="n">
        <v>197.663566927737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41" activeCellId="0" sqref="AD4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42439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340</v>
      </c>
      <c r="J9" s="29" t="s">
        <v>273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341</v>
      </c>
      <c r="P9" s="29" t="s">
        <v>23</v>
      </c>
      <c r="Q9" s="33" t="n">
        <v>-3.99816666666667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342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343</v>
      </c>
      <c r="P10" s="29" t="s">
        <v>21</v>
      </c>
      <c r="Q10" s="33" t="n">
        <v>-10.0025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42438</v>
      </c>
      <c r="K11" s="37"/>
      <c r="L11" s="37"/>
      <c r="M11" s="37"/>
      <c r="N11" s="38" t="s">
        <v>344</v>
      </c>
      <c r="O11" s="39" t="n">
        <v>-1</v>
      </c>
      <c r="P11" s="40" t="s">
        <v>345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0.804710648148148</v>
      </c>
      <c r="K12" s="44"/>
      <c r="L12" s="44"/>
      <c r="M12" s="44"/>
      <c r="N12" s="45" t="s">
        <v>346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24.1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24.1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4.95181666666667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0.997274702369966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0.0199937562718855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5.01142003799771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4.95161364218333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0.0046998073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0.00403441307549242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2041</v>
      </c>
      <c r="E35" s="114" t="n">
        <v>5.6</v>
      </c>
      <c r="F35" s="115" t="n">
        <v>5.4272</v>
      </c>
      <c r="G35" s="193" t="n">
        <v>34.95325</v>
      </c>
      <c r="H35" s="113" t="n">
        <v>2000</v>
      </c>
      <c r="I35" s="114" t="n">
        <v>2021</v>
      </c>
      <c r="J35" s="117" t="n">
        <v>111.07</v>
      </c>
      <c r="K35" s="118" t="n">
        <v>0.000803847128768</v>
      </c>
      <c r="L35" s="118" t="n">
        <v>-5.203836256E-006</v>
      </c>
      <c r="M35" s="118" t="n">
        <v>1.02756632609781</v>
      </c>
      <c r="N35" s="119" t="n">
        <v>111.086608574775</v>
      </c>
      <c r="O35" s="118" t="n">
        <v>0.999954352661375</v>
      </c>
      <c r="P35" s="120" t="n">
        <v>5.62695318964325</v>
      </c>
      <c r="Q35" s="121" t="n">
        <v>5.4759999882554</v>
      </c>
      <c r="R35" s="122" t="n">
        <v>251.299729449468</v>
      </c>
      <c r="S35" s="122" t="n">
        <v>244.558159475486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2042</v>
      </c>
      <c r="E36" s="114" t="n">
        <v>6.3</v>
      </c>
      <c r="F36" s="115" t="n">
        <v>4.8877</v>
      </c>
      <c r="G36" s="193" t="n">
        <v>34.9376</v>
      </c>
      <c r="H36" s="113" t="n">
        <v>1500</v>
      </c>
      <c r="I36" s="114" t="n">
        <v>1514</v>
      </c>
      <c r="J36" s="117" t="n">
        <v>110.84</v>
      </c>
      <c r="K36" s="118" t="n">
        <v>0.000801562734868249</v>
      </c>
      <c r="L36" s="118" t="n">
        <v>-5.146030074E-006</v>
      </c>
      <c r="M36" s="118" t="n">
        <v>1.02746468134818</v>
      </c>
      <c r="N36" s="119" t="n">
        <v>110.85655683584</v>
      </c>
      <c r="O36" s="118" t="n">
        <v>0.999932968155385</v>
      </c>
      <c r="P36" s="120" t="n">
        <v>5.07674111602186</v>
      </c>
      <c r="Q36" s="121" t="n">
        <v>4.94103710636598</v>
      </c>
      <c r="R36" s="122" t="n">
        <v>226.727258241536</v>
      </c>
      <c r="S36" s="122" t="n">
        <v>220.666717170305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2043</v>
      </c>
      <c r="E37" s="114" t="n">
        <v>16.8</v>
      </c>
      <c r="F37" s="115" t="n">
        <v>3.4893</v>
      </c>
      <c r="G37" s="193" t="n">
        <v>34.6254</v>
      </c>
      <c r="H37" s="113" t="n">
        <v>1000</v>
      </c>
      <c r="I37" s="114" t="n">
        <v>1008</v>
      </c>
      <c r="J37" s="117" t="n">
        <v>109.68</v>
      </c>
      <c r="K37" s="118" t="n">
        <v>0.00077387542457088</v>
      </c>
      <c r="L37" s="118" t="n">
        <v>-4.473518304E-006</v>
      </c>
      <c r="M37" s="118" t="n">
        <v>1.02527493126619</v>
      </c>
      <c r="N37" s="119" t="n">
        <v>109.69604113872</v>
      </c>
      <c r="O37" s="118" t="n">
        <v>0.998811407722674</v>
      </c>
      <c r="P37" s="120" t="n">
        <v>3.65876011605564</v>
      </c>
      <c r="Q37" s="121" t="n">
        <v>3.56856488389622</v>
      </c>
      <c r="R37" s="122" t="n">
        <v>163.400226783045</v>
      </c>
      <c r="S37" s="122" t="n">
        <v>159.372107714805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2044</v>
      </c>
      <c r="E38" s="114" t="n">
        <v>8.1</v>
      </c>
      <c r="F38" s="115" t="n">
        <v>2.7649</v>
      </c>
      <c r="G38" s="193" t="n">
        <v>34.50115</v>
      </c>
      <c r="H38" s="113" t="n">
        <v>700</v>
      </c>
      <c r="I38" s="114" t="n">
        <v>706</v>
      </c>
      <c r="J38" s="117" t="n">
        <v>109.47</v>
      </c>
      <c r="K38" s="118" t="n">
        <v>0.000795964835151469</v>
      </c>
      <c r="L38" s="118" t="n">
        <v>-5.004831306E-006</v>
      </c>
      <c r="M38" s="118" t="n">
        <v>1.02686736217658</v>
      </c>
      <c r="N38" s="119" t="n">
        <v>109.485874408905</v>
      </c>
      <c r="O38" s="118" t="n">
        <v>0.999844802100673</v>
      </c>
      <c r="P38" s="120" t="n">
        <v>2.90153236693202</v>
      </c>
      <c r="Q38" s="121" t="n">
        <v>2.82561553108654</v>
      </c>
      <c r="R38" s="122" t="n">
        <v>129.582435507184</v>
      </c>
      <c r="S38" s="122" t="n">
        <v>126.191989618325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2045</v>
      </c>
      <c r="E39" s="114" t="n">
        <v>11.8</v>
      </c>
      <c r="F39" s="115" t="n">
        <v>1.7598</v>
      </c>
      <c r="G39" s="193" t="n">
        <v>34.8763</v>
      </c>
      <c r="H39" s="113" t="n">
        <v>400</v>
      </c>
      <c r="I39" s="114" t="n">
        <v>404</v>
      </c>
      <c r="J39" s="117" t="n">
        <v>110.08</v>
      </c>
      <c r="K39" s="118" t="n">
        <v>0.00078562489957238</v>
      </c>
      <c r="L39" s="118" t="n">
        <v>-4.748260504E-006</v>
      </c>
      <c r="M39" s="118" t="n">
        <v>1.02653159132435</v>
      </c>
      <c r="N39" s="119" t="n">
        <v>110.09637583104</v>
      </c>
      <c r="O39" s="118" t="n">
        <v>0.999522211641618</v>
      </c>
      <c r="P39" s="120" t="n">
        <v>1.8305538288278</v>
      </c>
      <c r="Q39" s="121" t="n">
        <v>1.78324159168464</v>
      </c>
      <c r="R39" s="122" t="n">
        <v>81.7525339954495</v>
      </c>
      <c r="S39" s="122" t="n">
        <v>79.6395694846362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2046</v>
      </c>
      <c r="E40" s="114" t="n">
        <v>16</v>
      </c>
      <c r="F40" s="115" t="n">
        <v>2.3801</v>
      </c>
      <c r="G40" s="193" t="n">
        <v>35.5047</v>
      </c>
      <c r="H40" s="113" t="n">
        <v>100</v>
      </c>
      <c r="I40" s="114" t="n">
        <v>101</v>
      </c>
      <c r="J40" s="117" t="n">
        <v>108.28</v>
      </c>
      <c r="K40" s="118" t="n">
        <v>0.00077559795488</v>
      </c>
      <c r="L40" s="118" t="n">
        <v>-4.5119176E-006</v>
      </c>
      <c r="M40" s="118" t="n">
        <v>1.02613685069996</v>
      </c>
      <c r="N40" s="119" t="n">
        <v>108.29678848916</v>
      </c>
      <c r="O40" s="118" t="n">
        <v>0.998944970337375</v>
      </c>
      <c r="P40" s="120" t="n">
        <v>2.52341827644033</v>
      </c>
      <c r="Q40" s="121" t="n">
        <v>2.45914399694255</v>
      </c>
      <c r="R40" s="122" t="n">
        <v>112.695860225825</v>
      </c>
      <c r="S40" s="122" t="n">
        <v>109.825370903454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2048</v>
      </c>
      <c r="E41" s="114" t="n">
        <v>16</v>
      </c>
      <c r="F41" s="115" t="n">
        <v>2.3566</v>
      </c>
      <c r="G41" s="193" t="n">
        <v>35.50245</v>
      </c>
      <c r="H41" s="113" t="n">
        <v>100</v>
      </c>
      <c r="I41" s="114" t="n">
        <v>101</v>
      </c>
      <c r="J41" s="117" t="n">
        <v>107.72</v>
      </c>
      <c r="K41" s="118" t="n">
        <v>0.00077559795488</v>
      </c>
      <c r="L41" s="118" t="n">
        <v>-4.5119176E-006</v>
      </c>
      <c r="M41" s="118" t="n">
        <v>1.02613511914936</v>
      </c>
      <c r="N41" s="119" t="n">
        <v>107.73669923914</v>
      </c>
      <c r="O41" s="118" t="n">
        <v>0.998944970337375</v>
      </c>
      <c r="P41" s="120" t="n">
        <v>2.51158205575031</v>
      </c>
      <c r="Q41" s="121" t="n">
        <v>2.44761338821766</v>
      </c>
      <c r="R41" s="122" t="n">
        <v>112.167254609809</v>
      </c>
      <c r="S41" s="122" t="n">
        <v>109.310413917801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0.0045</v>
      </c>
      <c r="AE41" s="136" t="n">
        <v>0.0025</v>
      </c>
      <c r="AF41" s="136" t="n">
        <v>0.003</v>
      </c>
      <c r="AG41" s="136" t="n">
        <v>0.0054</v>
      </c>
      <c r="AH41" s="136" t="n">
        <v>0.0025</v>
      </c>
      <c r="AI41" s="136" t="n">
        <v>-9999.9999</v>
      </c>
      <c r="AJ41" s="136" t="n">
        <v>-9999.9999</v>
      </c>
      <c r="AK41" s="136" t="n">
        <v>-9999.9999</v>
      </c>
      <c r="AL41" s="136" t="n">
        <v>0.0123</v>
      </c>
      <c r="AM41" s="136" t="n">
        <v>0.0017</v>
      </c>
      <c r="AN41" s="136" t="n">
        <v>-9999.9999</v>
      </c>
      <c r="AO41" s="136" t="n">
        <v>-9999.9999</v>
      </c>
      <c r="AP41" s="136" t="n">
        <v>0.0031</v>
      </c>
      <c r="AQ41" s="136" t="n">
        <v>-9999.9999</v>
      </c>
      <c r="AR41" s="136" t="n">
        <v>0.0036</v>
      </c>
      <c r="AS41" s="136" t="n">
        <v>0.0044</v>
      </c>
      <c r="AT41" s="136" t="n">
        <f aca="false">AR41+AS41</f>
        <v>0.008</v>
      </c>
      <c r="AU41" s="136" t="n">
        <v>0.0029</v>
      </c>
      <c r="AV41" s="136" t="n">
        <v>-9999.9999</v>
      </c>
      <c r="AW41" s="136" t="n">
        <v>-9999.9999</v>
      </c>
      <c r="AX41" s="136" t="n">
        <v>0.0029</v>
      </c>
      <c r="AY41" s="136" t="n">
        <v>0.0213</v>
      </c>
      <c r="AZ41" s="136" t="n">
        <f aca="false">AX41+AY41</f>
        <v>0.0242</v>
      </c>
      <c r="BA41" s="136" t="n">
        <v>-9999.9999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2049</v>
      </c>
      <c r="E42" s="114" t="n">
        <v>16.4</v>
      </c>
      <c r="F42" s="115" t="n">
        <v>2.3416</v>
      </c>
      <c r="G42" s="193" t="n">
        <v>35.5399</v>
      </c>
      <c r="H42" s="113" t="n">
        <v>80</v>
      </c>
      <c r="I42" s="114" t="n">
        <v>81</v>
      </c>
      <c r="J42" s="117" t="n">
        <v>106.87</v>
      </c>
      <c r="K42" s="118" t="n">
        <v>0.00077472956024864</v>
      </c>
      <c r="L42" s="118" t="n">
        <v>-4.492453216E-006</v>
      </c>
      <c r="M42" s="118" t="n">
        <v>1.02607132992081</v>
      </c>
      <c r="N42" s="119" t="n">
        <v>106.88660749113</v>
      </c>
      <c r="O42" s="118" t="n">
        <v>0.998879098841937</v>
      </c>
      <c r="P42" s="120" t="n">
        <v>2.51572490703054</v>
      </c>
      <c r="Q42" s="121" t="n">
        <v>2.45180313850569</v>
      </c>
      <c r="R42" s="122" t="n">
        <v>112.352274347984</v>
      </c>
      <c r="S42" s="122" t="n">
        <v>109.497528165664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0.0167</v>
      </c>
      <c r="AE42" s="136" t="n">
        <v>0.0092</v>
      </c>
      <c r="AF42" s="136" t="n">
        <v>0.0035</v>
      </c>
      <c r="AG42" s="136" t="n">
        <v>0.021</v>
      </c>
      <c r="AH42" s="136" t="n">
        <v>0.008</v>
      </c>
      <c r="AI42" s="136" t="n">
        <v>-9999.9999</v>
      </c>
      <c r="AJ42" s="136" t="n">
        <v>-9999.9999</v>
      </c>
      <c r="AK42" s="136" t="n">
        <v>-9999.9999</v>
      </c>
      <c r="AL42" s="136" t="n">
        <v>0.0361</v>
      </c>
      <c r="AM42" s="136" t="n">
        <v>0.0033</v>
      </c>
      <c r="AN42" s="136" t="n">
        <v>0.0008</v>
      </c>
      <c r="AO42" s="136" t="n">
        <v>-9999.9999</v>
      </c>
      <c r="AP42" s="136" t="n">
        <v>0.0059</v>
      </c>
      <c r="AQ42" s="136" t="n">
        <v>-9999.9999</v>
      </c>
      <c r="AR42" s="136" t="n">
        <v>0.0278</v>
      </c>
      <c r="AS42" s="136" t="n">
        <v>0.021</v>
      </c>
      <c r="AT42" s="136" t="n">
        <f aca="false">AR42+AS42</f>
        <v>0.0488</v>
      </c>
      <c r="AU42" s="136" t="n">
        <v>0.0089</v>
      </c>
      <c r="AV42" s="136" t="n">
        <v>-9999.9999</v>
      </c>
      <c r="AW42" s="136" t="n">
        <v>-9999.9999</v>
      </c>
      <c r="AX42" s="136" t="n">
        <v>0.0168</v>
      </c>
      <c r="AY42" s="136" t="n">
        <v>0.0634</v>
      </c>
      <c r="AZ42" s="136" t="n">
        <f aca="false">AX42+AY42</f>
        <v>0.0802</v>
      </c>
      <c r="BA42" s="136" t="n">
        <v>0.0046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2050</v>
      </c>
      <c r="E43" s="114" t="n">
        <v>17.4</v>
      </c>
      <c r="F43" s="115" t="n">
        <v>2.4136</v>
      </c>
      <c r="G43" s="193" t="n">
        <v>35.6408</v>
      </c>
      <c r="H43" s="113" t="n">
        <v>60</v>
      </c>
      <c r="I43" s="114" t="n">
        <v>60</v>
      </c>
      <c r="J43" s="117" t="n">
        <v>111.03</v>
      </c>
      <c r="K43" s="118" t="n">
        <v>0.00077262056526774</v>
      </c>
      <c r="L43" s="118" t="n">
        <v>-4.446108696E-006</v>
      </c>
      <c r="M43" s="118" t="n">
        <v>1.02591100560065</v>
      </c>
      <c r="N43" s="119" t="n">
        <v>111.04736598024</v>
      </c>
      <c r="O43" s="118" t="n">
        <v>0.998706495952615</v>
      </c>
      <c r="P43" s="120" t="n">
        <v>2.49458958648097</v>
      </c>
      <c r="Q43" s="121" t="n">
        <v>2.43158477963733</v>
      </c>
      <c r="R43" s="122" t="n">
        <v>111.40837093224</v>
      </c>
      <c r="S43" s="122" t="n">
        <v>108.594576258603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0.0617</v>
      </c>
      <c r="AE43" s="136" t="n">
        <v>0.0396</v>
      </c>
      <c r="AF43" s="136" t="n">
        <v>0.0095</v>
      </c>
      <c r="AG43" s="136" t="n">
        <v>0.0778</v>
      </c>
      <c r="AH43" s="136" t="n">
        <v>0.0301</v>
      </c>
      <c r="AI43" s="136" t="n">
        <v>0.009</v>
      </c>
      <c r="AJ43" s="136" t="n">
        <v>0.0124</v>
      </c>
      <c r="AK43" s="136" t="n">
        <v>0.0048</v>
      </c>
      <c r="AL43" s="136" t="n">
        <v>0.1007</v>
      </c>
      <c r="AM43" s="136" t="n">
        <v>0.0105</v>
      </c>
      <c r="AN43" s="136" t="n">
        <v>0.0021</v>
      </c>
      <c r="AO43" s="136" t="n">
        <v>-9999.9999</v>
      </c>
      <c r="AP43" s="136" t="n">
        <v>0.0612</v>
      </c>
      <c r="AQ43" s="136" t="n">
        <v>-9999.9999</v>
      </c>
      <c r="AR43" s="136" t="n">
        <v>0.1068</v>
      </c>
      <c r="AS43" s="136" t="n">
        <v>0.0928</v>
      </c>
      <c r="AT43" s="136" t="n">
        <f aca="false">AR43+AS43</f>
        <v>0.1996</v>
      </c>
      <c r="AU43" s="136" t="n">
        <v>0.0337</v>
      </c>
      <c r="AV43" s="136" t="n">
        <v>-9999.9999</v>
      </c>
      <c r="AW43" s="136" t="n">
        <v>-9999.9999</v>
      </c>
      <c r="AX43" s="136" t="n">
        <v>0.0942</v>
      </c>
      <c r="AY43" s="136" t="n">
        <v>0.2667</v>
      </c>
      <c r="AZ43" s="136" t="n">
        <f aca="false">AX43+AY43</f>
        <v>0.3609</v>
      </c>
      <c r="BA43" s="136" t="n">
        <v>0.008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2051</v>
      </c>
      <c r="E44" s="114" t="n">
        <v>22.4</v>
      </c>
      <c r="F44" s="115" t="n">
        <v>4.2571</v>
      </c>
      <c r="G44" s="193" t="n">
        <v>35.95585</v>
      </c>
      <c r="H44" s="113" t="n">
        <v>40</v>
      </c>
      <c r="I44" s="114" t="n">
        <v>41</v>
      </c>
      <c r="J44" s="117" t="n">
        <v>111.8382733</v>
      </c>
      <c r="K44" s="118" t="n">
        <v>0.00076332032877824</v>
      </c>
      <c r="L44" s="118" t="n">
        <v>-4.264024096E-006</v>
      </c>
      <c r="M44" s="118" t="n">
        <v>1.02483259922146</v>
      </c>
      <c r="N44" s="119" t="n">
        <v>111.85611804713</v>
      </c>
      <c r="O44" s="118" t="n">
        <v>0.997681488815979</v>
      </c>
      <c r="P44" s="120" t="n">
        <v>4.37948808089644</v>
      </c>
      <c r="Q44" s="121" t="n">
        <v>4.27336921583431</v>
      </c>
      <c r="R44" s="122" t="n">
        <v>195.587937692835</v>
      </c>
      <c r="S44" s="122" t="n">
        <v>190.84866917916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0.0593</v>
      </c>
      <c r="AE44" s="136" t="n">
        <v>0.0563</v>
      </c>
      <c r="AF44" s="136" t="n">
        <v>0.017</v>
      </c>
      <c r="AG44" s="136" t="n">
        <v>0.0835</v>
      </c>
      <c r="AH44" s="136" t="n">
        <v>0.0292</v>
      </c>
      <c r="AI44" s="136" t="n">
        <v>0.0093</v>
      </c>
      <c r="AJ44" s="136" t="n">
        <v>0.0053</v>
      </c>
      <c r="AK44" s="136" t="n">
        <v>0.0068</v>
      </c>
      <c r="AL44" s="136" t="n">
        <v>0.158</v>
      </c>
      <c r="AM44" s="136" t="n">
        <v>0.0175</v>
      </c>
      <c r="AN44" s="136" t="n">
        <v>0.0029</v>
      </c>
      <c r="AO44" s="136" t="n">
        <v>-9999.9999</v>
      </c>
      <c r="AP44" s="136" t="n">
        <v>0.0815</v>
      </c>
      <c r="AQ44" s="136" t="n">
        <v>-9999.9999</v>
      </c>
      <c r="AR44" s="136" t="n">
        <v>0.0083</v>
      </c>
      <c r="AS44" s="136" t="n">
        <v>0.09</v>
      </c>
      <c r="AT44" s="136" t="n">
        <f aca="false">AR44+AS44</f>
        <v>0.0983</v>
      </c>
      <c r="AU44" s="136" t="n">
        <v>0.0233</v>
      </c>
      <c r="AV44" s="136" t="n">
        <v>-9999.9999</v>
      </c>
      <c r="AW44" s="136" t="n">
        <v>-9999.9999</v>
      </c>
      <c r="AX44" s="136" t="n">
        <v>0.0638</v>
      </c>
      <c r="AY44" s="136" t="n">
        <v>0.3596</v>
      </c>
      <c r="AZ44" s="136" t="n">
        <f aca="false">AX44+AY44</f>
        <v>0.4234</v>
      </c>
      <c r="BA44" s="136" t="n">
        <v>0.0074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2052</v>
      </c>
      <c r="E45" s="114" t="n">
        <v>27.8</v>
      </c>
      <c r="F45" s="115" t="n">
        <v>4.6474</v>
      </c>
      <c r="G45" s="193" t="n">
        <v>35.7759</v>
      </c>
      <c r="H45" s="113" t="n">
        <v>20</v>
      </c>
      <c r="I45" s="114" t="n">
        <v>20</v>
      </c>
      <c r="J45" s="117" t="n">
        <v>117.8815891</v>
      </c>
      <c r="K45" s="118" t="n">
        <v>0.00075536798352758</v>
      </c>
      <c r="L45" s="118" t="n">
        <v>-4.160295064E-006</v>
      </c>
      <c r="M45" s="118" t="n">
        <v>1.02304585285451</v>
      </c>
      <c r="N45" s="119" t="n">
        <v>117.900185981615</v>
      </c>
      <c r="O45" s="118" t="n">
        <v>0.996293751176097</v>
      </c>
      <c r="P45" s="120" t="n">
        <v>4.53296398039601</v>
      </c>
      <c r="Q45" s="121" t="n">
        <v>4.43085123481816</v>
      </c>
      <c r="R45" s="122" t="n">
        <v>202.442171364486</v>
      </c>
      <c r="S45" s="122" t="n">
        <v>197.881816146979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0.0059</v>
      </c>
      <c r="AE45" s="136" t="n">
        <v>0.0084</v>
      </c>
      <c r="AF45" s="136" t="n">
        <v>0.004</v>
      </c>
      <c r="AG45" s="136" t="n">
        <v>0.0057</v>
      </c>
      <c r="AH45" s="136" t="n">
        <v>0.0094</v>
      </c>
      <c r="AI45" s="136" t="n">
        <v>-9999.9999</v>
      </c>
      <c r="AJ45" s="136" t="n">
        <v>-9999.9999</v>
      </c>
      <c r="AK45" s="136" t="n">
        <v>-9999.9999</v>
      </c>
      <c r="AL45" s="136" t="n">
        <v>0.0213</v>
      </c>
      <c r="AM45" s="136" t="n">
        <v>0.008</v>
      </c>
      <c r="AN45" s="136" t="n">
        <v>-9999.9999</v>
      </c>
      <c r="AO45" s="136" t="n">
        <v>-9999.9999</v>
      </c>
      <c r="AP45" s="136" t="n">
        <v>0.1049</v>
      </c>
      <c r="AQ45" s="136" t="n">
        <v>-9999.9999</v>
      </c>
      <c r="AR45" s="136" t="n">
        <v>0.0068</v>
      </c>
      <c r="AS45" s="136" t="n">
        <v>0.0057</v>
      </c>
      <c r="AT45" s="136" t="n">
        <f aca="false">AR45+AS45</f>
        <v>0.0125</v>
      </c>
      <c r="AU45" s="136" t="n">
        <v>0.0173</v>
      </c>
      <c r="AV45" s="136" t="n">
        <v>-9999.9999</v>
      </c>
      <c r="AW45" s="136" t="n">
        <v>-9999.9999</v>
      </c>
      <c r="AX45" s="136" t="n">
        <v>0.0627</v>
      </c>
      <c r="AY45" s="136" t="n">
        <v>0.0739</v>
      </c>
      <c r="AZ45" s="136" t="n">
        <f aca="false">AX45+AY45</f>
        <v>0.1366</v>
      </c>
      <c r="BA45" s="136" t="n">
        <v>0.0052</v>
      </c>
      <c r="BB45" s="126" t="s">
        <v>169</v>
      </c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2097</v>
      </c>
      <c r="E46" s="113" t="n">
        <v>28.1</v>
      </c>
      <c r="F46" s="152" t="n">
        <v>4.3573</v>
      </c>
      <c r="G46" s="203" t="n">
        <v>35.7774</v>
      </c>
      <c r="H46" s="113" t="n">
        <v>0</v>
      </c>
      <c r="I46" s="114" t="n">
        <v>5</v>
      </c>
      <c r="J46" s="117" t="n">
        <v>110.3629808</v>
      </c>
      <c r="K46" s="158" t="n">
        <v>0.000754984227200469</v>
      </c>
      <c r="L46" s="158" t="n">
        <v>-4.157361706E-006</v>
      </c>
      <c r="M46" s="158" t="n">
        <v>1.02294879599172</v>
      </c>
      <c r="N46" s="159" t="n">
        <v>110.380393208933</v>
      </c>
      <c r="O46" s="158" t="n">
        <v>0.996208667461312</v>
      </c>
      <c r="P46" s="187" t="n">
        <v>4.5439978630084</v>
      </c>
      <c r="Q46" s="188" t="n">
        <v>4.44205798062759</v>
      </c>
      <c r="R46" s="189" t="n">
        <v>202.934944561955</v>
      </c>
      <c r="S46" s="189" t="n">
        <v>198.382309414828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36" t="n">
        <v>0.0048</v>
      </c>
      <c r="AE46" s="136" t="n">
        <v>0.0089</v>
      </c>
      <c r="AF46" s="136" t="n">
        <v>0.0052</v>
      </c>
      <c r="AG46" s="136" t="n">
        <v>0.0062</v>
      </c>
      <c r="AH46" s="136" t="n">
        <v>0.0104</v>
      </c>
      <c r="AI46" s="136" t="n">
        <v>0.0012</v>
      </c>
      <c r="AJ46" s="136" t="n">
        <v>-9999.9999</v>
      </c>
      <c r="AK46" s="136" t="n">
        <v>-9999.9999</v>
      </c>
      <c r="AL46" s="136" t="n">
        <v>0.021</v>
      </c>
      <c r="AM46" s="136" t="n">
        <v>0.0081</v>
      </c>
      <c r="AN46" s="136" t="n">
        <v>-9999.9999</v>
      </c>
      <c r="AO46" s="136" t="n">
        <v>-9999.9999</v>
      </c>
      <c r="AP46" s="136" t="n">
        <v>0.1178</v>
      </c>
      <c r="AQ46" s="136" t="n">
        <v>-9999.9999</v>
      </c>
      <c r="AR46" s="136" t="n">
        <v>0.007</v>
      </c>
      <c r="AS46" s="136" t="n">
        <v>0.0058</v>
      </c>
      <c r="AT46" s="136" t="n">
        <f aca="false">AR46+AS46</f>
        <v>0.0128</v>
      </c>
      <c r="AU46" s="136" t="n">
        <v>0.0201</v>
      </c>
      <c r="AV46" s="136" t="n">
        <v>-9999.9999</v>
      </c>
      <c r="AW46" s="136" t="n">
        <v>-9999.9999</v>
      </c>
      <c r="AX46" s="136" t="n">
        <v>0.0691</v>
      </c>
      <c r="AY46" s="136" t="n">
        <v>0.0906</v>
      </c>
      <c r="AZ46" s="136" t="n">
        <f aca="false">AX46+AY46</f>
        <v>0.1597</v>
      </c>
      <c r="BA46" s="136" t="n">
        <v>0.0053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42439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340</v>
      </c>
      <c r="J9" s="29" t="s">
        <v>347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348</v>
      </c>
      <c r="P9" s="29" t="s">
        <v>23</v>
      </c>
      <c r="Q9" s="33" t="n">
        <v>-3.49833333333333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349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350</v>
      </c>
      <c r="P10" s="29" t="s">
        <v>21</v>
      </c>
      <c r="Q10" s="33" t="n">
        <v>-10.0036666666667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42438</v>
      </c>
      <c r="K11" s="37"/>
      <c r="L11" s="37"/>
      <c r="M11" s="37"/>
      <c r="N11" s="38" t="s">
        <v>351</v>
      </c>
      <c r="O11" s="39" t="n">
        <v>-1</v>
      </c>
      <c r="P11" s="40" t="s">
        <v>352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0.994513888888889</v>
      </c>
      <c r="K12" s="44"/>
      <c r="L12" s="44"/>
      <c r="M12" s="44"/>
      <c r="N12" s="45" t="s">
        <v>353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24.1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24.3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4.95181666666667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0.997274702369966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0.0199937562718855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5.01142003799771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4.95161364218333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0.0046998073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0.00403441307549242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3248</v>
      </c>
      <c r="E35" s="114" t="n">
        <v>5.7</v>
      </c>
      <c r="F35" s="115" t="n">
        <v>5.75</v>
      </c>
      <c r="G35" s="193" t="n">
        <v>34.9515</v>
      </c>
      <c r="H35" s="113" t="n">
        <v>2000</v>
      </c>
      <c r="I35" s="114" t="n">
        <v>2021</v>
      </c>
      <c r="J35" s="117" t="n">
        <v>118.49</v>
      </c>
      <c r="K35" s="118" t="n">
        <v>0.000803517004554229</v>
      </c>
      <c r="L35" s="118" t="n">
        <v>-5.195478954E-006</v>
      </c>
      <c r="M35" s="118" t="n">
        <v>1.02755252767883</v>
      </c>
      <c r="N35" s="119" t="n">
        <v>118.50771603235</v>
      </c>
      <c r="O35" s="118" t="n">
        <v>0.999951750765784</v>
      </c>
      <c r="P35" s="120" t="n">
        <v>5.58265712563087</v>
      </c>
      <c r="Q35" s="121" t="n">
        <v>5.43296520153739</v>
      </c>
      <c r="R35" s="122" t="n">
        <v>249.321467230674</v>
      </c>
      <c r="S35" s="122" t="n">
        <v>242.63622590066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3249</v>
      </c>
      <c r="E36" s="114" t="n">
        <v>6.6</v>
      </c>
      <c r="F36" s="115" t="n">
        <v>5.4591</v>
      </c>
      <c r="G36" s="193" t="n">
        <v>34.95235</v>
      </c>
      <c r="H36" s="113" t="n">
        <v>1500</v>
      </c>
      <c r="I36" s="114" t="n">
        <v>1514</v>
      </c>
      <c r="J36" s="117" t="n">
        <v>119.99</v>
      </c>
      <c r="K36" s="118" t="n">
        <v>0.0008006024325927</v>
      </c>
      <c r="L36" s="118" t="n">
        <v>-5.121752376E-006</v>
      </c>
      <c r="M36" s="118" t="n">
        <v>1.02743637174564</v>
      </c>
      <c r="N36" s="119" t="n">
        <v>120.007941324765</v>
      </c>
      <c r="O36" s="118" t="n">
        <v>0.999921558571369</v>
      </c>
      <c r="P36" s="120" t="n">
        <v>5.23208457147856</v>
      </c>
      <c r="Q36" s="121" t="n">
        <v>5.09236845741513</v>
      </c>
      <c r="R36" s="122" t="n">
        <v>233.664896962232</v>
      </c>
      <c r="S36" s="122" t="n">
        <v>227.42517530816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3250</v>
      </c>
      <c r="E37" s="114" t="n">
        <v>7.1</v>
      </c>
      <c r="F37" s="115" t="n">
        <v>3.5813</v>
      </c>
      <c r="G37" s="193" t="n">
        <v>34.6096</v>
      </c>
      <c r="H37" s="113" t="n">
        <v>1000</v>
      </c>
      <c r="I37" s="114" t="n">
        <v>1008</v>
      </c>
      <c r="J37" s="117" t="n">
        <v>117.21</v>
      </c>
      <c r="K37" s="118" t="n">
        <v>0.000799026481658769</v>
      </c>
      <c r="L37" s="118" t="n">
        <v>-5.081951386E-006</v>
      </c>
      <c r="M37" s="118" t="n">
        <v>1.02709757181438</v>
      </c>
      <c r="N37" s="119" t="n">
        <v>117.22712391216</v>
      </c>
      <c r="O37" s="118" t="n">
        <v>0.999899594042335</v>
      </c>
      <c r="P37" s="120" t="n">
        <v>3.5101063397181</v>
      </c>
      <c r="Q37" s="121" t="n">
        <v>3.41750037780487</v>
      </c>
      <c r="R37" s="122" t="n">
        <v>156.76134913181</v>
      </c>
      <c r="S37" s="122" t="n">
        <v>152.625566872765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3252</v>
      </c>
      <c r="E38" s="114" t="n">
        <v>8.2</v>
      </c>
      <c r="F38" s="115" t="n">
        <v>2.9626</v>
      </c>
      <c r="G38" s="193" t="n">
        <v>34.5009</v>
      </c>
      <c r="H38" s="113" t="n">
        <v>700</v>
      </c>
      <c r="I38" s="114" t="n">
        <v>705</v>
      </c>
      <c r="J38" s="117" t="n">
        <v>113.95</v>
      </c>
      <c r="K38" s="118" t="n">
        <v>0.00079566517253126</v>
      </c>
      <c r="L38" s="118" t="n">
        <v>-4.997301304E-006</v>
      </c>
      <c r="M38" s="118" t="n">
        <v>1.02685208975443</v>
      </c>
      <c r="N38" s="119" t="n">
        <v>113.96652377555</v>
      </c>
      <c r="O38" s="118" t="n">
        <v>0.999838538658805</v>
      </c>
      <c r="P38" s="120" t="n">
        <v>2.98564273157842</v>
      </c>
      <c r="Q38" s="121" t="n">
        <v>2.90756844278559</v>
      </c>
      <c r="R38" s="122" t="n">
        <v>133.338804392292</v>
      </c>
      <c r="S38" s="122" t="n">
        <v>129.852006654805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3253</v>
      </c>
      <c r="E39" s="114" t="n">
        <v>11.2</v>
      </c>
      <c r="F39" s="115" t="n">
        <v>1.6079</v>
      </c>
      <c r="G39" s="193" t="n">
        <v>34.8036</v>
      </c>
      <c r="H39" s="113" t="n">
        <v>450</v>
      </c>
      <c r="I39" s="114" t="n">
        <v>453</v>
      </c>
      <c r="J39" s="117" t="n">
        <v>111.66</v>
      </c>
      <c r="K39" s="118" t="n">
        <v>0.00078720067410176</v>
      </c>
      <c r="L39" s="118" t="n">
        <v>-4.786789024E-006</v>
      </c>
      <c r="M39" s="118" t="n">
        <v>1.02658666565584</v>
      </c>
      <c r="N39" s="119" t="n">
        <v>111.67652969976</v>
      </c>
      <c r="O39" s="118" t="n">
        <v>0.999586860178949</v>
      </c>
      <c r="P39" s="120" t="n">
        <v>1.64708970216588</v>
      </c>
      <c r="Q39" s="121" t="n">
        <v>1.60443317380674</v>
      </c>
      <c r="R39" s="122" t="n">
        <v>73.5590260987282</v>
      </c>
      <c r="S39" s="122" t="n">
        <v>71.6539855422088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3254</v>
      </c>
      <c r="E40" s="114" t="n">
        <v>16.3</v>
      </c>
      <c r="F40" s="115" t="n">
        <v>2.2614</v>
      </c>
      <c r="G40" s="193" t="n">
        <v>35.55075</v>
      </c>
      <c r="H40" s="113" t="n">
        <v>100</v>
      </c>
      <c r="I40" s="114" t="n">
        <v>101</v>
      </c>
      <c r="J40" s="117" t="n">
        <v>115.36</v>
      </c>
      <c r="K40" s="118" t="n">
        <v>0.000774945315052749</v>
      </c>
      <c r="L40" s="118" t="n">
        <v>-4.497269674E-006</v>
      </c>
      <c r="M40" s="118" t="n">
        <v>1.02610296092165</v>
      </c>
      <c r="N40" s="119" t="n">
        <v>115.3779393452</v>
      </c>
      <c r="O40" s="118" t="n">
        <v>0.998895737970491</v>
      </c>
      <c r="P40" s="120" t="n">
        <v>2.24702354398751</v>
      </c>
      <c r="Q40" s="121" t="n">
        <v>2.18986167038172</v>
      </c>
      <c r="R40" s="122" t="n">
        <v>100.352071474482</v>
      </c>
      <c r="S40" s="122" t="n">
        <v>97.7992221992477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3255</v>
      </c>
      <c r="E41" s="114" t="n">
        <v>16.6</v>
      </c>
      <c r="F41" s="115" t="n">
        <v>2.4697</v>
      </c>
      <c r="G41" s="193" t="n">
        <v>35.5633</v>
      </c>
      <c r="H41" s="113" t="n">
        <v>80</v>
      </c>
      <c r="I41" s="114" t="n">
        <v>84</v>
      </c>
      <c r="J41" s="117" t="n">
        <v>115.95</v>
      </c>
      <c r="K41" s="118" t="n">
        <v>0.0007743007213247</v>
      </c>
      <c r="L41" s="118" t="n">
        <v>-4.482919576E-006</v>
      </c>
      <c r="M41" s="118" t="n">
        <v>1.02604247406437</v>
      </c>
      <c r="N41" s="119" t="n">
        <v>115.96804564635</v>
      </c>
      <c r="O41" s="118" t="n">
        <v>0.998845479675548</v>
      </c>
      <c r="P41" s="120" t="n">
        <v>2.44267700189293</v>
      </c>
      <c r="Q41" s="121" t="n">
        <v>2.38067825030379</v>
      </c>
      <c r="R41" s="122" t="n">
        <v>109.089954904538</v>
      </c>
      <c r="S41" s="122" t="n">
        <v>106.321090658567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3256</v>
      </c>
      <c r="E42" s="114" t="n">
        <v>16.7</v>
      </c>
      <c r="F42" s="115" t="n">
        <v>2.5537</v>
      </c>
      <c r="G42" s="193" t="n">
        <v>35.5626</v>
      </c>
      <c r="H42" s="113" t="n">
        <v>80</v>
      </c>
      <c r="I42" s="114" t="n">
        <v>84</v>
      </c>
      <c r="J42" s="117" t="n">
        <v>120.07</v>
      </c>
      <c r="K42" s="118" t="n">
        <v>0.000774087631575729</v>
      </c>
      <c r="L42" s="118" t="n">
        <v>-4.478202394E-006</v>
      </c>
      <c r="M42" s="118" t="n">
        <v>1.02601837893295</v>
      </c>
      <c r="N42" s="119" t="n">
        <v>120.08868601382</v>
      </c>
      <c r="O42" s="118" t="n">
        <v>0.998828500166175</v>
      </c>
      <c r="P42" s="120" t="n">
        <v>2.43809016573883</v>
      </c>
      <c r="Q42" s="121" t="n">
        <v>2.37626363796174</v>
      </c>
      <c r="R42" s="122" t="n">
        <v>108.885106801896</v>
      </c>
      <c r="S42" s="122" t="n">
        <v>106.123934071371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3260</v>
      </c>
      <c r="E43" s="114" t="n">
        <v>17.5</v>
      </c>
      <c r="F43" s="115" t="n">
        <v>2.6686</v>
      </c>
      <c r="G43" s="193" t="n">
        <v>35.61385</v>
      </c>
      <c r="H43" s="113" t="n">
        <v>60</v>
      </c>
      <c r="I43" s="114" t="n">
        <v>61</v>
      </c>
      <c r="J43" s="117" t="n">
        <v>118.33</v>
      </c>
      <c r="K43" s="118" t="n">
        <v>0.000772414460292969</v>
      </c>
      <c r="L43" s="118" t="n">
        <v>-4.44165625E-006</v>
      </c>
      <c r="M43" s="118" t="n">
        <v>1.02586605885116</v>
      </c>
      <c r="N43" s="119" t="n">
        <v>118.348475868705</v>
      </c>
      <c r="O43" s="118" t="n">
        <v>0.998688620195578</v>
      </c>
      <c r="P43" s="120" t="n">
        <v>2.5865716902305</v>
      </c>
      <c r="Q43" s="121" t="n">
        <v>2.52135419425722</v>
      </c>
      <c r="R43" s="122" t="n">
        <v>115.516291685694</v>
      </c>
      <c r="S43" s="122" t="n">
        <v>112.603678315528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3261</v>
      </c>
      <c r="E44" s="114" t="n">
        <v>20.2</v>
      </c>
      <c r="F44" s="115" t="n">
        <v>3.5628</v>
      </c>
      <c r="G44" s="193" t="n">
        <v>35.7878</v>
      </c>
      <c r="H44" s="113" t="n">
        <v>40</v>
      </c>
      <c r="I44" s="114" t="n">
        <v>40</v>
      </c>
      <c r="J44" s="117" t="n">
        <v>116.76</v>
      </c>
      <c r="K44" s="118" t="n">
        <v>0.00076716651557126</v>
      </c>
      <c r="L44" s="118" t="n">
        <v>-4.333948984E-006</v>
      </c>
      <c r="M44" s="118" t="n">
        <v>1.02531097616352</v>
      </c>
      <c r="N44" s="119" t="n">
        <v>116.77843383528</v>
      </c>
      <c r="O44" s="118" t="n">
        <v>0.998164852962328</v>
      </c>
      <c r="P44" s="120" t="n">
        <v>3.50555195437889</v>
      </c>
      <c r="Q44" s="121" t="n">
        <v>3.41901338801216</v>
      </c>
      <c r="R44" s="122" t="n">
        <v>156.557950282561</v>
      </c>
      <c r="S44" s="122" t="n">
        <v>152.693137908623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3263</v>
      </c>
      <c r="E45" s="114" t="n">
        <v>28</v>
      </c>
      <c r="F45" s="115" t="n">
        <v>4.5724</v>
      </c>
      <c r="G45" s="193" t="n">
        <v>35.75495</v>
      </c>
      <c r="H45" s="113" t="n">
        <v>20</v>
      </c>
      <c r="I45" s="114" t="n">
        <v>21</v>
      </c>
      <c r="J45" s="117" t="n">
        <v>116.09</v>
      </c>
      <c r="K45" s="118" t="n">
        <v>0.00075511149536</v>
      </c>
      <c r="L45" s="118" t="n">
        <v>-4.1583064E-006</v>
      </c>
      <c r="M45" s="118" t="n">
        <v>1.02296470806926</v>
      </c>
      <c r="N45" s="119" t="n">
        <v>116.108289921455</v>
      </c>
      <c r="O45" s="118" t="n">
        <v>0.996237119054642</v>
      </c>
      <c r="P45" s="120" t="n">
        <v>4.52962493699316</v>
      </c>
      <c r="Q45" s="121" t="n">
        <v>4.4279386192534</v>
      </c>
      <c r="R45" s="122" t="n">
        <v>202.293049686114</v>
      </c>
      <c r="S45" s="122" t="n">
        <v>197.751738735857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2098</v>
      </c>
      <c r="E46" s="151" t="n">
        <v>28</v>
      </c>
      <c r="F46" s="152" t="n">
        <v>4.2031</v>
      </c>
      <c r="G46" s="203" t="n">
        <v>35.75475</v>
      </c>
      <c r="H46" s="113" t="n">
        <v>0</v>
      </c>
      <c r="I46" s="151" t="n">
        <v>2</v>
      </c>
      <c r="J46" s="117" t="n">
        <v>106.8723257</v>
      </c>
      <c r="K46" s="171" t="n">
        <v>0.00075511149536</v>
      </c>
      <c r="L46" s="171" t="n">
        <v>-4.1583064E-006</v>
      </c>
      <c r="M46" s="171" t="n">
        <v>1.02296455759655</v>
      </c>
      <c r="N46" s="172" t="n">
        <v>106.889163167733</v>
      </c>
      <c r="O46" s="171" t="n">
        <v>0.996237119054642</v>
      </c>
      <c r="P46" s="187" t="n">
        <v>4.52855678572108</v>
      </c>
      <c r="Q46" s="188" t="n">
        <v>4.42689509826315</v>
      </c>
      <c r="R46" s="189" t="n">
        <v>202.245346050303</v>
      </c>
      <c r="S46" s="189" t="n">
        <v>197.705135088432</v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42439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238</v>
      </c>
      <c r="J9" s="29" t="s">
        <v>354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355</v>
      </c>
      <c r="P9" s="29" t="s">
        <v>23</v>
      </c>
      <c r="Q9" s="33" t="n">
        <v>-2.99733333333333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356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357</v>
      </c>
      <c r="P10" s="29" t="s">
        <v>21</v>
      </c>
      <c r="Q10" s="33" t="n">
        <v>-10.0021666666667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42439</v>
      </c>
      <c r="K11" s="37"/>
      <c r="L11" s="37"/>
      <c r="M11" s="37"/>
      <c r="N11" s="38" t="s">
        <v>358</v>
      </c>
      <c r="O11" s="39" t="n">
        <v>-1</v>
      </c>
      <c r="P11" s="40" t="s">
        <v>359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0.183460648148148</v>
      </c>
      <c r="K12" s="44"/>
      <c r="L12" s="44"/>
      <c r="M12" s="44"/>
      <c r="N12" s="45" t="s">
        <v>360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24.1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25.3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4.95181666666667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0.997274702369966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0.0199937562718855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5.01142003799771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4.95161364218333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0.0046998073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0.00403441307549242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8" customFormat="false" ht="14.25" hidden="false" customHeight="false" outlineLevel="0" collapsed="false">
      <c r="T28" s="133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3229</v>
      </c>
      <c r="E35" s="114" t="n">
        <v>5.6</v>
      </c>
      <c r="F35" s="115" t="n">
        <v>5.877</v>
      </c>
      <c r="G35" s="193" t="n">
        <v>34.95255</v>
      </c>
      <c r="H35" s="113" t="n">
        <v>2000</v>
      </c>
      <c r="I35" s="114" t="n">
        <v>2021</v>
      </c>
      <c r="J35" s="117" t="n">
        <v>120.3</v>
      </c>
      <c r="K35" s="118" t="n">
        <v>0.000803847128768</v>
      </c>
      <c r="L35" s="118" t="n">
        <v>-5.203836256E-006</v>
      </c>
      <c r="M35" s="118" t="n">
        <v>1.02756577206669</v>
      </c>
      <c r="N35" s="119" t="n">
        <v>120.31798791765</v>
      </c>
      <c r="O35" s="118" t="n">
        <v>0.999954352661375</v>
      </c>
      <c r="P35" s="120" t="n">
        <v>5.61895296971882</v>
      </c>
      <c r="Q35" s="121" t="n">
        <v>5.46821733699609</v>
      </c>
      <c r="R35" s="122" t="n">
        <v>250.942439627642</v>
      </c>
      <c r="S35" s="122" t="n">
        <v>244.210586270245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3230</v>
      </c>
      <c r="E36" s="114" t="n">
        <v>6.7</v>
      </c>
      <c r="F36" s="115" t="n">
        <v>5.1903</v>
      </c>
      <c r="G36" s="193" t="n">
        <v>34.94955</v>
      </c>
      <c r="H36" s="113" t="n">
        <v>1500</v>
      </c>
      <c r="I36" s="114" t="n">
        <v>1515</v>
      </c>
      <c r="J36" s="117" t="n">
        <v>115.77</v>
      </c>
      <c r="K36" s="118" t="n">
        <v>0.000800284798013229</v>
      </c>
      <c r="L36" s="118" t="n">
        <v>-5.113725994E-006</v>
      </c>
      <c r="M36" s="118" t="n">
        <v>1.02742062063611</v>
      </c>
      <c r="N36" s="119" t="n">
        <v>115.787307094035</v>
      </c>
      <c r="O36" s="118" t="n">
        <v>0.999917459350318</v>
      </c>
      <c r="P36" s="120" t="n">
        <v>5.15829331921951</v>
      </c>
      <c r="Q36" s="121" t="n">
        <v>5.02062467465939</v>
      </c>
      <c r="R36" s="122" t="n">
        <v>230.369379636343</v>
      </c>
      <c r="S36" s="122" t="n">
        <v>224.221097970288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3231</v>
      </c>
      <c r="E37" s="114" t="n">
        <v>7.1</v>
      </c>
      <c r="F37" s="115" t="n">
        <v>3.4706</v>
      </c>
      <c r="G37" s="193" t="n">
        <v>34.59935</v>
      </c>
      <c r="H37" s="113" t="n">
        <v>1000</v>
      </c>
      <c r="I37" s="114" t="n">
        <v>1009</v>
      </c>
      <c r="J37" s="117" t="n">
        <v>114.15</v>
      </c>
      <c r="K37" s="118" t="n">
        <v>0.000799026481658769</v>
      </c>
      <c r="L37" s="118" t="n">
        <v>-5.081951386E-006</v>
      </c>
      <c r="M37" s="118" t="n">
        <v>1.02708949869101</v>
      </c>
      <c r="N37" s="119" t="n">
        <v>114.166665158025</v>
      </c>
      <c r="O37" s="118" t="n">
        <v>0.999899594042335</v>
      </c>
      <c r="P37" s="120" t="n">
        <v>3.4939766902024</v>
      </c>
      <c r="Q37" s="121" t="n">
        <v>3.40182301022</v>
      </c>
      <c r="R37" s="122" t="n">
        <v>156.040998984439</v>
      </c>
      <c r="S37" s="122" t="n">
        <v>151.925415636425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3232</v>
      </c>
      <c r="E38" s="114" t="n">
        <v>8</v>
      </c>
      <c r="F38" s="115" t="n">
        <v>3.5531</v>
      </c>
      <c r="G38" s="193" t="n">
        <v>34.4745</v>
      </c>
      <c r="H38" s="113" t="n">
        <v>700</v>
      </c>
      <c r="I38" s="114" t="n">
        <v>705</v>
      </c>
      <c r="J38" s="117" t="n">
        <v>115.71</v>
      </c>
      <c r="K38" s="118" t="n">
        <v>0.00079626566816</v>
      </c>
      <c r="L38" s="118" t="n">
        <v>-5.0123944E-006</v>
      </c>
      <c r="M38" s="118" t="n">
        <v>1.02686139879479</v>
      </c>
      <c r="N38" s="119" t="n">
        <v>115.72674844395</v>
      </c>
      <c r="O38" s="118" t="n">
        <v>0.999850924194559</v>
      </c>
      <c r="P38" s="120" t="n">
        <v>3.52830641040748</v>
      </c>
      <c r="Q38" s="121" t="n">
        <v>3.43601036571109</v>
      </c>
      <c r="R38" s="122" t="n">
        <v>157.574164288798</v>
      </c>
      <c r="S38" s="122" t="n">
        <v>153.452222932657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3233</v>
      </c>
      <c r="E39" s="114" t="n">
        <v>11.4</v>
      </c>
      <c r="F39" s="115" t="n">
        <v>1.7489</v>
      </c>
      <c r="G39" s="193" t="n">
        <v>34.81085</v>
      </c>
      <c r="H39" s="113" t="n">
        <v>450</v>
      </c>
      <c r="I39" s="114" t="n">
        <v>403</v>
      </c>
      <c r="J39" s="117" t="n">
        <v>117.93</v>
      </c>
      <c r="K39" s="118" t="n">
        <v>0.00078667123031814</v>
      </c>
      <c r="L39" s="118" t="n">
        <v>-4.773813816E-006</v>
      </c>
      <c r="M39" s="118" t="n">
        <v>1.02655550938848</v>
      </c>
      <c r="N39" s="119" t="n">
        <v>117.947466435405</v>
      </c>
      <c r="O39" s="118" t="n">
        <v>0.99956582543903</v>
      </c>
      <c r="P39" s="120" t="n">
        <v>1.69590113340594</v>
      </c>
      <c r="Q39" s="121" t="n">
        <v>1.65203061879839</v>
      </c>
      <c r="R39" s="122" t="n">
        <v>75.7389446179093</v>
      </c>
      <c r="S39" s="122" t="n">
        <v>73.7796874355359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3237</v>
      </c>
      <c r="E40" s="114" t="n">
        <v>16.5</v>
      </c>
      <c r="F40" s="115" t="n">
        <v>2.2416</v>
      </c>
      <c r="G40" s="193" t="n">
        <v>35.563</v>
      </c>
      <c r="H40" s="113" t="n">
        <v>100</v>
      </c>
      <c r="I40" s="114" t="n">
        <v>100</v>
      </c>
      <c r="J40" s="117" t="n">
        <v>118.47</v>
      </c>
      <c r="K40" s="118" t="n">
        <v>0.000774514696612969</v>
      </c>
      <c r="L40" s="118" t="n">
        <v>-4.48766985E-006</v>
      </c>
      <c r="M40" s="118" t="n">
        <v>1.02606571197829</v>
      </c>
      <c r="N40" s="119" t="n">
        <v>118.4884374861</v>
      </c>
      <c r="O40" s="118" t="n">
        <v>0.998862345988647</v>
      </c>
      <c r="P40" s="120" t="n">
        <v>2.16772639015851</v>
      </c>
      <c r="Q40" s="121" t="n">
        <v>2.11265844365763</v>
      </c>
      <c r="R40" s="122" t="n">
        <v>96.8106605844793</v>
      </c>
      <c r="S40" s="122" t="n">
        <v>94.3513260937497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3238</v>
      </c>
      <c r="E41" s="114" t="n">
        <v>17.1</v>
      </c>
      <c r="F41" s="115" t="n">
        <v>2.3373</v>
      </c>
      <c r="G41" s="193" t="n">
        <v>35.61085</v>
      </c>
      <c r="H41" s="113" t="n">
        <v>80</v>
      </c>
      <c r="I41" s="114" t="n">
        <v>80</v>
      </c>
      <c r="J41" s="117" t="n">
        <v>117.73</v>
      </c>
      <c r="K41" s="118" t="n">
        <v>0.000773244072263269</v>
      </c>
      <c r="L41" s="118" t="n">
        <v>-4.459664586E-006</v>
      </c>
      <c r="M41" s="118" t="n">
        <v>1.02596030913085</v>
      </c>
      <c r="N41" s="119" t="n">
        <v>117.748378653705</v>
      </c>
      <c r="O41" s="118" t="n">
        <v>0.998759455388264</v>
      </c>
      <c r="P41" s="120" t="n">
        <v>2.27536209729609</v>
      </c>
      <c r="Q41" s="121" t="n">
        <v>2.21778764445934</v>
      </c>
      <c r="R41" s="122" t="n">
        <v>101.617671265243</v>
      </c>
      <c r="S41" s="122" t="n">
        <v>99.0463962015543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70" t="n">
        <v>3239</v>
      </c>
      <c r="E42" s="209" t="n">
        <v>18</v>
      </c>
      <c r="F42" s="210" t="n">
        <v>2.5902</v>
      </c>
      <c r="G42" s="211" t="n">
        <v>35.66315</v>
      </c>
      <c r="H42" s="170" t="n">
        <v>60</v>
      </c>
      <c r="I42" s="209" t="n">
        <v>61</v>
      </c>
      <c r="J42" s="212" t="n">
        <v>113.98</v>
      </c>
      <c r="K42" s="213" t="n">
        <v>0.00077139679476</v>
      </c>
      <c r="L42" s="213" t="n">
        <v>-4.4198904E-006</v>
      </c>
      <c r="M42" s="213" t="n">
        <v>1.02578118111421</v>
      </c>
      <c r="N42" s="214" t="n">
        <v>113.99785285837</v>
      </c>
      <c r="O42" s="213" t="n">
        <v>0.998597583102776</v>
      </c>
      <c r="P42" s="215" t="n">
        <v>2.60768811063551</v>
      </c>
      <c r="Q42" s="216" t="n">
        <v>2.54214851924172</v>
      </c>
      <c r="R42" s="139" t="n">
        <v>116.459351020982</v>
      </c>
      <c r="S42" s="139" t="n">
        <v>113.532352869335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70" t="n">
        <v>3240</v>
      </c>
      <c r="E43" s="209" t="n">
        <v>18.5</v>
      </c>
      <c r="F43" s="210" t="n">
        <v>2.806</v>
      </c>
      <c r="G43" s="211" t="n">
        <v>35.68075</v>
      </c>
      <c r="H43" s="170" t="n">
        <v>60</v>
      </c>
      <c r="I43" s="209" t="n">
        <v>61</v>
      </c>
      <c r="J43" s="212" t="n">
        <v>117.01</v>
      </c>
      <c r="K43" s="213" t="n">
        <v>0.000770400319460469</v>
      </c>
      <c r="L43" s="213" t="n">
        <v>-4.39895185E-006</v>
      </c>
      <c r="M43" s="213" t="n">
        <v>1.02566979677698</v>
      </c>
      <c r="N43" s="214" t="n">
        <v>117.028348045575</v>
      </c>
      <c r="O43" s="213" t="n">
        <v>0.998503804726763</v>
      </c>
      <c r="P43" s="215" t="n">
        <v>2.7517403323882</v>
      </c>
      <c r="Q43" s="216" t="n">
        <v>2.68287156454752</v>
      </c>
      <c r="R43" s="139" t="n">
        <v>122.892723244457</v>
      </c>
      <c r="S43" s="139" t="n">
        <v>119.817044072692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3243</v>
      </c>
      <c r="E44" s="114" t="n">
        <v>22.2</v>
      </c>
      <c r="F44" s="115" t="n">
        <v>4.5289</v>
      </c>
      <c r="G44" s="193" t="n">
        <v>35.9206</v>
      </c>
      <c r="H44" s="113" t="n">
        <v>40</v>
      </c>
      <c r="I44" s="114" t="n">
        <v>41</v>
      </c>
      <c r="J44" s="117" t="n">
        <v>116.66</v>
      </c>
      <c r="K44" s="118" t="n">
        <v>0.00076365474655926</v>
      </c>
      <c r="L44" s="118" t="n">
        <v>-4.269719064E-006</v>
      </c>
      <c r="M44" s="118" t="n">
        <v>1.0248625810289</v>
      </c>
      <c r="N44" s="119" t="n">
        <v>116.67857297196</v>
      </c>
      <c r="O44" s="118" t="n">
        <v>0.997727463728072</v>
      </c>
      <c r="P44" s="120" t="n">
        <v>4.46407123954706</v>
      </c>
      <c r="Q44" s="121" t="n">
        <v>4.35577542021819</v>
      </c>
      <c r="R44" s="122" t="n">
        <v>199.365421558172</v>
      </c>
      <c r="S44" s="122" t="n">
        <v>194.528930266944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3245</v>
      </c>
      <c r="E45" s="114" t="n">
        <v>27.9</v>
      </c>
      <c r="F45" s="115" t="n">
        <v>4.7205</v>
      </c>
      <c r="G45" s="193" t="n">
        <v>35.6837</v>
      </c>
      <c r="H45" s="113" t="n">
        <v>20</v>
      </c>
      <c r="I45" s="114" t="n">
        <v>20</v>
      </c>
      <c r="J45" s="117" t="n">
        <v>119.39</v>
      </c>
      <c r="K45" s="118" t="n">
        <v>0.000755239413691009</v>
      </c>
      <c r="L45" s="118" t="n">
        <v>-4.159284186E-006</v>
      </c>
      <c r="M45" s="118" t="n">
        <v>1.02294382075471</v>
      </c>
      <c r="N45" s="119" t="n">
        <v>119.40872476943</v>
      </c>
      <c r="O45" s="118" t="n">
        <v>0.996265480344915</v>
      </c>
      <c r="P45" s="120" t="n">
        <v>4.54531715740345</v>
      </c>
      <c r="Q45" s="121" t="n">
        <v>4.44336928889211</v>
      </c>
      <c r="R45" s="122" t="n">
        <v>202.993864249638</v>
      </c>
      <c r="S45" s="122" t="n">
        <v>198.440872441922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3246</v>
      </c>
      <c r="E46" s="151" t="n">
        <v>27.9</v>
      </c>
      <c r="F46" s="204" t="n">
        <v>4.5277</v>
      </c>
      <c r="G46" s="203" t="n">
        <v>35.69825</v>
      </c>
      <c r="H46" s="113" t="n">
        <v>0</v>
      </c>
      <c r="I46" s="151" t="n">
        <v>4</v>
      </c>
      <c r="J46" s="117" t="n">
        <v>114.22</v>
      </c>
      <c r="K46" s="158" t="n">
        <v>0.000755239413691009</v>
      </c>
      <c r="L46" s="158" t="n">
        <v>-4.159284186E-006</v>
      </c>
      <c r="M46" s="158" t="n">
        <v>1.02295476896541</v>
      </c>
      <c r="N46" s="159" t="n">
        <v>114.23793054115</v>
      </c>
      <c r="O46" s="158" t="n">
        <v>0.996265480344915</v>
      </c>
      <c r="P46" s="160" t="n">
        <v>4.55996283339981</v>
      </c>
      <c r="Q46" s="121" t="n">
        <v>4.45763876540862</v>
      </c>
      <c r="R46" s="161" t="n">
        <v>203.647940139635</v>
      </c>
      <c r="S46" s="161" t="n">
        <v>199.078147263149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R28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42439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238</v>
      </c>
      <c r="J9" s="29" t="s">
        <v>361</v>
      </c>
      <c r="K9" s="30" t="s">
        <v>23</v>
      </c>
      <c r="L9" s="31" t="s">
        <v>15</v>
      </c>
      <c r="M9" s="30" t="s">
        <v>14</v>
      </c>
      <c r="N9" s="30" t="s">
        <v>16</v>
      </c>
      <c r="O9" s="32" t="s">
        <v>362</v>
      </c>
      <c r="P9" s="29" t="s">
        <v>14</v>
      </c>
      <c r="Q9" s="33" t="n">
        <v>-2.49816666666667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316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363</v>
      </c>
      <c r="P10" s="29" t="s">
        <v>21</v>
      </c>
      <c r="Q10" s="33" t="n">
        <v>-10.0045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42439</v>
      </c>
      <c r="K11" s="37"/>
      <c r="L11" s="37"/>
      <c r="M11" s="37"/>
      <c r="N11" s="38" t="s">
        <v>362</v>
      </c>
      <c r="O11" s="39" t="n">
        <v>1</v>
      </c>
      <c r="P11" s="40" t="s">
        <v>364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0.370046296296296</v>
      </c>
      <c r="K12" s="44"/>
      <c r="L12" s="44"/>
      <c r="M12" s="44"/>
      <c r="N12" s="45" t="s">
        <v>365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24.1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24.6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4.95181666666667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0.997274702369966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0.0199937562718855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5.01142003799771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4.95161364218333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0.0046998073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0.00403441307549242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2075</v>
      </c>
      <c r="E35" s="114" t="n">
        <v>6.8</v>
      </c>
      <c r="F35" s="115" t="n">
        <v>5.4116</v>
      </c>
      <c r="G35" s="193" t="n">
        <v>34.95185</v>
      </c>
      <c r="H35" s="113" t="n">
        <v>2000</v>
      </c>
      <c r="I35" s="114" t="n">
        <v>2023</v>
      </c>
      <c r="J35" s="117" t="n">
        <v>110.9977077</v>
      </c>
      <c r="K35" s="118" t="n">
        <v>0.00079996838969888</v>
      </c>
      <c r="L35" s="118" t="n">
        <v>-5.105732704E-006</v>
      </c>
      <c r="M35" s="118" t="n">
        <v>1.02740878081003</v>
      </c>
      <c r="N35" s="119" t="n">
        <v>111.014303910759</v>
      </c>
      <c r="O35" s="118" t="n">
        <v>0.99991321285054</v>
      </c>
      <c r="P35" s="120" t="n">
        <v>5.6144563822521</v>
      </c>
      <c r="Q35" s="121" t="n">
        <v>5.46467626821871</v>
      </c>
      <c r="R35" s="122" t="n">
        <v>250.741622031379</v>
      </c>
      <c r="S35" s="122" t="n">
        <v>244.052442138648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2076</v>
      </c>
      <c r="E36" s="114" t="n">
        <v>7.1</v>
      </c>
      <c r="F36" s="115" t="n">
        <v>4.8429</v>
      </c>
      <c r="G36" s="193" t="n">
        <v>34.9589</v>
      </c>
      <c r="H36" s="113" t="n">
        <v>1500</v>
      </c>
      <c r="I36" s="114" t="n">
        <v>1514</v>
      </c>
      <c r="J36" s="117" t="n">
        <v>106.3986272</v>
      </c>
      <c r="K36" s="118" t="n">
        <v>0.000799026481658769</v>
      </c>
      <c r="L36" s="118" t="n">
        <v>-5.081951386E-006</v>
      </c>
      <c r="M36" s="118" t="n">
        <v>1.02737270816664</v>
      </c>
      <c r="N36" s="119" t="n">
        <v>106.414543264244</v>
      </c>
      <c r="O36" s="118" t="n">
        <v>0.999899594042335</v>
      </c>
      <c r="P36" s="120" t="n">
        <v>5.24412865792623</v>
      </c>
      <c r="Q36" s="121" t="n">
        <v>5.10440720902974</v>
      </c>
      <c r="R36" s="122" t="n">
        <v>234.202785862985</v>
      </c>
      <c r="S36" s="122" t="n">
        <v>227.962825955268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2077</v>
      </c>
      <c r="E37" s="114" t="n">
        <v>7.5</v>
      </c>
      <c r="F37" s="115" t="n">
        <v>3.7125</v>
      </c>
      <c r="G37" s="193" t="n">
        <v>34.6172</v>
      </c>
      <c r="H37" s="113" t="n">
        <v>1000</v>
      </c>
      <c r="I37" s="114" t="n">
        <v>1008</v>
      </c>
      <c r="J37" s="117" t="n">
        <v>117.6550602</v>
      </c>
      <c r="K37" s="118" t="n">
        <v>0.000797787526230469</v>
      </c>
      <c r="L37" s="118" t="n">
        <v>-5.05070625E-006</v>
      </c>
      <c r="M37" s="118" t="n">
        <v>1.02704683842817</v>
      </c>
      <c r="N37" s="119" t="n">
        <v>117.67225807546</v>
      </c>
      <c r="O37" s="118" t="n">
        <v>0.999879400021043</v>
      </c>
      <c r="P37" s="120" t="n">
        <v>3.625235122113</v>
      </c>
      <c r="Q37" s="121" t="n">
        <v>3.5297661084875</v>
      </c>
      <c r="R37" s="122" t="n">
        <v>161.903000553567</v>
      </c>
      <c r="S37" s="122" t="n">
        <v>157.639354405052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2078</v>
      </c>
      <c r="E38" s="114" t="n">
        <v>8.4</v>
      </c>
      <c r="F38" s="115" t="n">
        <v>3.1359</v>
      </c>
      <c r="G38" s="193" t="n">
        <v>34.4878</v>
      </c>
      <c r="H38" s="113" t="n">
        <v>700</v>
      </c>
      <c r="I38" s="114" t="n">
        <v>705</v>
      </c>
      <c r="J38" s="117" t="n">
        <v>110.0904939</v>
      </c>
      <c r="K38" s="118" t="n">
        <v>0.00079506934289184</v>
      </c>
      <c r="L38" s="118" t="n">
        <v>-4.982340576E-006</v>
      </c>
      <c r="M38" s="118" t="n">
        <v>1.0268113385382</v>
      </c>
      <c r="N38" s="119" t="n">
        <v>110.106443590575</v>
      </c>
      <c r="O38" s="118" t="n">
        <v>0.999825589360969</v>
      </c>
      <c r="P38" s="120" t="n">
        <v>3.27410069566658</v>
      </c>
      <c r="Q38" s="121" t="n">
        <v>3.18860979888253</v>
      </c>
      <c r="R38" s="122" t="n">
        <v>146.22133706847</v>
      </c>
      <c r="S38" s="122" t="n">
        <v>142.403313618094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2079</v>
      </c>
      <c r="E39" s="114" t="n">
        <v>11.4</v>
      </c>
      <c r="F39" s="115" t="n">
        <v>1.6505</v>
      </c>
      <c r="G39" s="193" t="n">
        <v>34.7877</v>
      </c>
      <c r="H39" s="113" t="n">
        <v>400</v>
      </c>
      <c r="I39" s="114" t="n">
        <v>403</v>
      </c>
      <c r="J39" s="117" t="n">
        <v>107.7165856</v>
      </c>
      <c r="K39" s="118" t="n">
        <v>0.00078667123031814</v>
      </c>
      <c r="L39" s="118" t="n">
        <v>-4.773813816E-006</v>
      </c>
      <c r="M39" s="118" t="n">
        <v>1.02653749740758</v>
      </c>
      <c r="N39" s="119" t="n">
        <v>107.732514405529</v>
      </c>
      <c r="O39" s="118" t="n">
        <v>0.99956582543903</v>
      </c>
      <c r="P39" s="120" t="n">
        <v>1.75424758148439</v>
      </c>
      <c r="Q39" s="121" t="n">
        <v>1.70889771285957</v>
      </c>
      <c r="R39" s="122" t="n">
        <v>78.3446969890931</v>
      </c>
      <c r="S39" s="122" t="n">
        <v>76.3193718563084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2080</v>
      </c>
      <c r="E40" s="114" t="n">
        <v>16.6</v>
      </c>
      <c r="F40" s="115" t="n">
        <v>2.8625</v>
      </c>
      <c r="G40" s="193" t="n">
        <v>35.56415</v>
      </c>
      <c r="H40" s="113" t="n">
        <v>100</v>
      </c>
      <c r="I40" s="114" t="n">
        <v>102</v>
      </c>
      <c r="J40" s="117" t="n">
        <v>108.7289559</v>
      </c>
      <c r="K40" s="118" t="n">
        <v>0.0007743007213247</v>
      </c>
      <c r="L40" s="118" t="n">
        <v>-4.482919576E-006</v>
      </c>
      <c r="M40" s="118" t="n">
        <v>1.02604312734392</v>
      </c>
      <c r="N40" s="119" t="n">
        <v>108.74587863779</v>
      </c>
      <c r="O40" s="118" t="n">
        <v>0.998845479675548</v>
      </c>
      <c r="P40" s="120" t="n">
        <v>3.02535496970836</v>
      </c>
      <c r="Q40" s="121" t="n">
        <v>2.94856511298894</v>
      </c>
      <c r="R40" s="122" t="n">
        <v>135.112352947175</v>
      </c>
      <c r="S40" s="122" t="n">
        <v>131.682917946086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2081</v>
      </c>
      <c r="E41" s="114" t="n">
        <v>16.8</v>
      </c>
      <c r="F41" s="115" t="n">
        <v>3.191</v>
      </c>
      <c r="G41" s="193" t="n">
        <v>35.5855</v>
      </c>
      <c r="H41" s="113" t="n">
        <v>80</v>
      </c>
      <c r="I41" s="114" t="n">
        <v>81</v>
      </c>
      <c r="J41" s="117" t="n">
        <v>119.400871</v>
      </c>
      <c r="K41" s="118" t="n">
        <v>0.00077387542457088</v>
      </c>
      <c r="L41" s="118" t="n">
        <v>-4.473518304E-006</v>
      </c>
      <c r="M41" s="118" t="n">
        <v>1.0260123256385</v>
      </c>
      <c r="N41" s="119" t="n">
        <v>119.41948022275</v>
      </c>
      <c r="O41" s="118" t="n">
        <v>0.998811407722674</v>
      </c>
      <c r="P41" s="120" t="n">
        <v>3.06755755200303</v>
      </c>
      <c r="Q41" s="121" t="n">
        <v>2.98978625826356</v>
      </c>
      <c r="R41" s="122" t="n">
        <v>136.997120272455</v>
      </c>
      <c r="S41" s="122" t="n">
        <v>133.523854294051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2082</v>
      </c>
      <c r="E42" s="114" t="n">
        <v>17.1</v>
      </c>
      <c r="F42" s="115" t="n">
        <v>2.73</v>
      </c>
      <c r="G42" s="193" t="n">
        <v>35.6172</v>
      </c>
      <c r="H42" s="113" t="n">
        <v>60</v>
      </c>
      <c r="I42" s="114" t="n">
        <v>60</v>
      </c>
      <c r="J42" s="117" t="n">
        <v>111.1790697</v>
      </c>
      <c r="K42" s="118" t="n">
        <v>0.000773244072263269</v>
      </c>
      <c r="L42" s="118" t="n">
        <v>-4.459664586E-006</v>
      </c>
      <c r="M42" s="118" t="n">
        <v>1.02596518425417</v>
      </c>
      <c r="N42" s="119" t="n">
        <v>111.196432757673</v>
      </c>
      <c r="O42" s="118" t="n">
        <v>0.998759455388264</v>
      </c>
      <c r="P42" s="120" t="n">
        <v>2.81981537127493</v>
      </c>
      <c r="Q42" s="121" t="n">
        <v>2.74845132617713</v>
      </c>
      <c r="R42" s="122" t="n">
        <v>125.932954481138</v>
      </c>
      <c r="S42" s="122" t="n">
        <v>122.74583622707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2083</v>
      </c>
      <c r="E43" s="114" t="n">
        <v>19.8</v>
      </c>
      <c r="F43" s="115" t="n">
        <v>3.1437</v>
      </c>
      <c r="G43" s="193" t="n">
        <v>35.75315</v>
      </c>
      <c r="H43" s="113" t="n">
        <v>40</v>
      </c>
      <c r="I43" s="114" t="n">
        <v>40</v>
      </c>
      <c r="J43" s="117" t="n">
        <v>109.4301922</v>
      </c>
      <c r="K43" s="118" t="n">
        <v>0.00076790635546998</v>
      </c>
      <c r="L43" s="118" t="n">
        <v>-4.348383384E-006</v>
      </c>
      <c r="M43" s="118" t="n">
        <v>1.02539042200799</v>
      </c>
      <c r="N43" s="119" t="n">
        <v>109.447430902323</v>
      </c>
      <c r="O43" s="118" t="n">
        <v>0.998247365763168</v>
      </c>
      <c r="P43" s="120" t="n">
        <v>3.3024222561581</v>
      </c>
      <c r="Q43" s="121" t="n">
        <v>3.22064862834496</v>
      </c>
      <c r="R43" s="122" t="n">
        <v>147.486177960021</v>
      </c>
      <c r="S43" s="122" t="n">
        <v>143.834167741886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2084</v>
      </c>
      <c r="E44" s="114" t="n">
        <v>19.9</v>
      </c>
      <c r="F44" s="115" t="n">
        <v>3.1553</v>
      </c>
      <c r="G44" s="193" t="n">
        <v>35.7558</v>
      </c>
      <c r="H44" s="113" t="n">
        <v>40</v>
      </c>
      <c r="I44" s="114" t="n">
        <v>40</v>
      </c>
      <c r="J44" s="117" t="n">
        <v>109.2831198</v>
      </c>
      <c r="K44" s="118" t="n">
        <v>0.000767720197672209</v>
      </c>
      <c r="L44" s="118" t="n">
        <v>-4.344725146E-006</v>
      </c>
      <c r="M44" s="118" t="n">
        <v>1.02536610051635</v>
      </c>
      <c r="N44" s="119" t="n">
        <v>109.300338229789</v>
      </c>
      <c r="O44" s="118" t="n">
        <v>0.99822689518796</v>
      </c>
      <c r="P44" s="120" t="n">
        <v>3.31921238343824</v>
      </c>
      <c r="Q44" s="121" t="n">
        <v>3.2370997849127</v>
      </c>
      <c r="R44" s="122" t="n">
        <v>148.236025044352</v>
      </c>
      <c r="S44" s="122" t="n">
        <v>144.568876394201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2086</v>
      </c>
      <c r="E45" s="114" t="n">
        <v>28.1</v>
      </c>
      <c r="F45" s="115" t="n">
        <v>4.2788</v>
      </c>
      <c r="G45" s="193" t="n">
        <v>35.8283</v>
      </c>
      <c r="H45" s="113" t="n">
        <v>20</v>
      </c>
      <c r="I45" s="114" t="n">
        <v>20</v>
      </c>
      <c r="J45" s="117" t="n">
        <v>108.4047599</v>
      </c>
      <c r="K45" s="118" t="n">
        <v>0.000754984227200469</v>
      </c>
      <c r="L45" s="118" t="n">
        <v>-4.157361706E-006</v>
      </c>
      <c r="M45" s="118" t="n">
        <v>1.02298708633846</v>
      </c>
      <c r="N45" s="119" t="n">
        <v>108.421918530611</v>
      </c>
      <c r="O45" s="118" t="n">
        <v>0.996208667461312</v>
      </c>
      <c r="P45" s="120" t="n">
        <v>4.54398832452038</v>
      </c>
      <c r="Q45" s="121" t="n">
        <v>4.44188239050458</v>
      </c>
      <c r="R45" s="122" t="n">
        <v>202.93451857308</v>
      </c>
      <c r="S45" s="122" t="n">
        <v>198.374467559934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2087</v>
      </c>
      <c r="E46" s="113" t="n">
        <v>28.2</v>
      </c>
      <c r="F46" s="115" t="n">
        <v>4.3763</v>
      </c>
      <c r="G46" s="128" t="n">
        <v>35.8091</v>
      </c>
      <c r="H46" s="113" t="n">
        <v>0</v>
      </c>
      <c r="I46" s="113" t="n">
        <v>5</v>
      </c>
      <c r="J46" s="117" t="n">
        <v>111.3855099</v>
      </c>
      <c r="K46" s="158" t="n">
        <v>0.00075485760789126</v>
      </c>
      <c r="L46" s="158" t="n">
        <v>-4.156450104E-006</v>
      </c>
      <c r="M46" s="158" t="n">
        <v>1.02293976217054</v>
      </c>
      <c r="N46" s="159" t="n">
        <v>111.403118946646</v>
      </c>
      <c r="O46" s="158" t="n">
        <v>0.996180125720464</v>
      </c>
      <c r="P46" s="160" t="n">
        <v>4.52120249065464</v>
      </c>
      <c r="Q46" s="121" t="n">
        <v>4.41981303088781</v>
      </c>
      <c r="R46" s="161" t="n">
        <v>201.916903232636</v>
      </c>
      <c r="S46" s="161" t="n">
        <v>197.38884995945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H28" colorId="64" zoomScale="100" zoomScaleNormal="100" zoomScalePageLayoutView="100" workbookViewId="0">
      <selection pane="topLeft" activeCell="H40" activeCellId="0" sqref="H40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42440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4.9455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217</v>
      </c>
      <c r="J9" s="29" t="s">
        <v>232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233</v>
      </c>
      <c r="P9" s="29" t="s">
        <v>23</v>
      </c>
      <c r="Q9" s="33" t="n">
        <v>-1.99916666666667</v>
      </c>
      <c r="R9" s="33"/>
      <c r="V9" s="61" t="n">
        <v>4.9541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300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308</v>
      </c>
      <c r="P10" s="29" t="s">
        <v>21</v>
      </c>
      <c r="Q10" s="33" t="n">
        <v>-10.0005</v>
      </c>
      <c r="R10" s="33"/>
      <c r="S10" s="34"/>
      <c r="T10" s="34"/>
      <c r="V10" s="0" t="n">
        <v>4.9517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42439</v>
      </c>
      <c r="K11" s="37"/>
      <c r="L11" s="37"/>
      <c r="M11" s="37"/>
      <c r="N11" s="38" t="s">
        <v>236</v>
      </c>
      <c r="O11" s="39" t="n">
        <v>-1</v>
      </c>
      <c r="P11" s="40" t="s">
        <v>366</v>
      </c>
      <c r="Q11" s="40"/>
      <c r="R11" s="40"/>
      <c r="T11" s="41"/>
      <c r="U11" s="41"/>
      <c r="V11" s="5" t="n">
        <v>4.9488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0.553888888888889</v>
      </c>
      <c r="K12" s="44"/>
      <c r="L12" s="44"/>
      <c r="M12" s="44"/>
      <c r="N12" s="45" t="s">
        <v>311</v>
      </c>
      <c r="O12" s="39" t="n">
        <v>-1</v>
      </c>
      <c r="P12" s="40"/>
      <c r="Q12" s="40"/>
      <c r="R12" s="40"/>
      <c r="T12" s="41"/>
      <c r="U12" s="41"/>
      <c r="V12" s="135" t="n">
        <v>4.9545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 t="n">
        <v>4.95092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23.2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4.95092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4.95075661964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0.00403590104160083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3196</v>
      </c>
      <c r="E35" s="114" t="n">
        <v>7.5</v>
      </c>
      <c r="F35" s="115" t="n">
        <v>5.8072</v>
      </c>
      <c r="G35" s="193" t="n">
        <v>34.94835</v>
      </c>
      <c r="H35" s="113" t="n">
        <v>2000</v>
      </c>
      <c r="I35" s="114" t="n">
        <v>2022</v>
      </c>
      <c r="J35" s="117" t="n">
        <v>117.25</v>
      </c>
      <c r="K35" s="118" t="n">
        <v>0.000797787526230469</v>
      </c>
      <c r="L35" s="118" t="n">
        <v>-5.05070625E-006</v>
      </c>
      <c r="M35" s="118" t="n">
        <v>1.02730735949809</v>
      </c>
      <c r="N35" s="119" t="n">
        <v>117.267526940375</v>
      </c>
      <c r="O35" s="118" t="n">
        <v>0.999879400021043</v>
      </c>
      <c r="P35" s="120" t="n">
        <v>5.70112994849616</v>
      </c>
      <c r="Q35" s="121" t="n">
        <v>5.54958542425079</v>
      </c>
      <c r="R35" s="122" t="n">
        <v>254.612463499838</v>
      </c>
      <c r="S35" s="122" t="n">
        <v>247.84448504704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3198</v>
      </c>
      <c r="E36" s="114" t="n">
        <v>6.6</v>
      </c>
      <c r="F36" s="115" t="n">
        <v>5.3861</v>
      </c>
      <c r="G36" s="193" t="n">
        <v>34.96315</v>
      </c>
      <c r="H36" s="113" t="n">
        <v>1500</v>
      </c>
      <c r="I36" s="114" t="n">
        <v>1514</v>
      </c>
      <c r="J36" s="117" t="n">
        <v>117.21</v>
      </c>
      <c r="K36" s="118" t="n">
        <v>0.0008006024325927</v>
      </c>
      <c r="L36" s="118" t="n">
        <v>-5.121752376E-006</v>
      </c>
      <c r="M36" s="118" t="n">
        <v>1.02744489248994</v>
      </c>
      <c r="N36" s="119" t="n">
        <v>117.227538308115</v>
      </c>
      <c r="O36" s="118" t="n">
        <v>0.999921558571369</v>
      </c>
      <c r="P36" s="120" t="n">
        <v>5.28847621937992</v>
      </c>
      <c r="Q36" s="121" t="n">
        <v>5.14721155172001</v>
      </c>
      <c r="R36" s="122" t="n">
        <v>236.183347957507</v>
      </c>
      <c r="S36" s="122" t="n">
        <v>229.874467899815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3199</v>
      </c>
      <c r="E37" s="114" t="n">
        <v>7.1</v>
      </c>
      <c r="F37" s="115" t="n">
        <v>3.7777</v>
      </c>
      <c r="G37" s="193" t="n">
        <v>34.648</v>
      </c>
      <c r="H37" s="113" t="n">
        <v>1000</v>
      </c>
      <c r="I37" s="114" t="n">
        <v>1009</v>
      </c>
      <c r="J37" s="117" t="n">
        <v>119.84</v>
      </c>
      <c r="K37" s="118" t="n">
        <v>0.000799026481658769</v>
      </c>
      <c r="L37" s="118" t="n">
        <v>-5.081951386E-006</v>
      </c>
      <c r="M37" s="118" t="n">
        <v>1.02712781678868</v>
      </c>
      <c r="N37" s="119" t="n">
        <v>119.8575541632</v>
      </c>
      <c r="O37" s="118" t="n">
        <v>0.999899594042335</v>
      </c>
      <c r="P37" s="120" t="n">
        <v>3.62207879949414</v>
      </c>
      <c r="Q37" s="121" t="n">
        <v>3.5264148631653</v>
      </c>
      <c r="R37" s="122" t="n">
        <v>161.762039185408</v>
      </c>
      <c r="S37" s="122" t="n">
        <v>157.489687788962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3200</v>
      </c>
      <c r="E38" s="114" t="n">
        <v>8.2</v>
      </c>
      <c r="F38" s="115" t="n">
        <v>3.5386</v>
      </c>
      <c r="G38" s="193" t="n">
        <v>34.482</v>
      </c>
      <c r="H38" s="113" t="n">
        <v>700</v>
      </c>
      <c r="I38" s="114" t="n">
        <v>705</v>
      </c>
      <c r="J38" s="117" t="n">
        <v>118.34</v>
      </c>
      <c r="K38" s="118" t="n">
        <v>0.00079566517253126</v>
      </c>
      <c r="L38" s="118" t="n">
        <v>-4.997301304E-006</v>
      </c>
      <c r="M38" s="118" t="n">
        <v>1.02683725381617</v>
      </c>
      <c r="N38" s="119" t="n">
        <v>118.3571379988</v>
      </c>
      <c r="O38" s="118" t="n">
        <v>0.999838538658805</v>
      </c>
      <c r="P38" s="120" t="n">
        <v>3.43565828160901</v>
      </c>
      <c r="Q38" s="121" t="n">
        <v>3.34586446765603</v>
      </c>
      <c r="R38" s="122" t="n">
        <v>153.436498856658</v>
      </c>
      <c r="S38" s="122" t="n">
        <v>149.426307125518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3201</v>
      </c>
      <c r="E39" s="114" t="n">
        <v>11.5</v>
      </c>
      <c r="F39" s="115" t="n">
        <v>1.8245</v>
      </c>
      <c r="G39" s="193" t="n">
        <v>34.81315</v>
      </c>
      <c r="H39" s="113" t="n">
        <v>380</v>
      </c>
      <c r="I39" s="114" t="n">
        <v>383</v>
      </c>
      <c r="J39" s="117" t="n">
        <v>120.41</v>
      </c>
      <c r="K39" s="118" t="n">
        <v>0.000786408083225469</v>
      </c>
      <c r="L39" s="118" t="n">
        <v>-4.76737585E-006</v>
      </c>
      <c r="M39" s="118" t="n">
        <v>1.02653874942361</v>
      </c>
      <c r="N39" s="119" t="n">
        <v>120.427836513915</v>
      </c>
      <c r="O39" s="118" t="n">
        <v>0.999555114513097</v>
      </c>
      <c r="P39" s="120" t="n">
        <v>1.73341532012707</v>
      </c>
      <c r="Q39" s="121" t="n">
        <v>1.68860193645915</v>
      </c>
      <c r="R39" s="122" t="n">
        <v>77.4143281968748</v>
      </c>
      <c r="S39" s="122" t="n">
        <v>75.4129624822656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3204</v>
      </c>
      <c r="E40" s="114" t="n">
        <v>16.4</v>
      </c>
      <c r="F40" s="115" t="n">
        <v>3.1459</v>
      </c>
      <c r="G40" s="193" t="n">
        <v>35.5424</v>
      </c>
      <c r="H40" s="113" t="n">
        <v>100</v>
      </c>
      <c r="I40" s="114" t="n">
        <v>101</v>
      </c>
      <c r="J40" s="117" t="n">
        <v>118.41</v>
      </c>
      <c r="K40" s="118" t="n">
        <v>0.00077472956024864</v>
      </c>
      <c r="L40" s="118" t="n">
        <v>-4.492453216E-006</v>
      </c>
      <c r="M40" s="118" t="n">
        <v>1.02607325216751</v>
      </c>
      <c r="N40" s="119" t="n">
        <v>118.42840375584</v>
      </c>
      <c r="O40" s="118" t="n">
        <v>0.998879098841937</v>
      </c>
      <c r="P40" s="120" t="n">
        <v>3.05087505126378</v>
      </c>
      <c r="Q40" s="121" t="n">
        <v>2.97335014319789</v>
      </c>
      <c r="R40" s="122" t="n">
        <v>136.252079789441</v>
      </c>
      <c r="S40" s="122" t="n">
        <v>132.789817395218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36" t="n">
        <v>0.0125</v>
      </c>
      <c r="AE40" s="136" t="n">
        <v>0.0037</v>
      </c>
      <c r="AF40" s="136" t="n">
        <v>-9999.9999</v>
      </c>
      <c r="AG40" s="136" t="n">
        <v>0.0113</v>
      </c>
      <c r="AH40" s="136" t="n">
        <v>0.0053</v>
      </c>
      <c r="AI40" s="136" t="n">
        <v>-9999.9999</v>
      </c>
      <c r="AJ40" s="136" t="n">
        <v>-9999.9999</v>
      </c>
      <c r="AK40" s="136" t="n">
        <v>-9999.9999</v>
      </c>
      <c r="AL40" s="136" t="n">
        <v>0.0185</v>
      </c>
      <c r="AM40" s="136" t="n">
        <v>0.002</v>
      </c>
      <c r="AN40" s="136" t="n">
        <v>-9999.9999</v>
      </c>
      <c r="AO40" s="136" t="n">
        <v>-9999.9999</v>
      </c>
      <c r="AP40" s="136" t="n">
        <v>0.0019</v>
      </c>
      <c r="AQ40" s="136" t="n">
        <v>-9999.9999</v>
      </c>
      <c r="AR40" s="136" t="n">
        <v>0.0106</v>
      </c>
      <c r="AS40" s="136" t="n">
        <v>0.0053</v>
      </c>
      <c r="AT40" s="136" t="n">
        <f aca="false">AR40+AS40</f>
        <v>0.0159</v>
      </c>
      <c r="AU40" s="136" t="n">
        <v>0.0035</v>
      </c>
      <c r="AV40" s="136" t="n">
        <v>-9999.9999</v>
      </c>
      <c r="AW40" s="136" t="n">
        <v>-9999.9999</v>
      </c>
      <c r="AX40" s="136" t="n">
        <v>0.0075</v>
      </c>
      <c r="AY40" s="136" t="n">
        <v>0.0321</v>
      </c>
      <c r="AZ40" s="136" t="n">
        <f aca="false">AX40+AY40</f>
        <v>0.0396</v>
      </c>
      <c r="BA40" s="136" t="n">
        <v>0.0024</v>
      </c>
      <c r="BB40" s="126" t="s">
        <v>169</v>
      </c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3206</v>
      </c>
      <c r="E41" s="114" t="n">
        <v>16.6</v>
      </c>
      <c r="F41" s="115" t="n">
        <v>3.2031</v>
      </c>
      <c r="G41" s="193" t="n">
        <v>35.5706</v>
      </c>
      <c r="H41" s="113" t="n">
        <v>80</v>
      </c>
      <c r="I41" s="114" t="n">
        <v>81</v>
      </c>
      <c r="J41" s="117" t="n">
        <v>117.45</v>
      </c>
      <c r="K41" s="118" t="n">
        <v>0.0007743007213247</v>
      </c>
      <c r="L41" s="118" t="n">
        <v>-4.482919576E-006</v>
      </c>
      <c r="M41" s="118" t="n">
        <v>1.02604808459236</v>
      </c>
      <c r="N41" s="119" t="n">
        <v>117.4682876697</v>
      </c>
      <c r="O41" s="118" t="n">
        <v>0.998845479675548</v>
      </c>
      <c r="P41" s="120" t="n">
        <v>3.13245516564838</v>
      </c>
      <c r="Q41" s="121" t="n">
        <v>3.05293213123914</v>
      </c>
      <c r="R41" s="122" t="n">
        <v>139.895447697857</v>
      </c>
      <c r="S41" s="122" t="n">
        <v>136.34394898114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0.0249</v>
      </c>
      <c r="AE41" s="136" t="n">
        <v>0.0123</v>
      </c>
      <c r="AF41" s="136" t="n">
        <v>0.0019</v>
      </c>
      <c r="AG41" s="136" t="n">
        <v>0.0295</v>
      </c>
      <c r="AH41" s="136" t="n">
        <v>0.012</v>
      </c>
      <c r="AI41" s="136" t="n">
        <v>0.001</v>
      </c>
      <c r="AJ41" s="136" t="n">
        <v>0.001</v>
      </c>
      <c r="AK41" s="136" t="n">
        <v>-9999.9999</v>
      </c>
      <c r="AL41" s="136" t="n">
        <v>0.0355</v>
      </c>
      <c r="AM41" s="136" t="n">
        <v>0.0037</v>
      </c>
      <c r="AN41" s="136" t="n">
        <v>0.0007</v>
      </c>
      <c r="AO41" s="136" t="n">
        <v>-9999.9999</v>
      </c>
      <c r="AP41" s="136" t="n">
        <v>0.0067</v>
      </c>
      <c r="AQ41" s="136" t="n">
        <v>-9999.9999</v>
      </c>
      <c r="AR41" s="136" t="n">
        <v>0.0667</v>
      </c>
      <c r="AS41" s="136" t="n">
        <v>0.0222</v>
      </c>
      <c r="AT41" s="136" t="n">
        <f aca="false">AR41+AS41</f>
        <v>0.0889</v>
      </c>
      <c r="AU41" s="136" t="n">
        <v>0.0149</v>
      </c>
      <c r="AV41" s="136" t="n">
        <v>-9999.9999</v>
      </c>
      <c r="AW41" s="136" t="n">
        <v>-9999.9999</v>
      </c>
      <c r="AX41" s="136" t="n">
        <v>0.0356</v>
      </c>
      <c r="AY41" s="136" t="n">
        <v>0.0745</v>
      </c>
      <c r="AZ41" s="136" t="n">
        <f aca="false">AX41+AY41</f>
        <v>0.1101</v>
      </c>
      <c r="BA41" s="136" t="n">
        <v>0.0033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3207</v>
      </c>
      <c r="E42" s="114" t="n">
        <v>17.3</v>
      </c>
      <c r="F42" s="115" t="n">
        <v>3.1393</v>
      </c>
      <c r="G42" s="193" t="n">
        <v>35.6306</v>
      </c>
      <c r="H42" s="113" t="n">
        <v>60</v>
      </c>
      <c r="I42" s="114" t="n">
        <v>60</v>
      </c>
      <c r="J42" s="117" t="n">
        <v>116.98</v>
      </c>
      <c r="K42" s="118" t="n">
        <v>0.000772827533782449</v>
      </c>
      <c r="L42" s="118" t="n">
        <v>-4.450594234E-006</v>
      </c>
      <c r="M42" s="118" t="n">
        <v>1.02592736475606</v>
      </c>
      <c r="N42" s="119" t="n">
        <v>116.99828467588</v>
      </c>
      <c r="O42" s="118" t="n">
        <v>0.998724260572406</v>
      </c>
      <c r="P42" s="120" t="n">
        <v>3.08231628853104</v>
      </c>
      <c r="Q42" s="121" t="n">
        <v>3.004419605538</v>
      </c>
      <c r="R42" s="122" t="n">
        <v>137.656245445796</v>
      </c>
      <c r="S42" s="122" t="n">
        <v>134.177379583327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0.0416</v>
      </c>
      <c r="AE42" s="136" t="n">
        <v>0.0238</v>
      </c>
      <c r="AF42" s="136" t="n">
        <v>0.0034</v>
      </c>
      <c r="AG42" s="136" t="n">
        <v>0.0507</v>
      </c>
      <c r="AH42" s="136" t="n">
        <v>0.026</v>
      </c>
      <c r="AI42" s="136" t="n">
        <v>0.0022</v>
      </c>
      <c r="AJ42" s="136" t="n">
        <v>0.0041</v>
      </c>
      <c r="AK42" s="136" t="n">
        <v>0.001</v>
      </c>
      <c r="AL42" s="136" t="n">
        <v>0.0551</v>
      </c>
      <c r="AM42" s="136" t="n">
        <v>0.0067</v>
      </c>
      <c r="AN42" s="136" t="n">
        <v>0.0015</v>
      </c>
      <c r="AO42" s="136" t="n">
        <v>-9999.9999</v>
      </c>
      <c r="AP42" s="136" t="n">
        <v>0.0265</v>
      </c>
      <c r="AQ42" s="136" t="n">
        <v>-9999.9999</v>
      </c>
      <c r="AR42" s="136" t="n">
        <v>0.1202</v>
      </c>
      <c r="AS42" s="136" t="n">
        <v>0.0509</v>
      </c>
      <c r="AT42" s="136" t="n">
        <f aca="false">AR42+AS42</f>
        <v>0.1711</v>
      </c>
      <c r="AU42" s="136" t="n">
        <v>0.026</v>
      </c>
      <c r="AV42" s="136" t="n">
        <v>-9999.9999</v>
      </c>
      <c r="AW42" s="136" t="n">
        <v>-9999.9999</v>
      </c>
      <c r="AX42" s="136" t="n">
        <v>0.0736</v>
      </c>
      <c r="AY42" s="136" t="n">
        <v>0.15</v>
      </c>
      <c r="AZ42" s="136" t="n">
        <f aca="false">AX42+AY42</f>
        <v>0.2236</v>
      </c>
      <c r="BA42" s="136" t="n">
        <v>0.0049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3212</v>
      </c>
      <c r="E43" s="114" t="n">
        <v>22.5</v>
      </c>
      <c r="F43" s="115" t="n">
        <v>4.8401</v>
      </c>
      <c r="G43" s="193" t="n">
        <v>35.836</v>
      </c>
      <c r="H43" s="113" t="n">
        <v>40</v>
      </c>
      <c r="I43" s="114" t="n">
        <v>40</v>
      </c>
      <c r="J43" s="117" t="n">
        <v>119.26</v>
      </c>
      <c r="K43" s="118" t="n">
        <v>0.000763154238105469</v>
      </c>
      <c r="L43" s="118" t="n">
        <v>-4.26122625E-006</v>
      </c>
      <c r="M43" s="118" t="n">
        <v>1.02471306154537</v>
      </c>
      <c r="N43" s="119" t="n">
        <v>119.2788860136</v>
      </c>
      <c r="O43" s="118" t="n">
        <v>0.997658351219831</v>
      </c>
      <c r="P43" s="120" t="n">
        <v>4.66773719091649</v>
      </c>
      <c r="Q43" s="121" t="n">
        <v>4.55516511507825</v>
      </c>
      <c r="R43" s="122" t="n">
        <v>208.46114294633</v>
      </c>
      <c r="S43" s="122" t="n">
        <v>203.433674039394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0.1361</v>
      </c>
      <c r="AE43" s="136" t="n">
        <v>0.1581</v>
      </c>
      <c r="AF43" s="136" t="n">
        <v>0.0525</v>
      </c>
      <c r="AG43" s="136" t="n">
        <v>0.122</v>
      </c>
      <c r="AH43" s="136" t="n">
        <v>0.1853</v>
      </c>
      <c r="AI43" s="136" t="n">
        <v>0.0083</v>
      </c>
      <c r="AJ43" s="136" t="n">
        <v>0.0119</v>
      </c>
      <c r="AK43" s="136" t="n">
        <v>0.0113</v>
      </c>
      <c r="AL43" s="136" t="n">
        <v>0.3016</v>
      </c>
      <c r="AM43" s="136" t="n">
        <v>0.0479</v>
      </c>
      <c r="AN43" s="136" t="n">
        <v>0.0093</v>
      </c>
      <c r="AO43" s="136" t="n">
        <v>0.0056</v>
      </c>
      <c r="AP43" s="136" t="n">
        <v>0.2289</v>
      </c>
      <c r="AQ43" s="136" t="n">
        <v>-9999.9999</v>
      </c>
      <c r="AR43" s="136" t="n">
        <v>0.0435</v>
      </c>
      <c r="AS43" s="136" t="n">
        <v>0.1148</v>
      </c>
      <c r="AT43" s="136" t="n">
        <f aca="false">AR43+AS43</f>
        <v>0.1583</v>
      </c>
      <c r="AU43" s="136" t="n">
        <v>0.0698</v>
      </c>
      <c r="AV43" s="136" t="n">
        <v>-9999.9999</v>
      </c>
      <c r="AW43" s="136" t="n">
        <v>0.0142</v>
      </c>
      <c r="AX43" s="136" t="n">
        <v>0.2223</v>
      </c>
      <c r="AY43" s="136" t="n">
        <v>0.914</v>
      </c>
      <c r="AZ43" s="136" t="n">
        <f aca="false">AX43+AY43</f>
        <v>1.1363</v>
      </c>
      <c r="BA43" s="136" t="n">
        <v>0.0152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3213</v>
      </c>
      <c r="E44" s="114" t="n">
        <v>28.2</v>
      </c>
      <c r="F44" s="115" t="n">
        <v>4.6449</v>
      </c>
      <c r="G44" s="193" t="n">
        <v>35.90955</v>
      </c>
      <c r="H44" s="113" t="n">
        <v>20</v>
      </c>
      <c r="I44" s="114" t="n">
        <v>20</v>
      </c>
      <c r="J44" s="117" t="n">
        <v>117.2</v>
      </c>
      <c r="K44" s="118" t="n">
        <v>0.00075485760789126</v>
      </c>
      <c r="L44" s="118" t="n">
        <v>-4.156450104E-006</v>
      </c>
      <c r="M44" s="118" t="n">
        <v>1.0230153179352</v>
      </c>
      <c r="N44" s="119" t="n">
        <v>117.2186459926</v>
      </c>
      <c r="O44" s="118" t="n">
        <v>0.996180125720464</v>
      </c>
      <c r="P44" s="120" t="n">
        <v>4.55901126489303</v>
      </c>
      <c r="Q44" s="121" t="n">
        <v>4.45644477161367</v>
      </c>
      <c r="R44" s="122" t="n">
        <v>203.605443090123</v>
      </c>
      <c r="S44" s="122" t="n">
        <v>199.024823500267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3214</v>
      </c>
      <c r="E45" s="114" t="n">
        <v>28.3</v>
      </c>
      <c r="F45" s="115" t="n">
        <v>4.5939</v>
      </c>
      <c r="G45" s="193" t="n">
        <v>35.90825</v>
      </c>
      <c r="H45" s="113" t="n">
        <v>20</v>
      </c>
      <c r="I45" s="114" t="n">
        <v>20</v>
      </c>
      <c r="J45" s="117" t="n">
        <v>115.99</v>
      </c>
      <c r="K45" s="118" t="n">
        <v>0.000754731636124149</v>
      </c>
      <c r="L45" s="118" t="n">
        <v>-4.155571594E-006</v>
      </c>
      <c r="M45" s="118" t="n">
        <v>1.02298137395592</v>
      </c>
      <c r="N45" s="119" t="n">
        <v>116.008451979175</v>
      </c>
      <c r="O45" s="118" t="n">
        <v>0.996151493987155</v>
      </c>
      <c r="P45" s="120" t="n">
        <v>4.55666666715594</v>
      </c>
      <c r="Q45" s="121" t="n">
        <v>4.45430071667394</v>
      </c>
      <c r="R45" s="122" t="n">
        <v>203.500733355184</v>
      </c>
      <c r="S45" s="122" t="n">
        <v>198.929070006658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0.0074</v>
      </c>
      <c r="AE45" s="136" t="n">
        <v>0.0078</v>
      </c>
      <c r="AF45" s="136" t="n">
        <v>0.0041</v>
      </c>
      <c r="AG45" s="136" t="n">
        <v>0.005</v>
      </c>
      <c r="AH45" s="136" t="n">
        <v>0.0117</v>
      </c>
      <c r="AI45" s="136" t="n">
        <v>-9999.9999</v>
      </c>
      <c r="AJ45" s="136" t="n">
        <v>-9999.9999</v>
      </c>
      <c r="AK45" s="136" t="n">
        <v>0.0018</v>
      </c>
      <c r="AL45" s="136" t="n">
        <v>0.0189</v>
      </c>
      <c r="AM45" s="136" t="n">
        <v>0.0096</v>
      </c>
      <c r="AN45" s="136" t="n">
        <v>-9999.9999</v>
      </c>
      <c r="AO45" s="136" t="n">
        <v>0.0024</v>
      </c>
      <c r="AP45" s="136" t="n">
        <v>0.0999</v>
      </c>
      <c r="AQ45" s="136" t="n">
        <v>-9999.9999</v>
      </c>
      <c r="AR45" s="136" t="n">
        <v>0.0079</v>
      </c>
      <c r="AS45" s="136" t="n">
        <v>0.0076</v>
      </c>
      <c r="AT45" s="136" t="n">
        <f aca="false">AR45+AS45</f>
        <v>0.0155</v>
      </c>
      <c r="AU45" s="136" t="n">
        <v>0.0185</v>
      </c>
      <c r="AV45" s="136" t="n">
        <v>-9999.9999</v>
      </c>
      <c r="AW45" s="136" t="n">
        <v>0.0049</v>
      </c>
      <c r="AX45" s="136" t="n">
        <v>0.071</v>
      </c>
      <c r="AY45" s="136" t="n">
        <v>0.0953</v>
      </c>
      <c r="AZ45" s="136" t="n">
        <f aca="false">AX45+AY45</f>
        <v>0.1663</v>
      </c>
      <c r="BA45" s="136" t="n">
        <v>0.0035</v>
      </c>
      <c r="BB45" s="126" t="s">
        <v>169</v>
      </c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3215</v>
      </c>
      <c r="E46" s="113" t="n">
        <v>28.1</v>
      </c>
      <c r="F46" s="115" t="n">
        <v>4.5354</v>
      </c>
      <c r="G46" s="128" t="n">
        <v>35.91165</v>
      </c>
      <c r="H46" s="113" t="n">
        <v>0</v>
      </c>
      <c r="I46" s="113" t="n">
        <v>2</v>
      </c>
      <c r="J46" s="117" t="n">
        <v>114.83</v>
      </c>
      <c r="K46" s="158" t="n">
        <v>0.000754984227200469</v>
      </c>
      <c r="L46" s="158" t="n">
        <v>-4.157361706E-006</v>
      </c>
      <c r="M46" s="158" t="n">
        <v>1.02304979021378</v>
      </c>
      <c r="N46" s="159" t="n">
        <v>114.848271347695</v>
      </c>
      <c r="O46" s="158" t="n">
        <v>0.996208667461312</v>
      </c>
      <c r="P46" s="120" t="n">
        <v>4.54471210303423</v>
      </c>
      <c r="Q46" s="121" t="n">
        <v>4.44231761396927</v>
      </c>
      <c r="R46" s="122" t="n">
        <v>202.966842521509</v>
      </c>
      <c r="S46" s="122" t="n">
        <v>198.393904639867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36" t="n">
        <v>0.0067</v>
      </c>
      <c r="AE46" s="136" t="n">
        <v>0.0059</v>
      </c>
      <c r="AF46" s="136" t="n">
        <v>0.0033</v>
      </c>
      <c r="AG46" s="136" t="n">
        <v>0.0047</v>
      </c>
      <c r="AH46" s="136" t="n">
        <v>0.0102</v>
      </c>
      <c r="AI46" s="136" t="n">
        <v>-9999.9999</v>
      </c>
      <c r="AJ46" s="136" t="n">
        <v>-9999.9999</v>
      </c>
      <c r="AK46" s="136" t="n">
        <v>0.0019</v>
      </c>
      <c r="AL46" s="136" t="n">
        <v>0.0168</v>
      </c>
      <c r="AM46" s="136" t="n">
        <v>0.0146</v>
      </c>
      <c r="AN46" s="136" t="n">
        <v>-9999.9999</v>
      </c>
      <c r="AO46" s="136" t="n">
        <v>0.0048</v>
      </c>
      <c r="AP46" s="136" t="n">
        <v>0.1201</v>
      </c>
      <c r="AQ46" s="136" t="n">
        <v>-9999.9999</v>
      </c>
      <c r="AR46" s="136" t="n">
        <v>0.0065</v>
      </c>
      <c r="AS46" s="136" t="n">
        <v>0.0067</v>
      </c>
      <c r="AT46" s="136" t="n">
        <f aca="false">AR46+AS46</f>
        <v>0.0132</v>
      </c>
      <c r="AU46" s="136" t="n">
        <v>-9999.9999</v>
      </c>
      <c r="AV46" s="136" t="n">
        <v>0.0203</v>
      </c>
      <c r="AW46" s="136" t="n">
        <v>0.0141</v>
      </c>
      <c r="AX46" s="136" t="n">
        <v>0.0706</v>
      </c>
      <c r="AY46" s="136" t="n">
        <v>0.0856</v>
      </c>
      <c r="AZ46" s="136" t="n">
        <f aca="false">AX46+AY46</f>
        <v>0.1562</v>
      </c>
      <c r="BA46" s="136" t="n">
        <v>-9999.9999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42440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217</v>
      </c>
      <c r="J9" s="29" t="s">
        <v>367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368</v>
      </c>
      <c r="P9" s="29" t="s">
        <v>23</v>
      </c>
      <c r="Q9" s="33" t="n">
        <v>-1.49916666666667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170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369</v>
      </c>
      <c r="P10" s="29" t="s">
        <v>21</v>
      </c>
      <c r="Q10" s="33" t="n">
        <v>-10.001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42439</v>
      </c>
      <c r="K11" s="37"/>
      <c r="L11" s="37"/>
      <c r="M11" s="37"/>
      <c r="N11" s="38" t="s">
        <v>370</v>
      </c>
      <c r="O11" s="39" t="n">
        <v>-1</v>
      </c>
      <c r="P11" s="40" t="s">
        <v>371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0.739375</v>
      </c>
      <c r="K12" s="44"/>
      <c r="L12" s="44"/>
      <c r="M12" s="44"/>
      <c r="N12" s="45" t="s">
        <v>372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23.2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4.95092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4.95075661964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0.00403590104160083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3216</v>
      </c>
      <c r="E35" s="114" t="n">
        <v>5.7</v>
      </c>
      <c r="F35" s="115" t="n">
        <v>5.8216</v>
      </c>
      <c r="G35" s="193" t="n">
        <v>34.9552</v>
      </c>
      <c r="H35" s="113" t="n">
        <v>2000</v>
      </c>
      <c r="I35" s="114" t="n">
        <v>2021</v>
      </c>
      <c r="J35" s="117" t="n">
        <v>116.26</v>
      </c>
      <c r="K35" s="118" t="n">
        <v>0.000803517004554229</v>
      </c>
      <c r="L35" s="118" t="n">
        <v>-5.195478954E-006</v>
      </c>
      <c r="M35" s="118" t="n">
        <v>1.02755545518233</v>
      </c>
      <c r="N35" s="119" t="n">
        <v>116.27738691552</v>
      </c>
      <c r="O35" s="118" t="n">
        <v>0.999951750765784</v>
      </c>
      <c r="P35" s="120" t="n">
        <v>5.76483925689754</v>
      </c>
      <c r="Q35" s="121" t="n">
        <v>5.61024636463503</v>
      </c>
      <c r="R35" s="122" t="n">
        <v>257.457721213044</v>
      </c>
      <c r="S35" s="122" t="n">
        <v>250.5536026446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3217</v>
      </c>
      <c r="E36" s="114" t="n">
        <v>6.6</v>
      </c>
      <c r="F36" s="115" t="n">
        <v>5.2634</v>
      </c>
      <c r="G36" s="193" t="n">
        <v>34.95715</v>
      </c>
      <c r="H36" s="113" t="n">
        <v>1500</v>
      </c>
      <c r="I36" s="114" t="n">
        <v>1514</v>
      </c>
      <c r="J36" s="117" t="n">
        <v>116.97</v>
      </c>
      <c r="K36" s="118" t="n">
        <v>0.0008006024325927</v>
      </c>
      <c r="L36" s="118" t="n">
        <v>-5.121752376E-006</v>
      </c>
      <c r="M36" s="118" t="n">
        <v>1.02744015873855</v>
      </c>
      <c r="N36" s="119" t="n">
        <v>116.987495378355</v>
      </c>
      <c r="O36" s="118" t="n">
        <v>0.999921558571369</v>
      </c>
      <c r="P36" s="120" t="n">
        <v>5.17845184376906</v>
      </c>
      <c r="Q36" s="121" t="n">
        <v>5.04014934565821</v>
      </c>
      <c r="R36" s="122" t="n">
        <v>231.269659342726</v>
      </c>
      <c r="S36" s="122" t="n">
        <v>225.093069777096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3218</v>
      </c>
      <c r="E37" s="114" t="n">
        <v>7.2</v>
      </c>
      <c r="F37" s="115" t="n">
        <v>3.8087</v>
      </c>
      <c r="G37" s="193" t="n">
        <v>34.66395</v>
      </c>
      <c r="H37" s="113" t="n">
        <v>1000</v>
      </c>
      <c r="I37" s="114" t="n">
        <v>1009</v>
      </c>
      <c r="J37" s="117" t="n">
        <v>119.46</v>
      </c>
      <c r="K37" s="118" t="n">
        <v>0.00079871493778176</v>
      </c>
      <c r="L37" s="118" t="n">
        <v>-5.074090464E-006</v>
      </c>
      <c r="M37" s="118" t="n">
        <v>1.02712635333305</v>
      </c>
      <c r="N37" s="119" t="n">
        <v>119.47751755467</v>
      </c>
      <c r="O37" s="118" t="n">
        <v>0.999894762780403</v>
      </c>
      <c r="P37" s="120" t="n">
        <v>3.66373892006754</v>
      </c>
      <c r="Q37" s="121" t="n">
        <v>3.56697976658725</v>
      </c>
      <c r="R37" s="122" t="n">
        <v>163.622580170216</v>
      </c>
      <c r="S37" s="122" t="n">
        <v>159.301316375787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3219</v>
      </c>
      <c r="E38" s="114" t="n">
        <v>8.3</v>
      </c>
      <c r="F38" s="115" t="n">
        <v>3.529</v>
      </c>
      <c r="G38" s="193" t="n">
        <v>34.48805</v>
      </c>
      <c r="H38" s="113" t="n">
        <v>700</v>
      </c>
      <c r="I38" s="114" t="n">
        <v>706</v>
      </c>
      <c r="J38" s="117" t="n">
        <v>115.7</v>
      </c>
      <c r="K38" s="118" t="n">
        <v>0.000795366676405149</v>
      </c>
      <c r="L38" s="118" t="n">
        <v>-4.989804394E-006</v>
      </c>
      <c r="M38" s="118" t="n">
        <v>1.02682682233912</v>
      </c>
      <c r="N38" s="119" t="n">
        <v>115.71676267385</v>
      </c>
      <c r="O38" s="118" t="n">
        <v>0.999832134276928</v>
      </c>
      <c r="P38" s="120" t="n">
        <v>3.50587803332623</v>
      </c>
      <c r="Q38" s="121" t="n">
        <v>3.41428365236879</v>
      </c>
      <c r="R38" s="122" t="n">
        <v>156.572512968349</v>
      </c>
      <c r="S38" s="122" t="n">
        <v>152.48190791479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3220</v>
      </c>
      <c r="E39" s="114" t="n">
        <v>11</v>
      </c>
      <c r="F39" s="115" t="n">
        <v>2.1409</v>
      </c>
      <c r="G39" s="193" t="n">
        <v>34.7606</v>
      </c>
      <c r="H39" s="113" t="n">
        <v>400</v>
      </c>
      <c r="I39" s="114" t="n">
        <v>402</v>
      </c>
      <c r="J39" s="117" t="n">
        <v>114.95</v>
      </c>
      <c r="K39" s="118" t="n">
        <v>0.0007877343406175</v>
      </c>
      <c r="L39" s="118" t="n">
        <v>-4.7998966E-006</v>
      </c>
      <c r="M39" s="118" t="n">
        <v>1.02658957225965</v>
      </c>
      <c r="N39" s="119" t="n">
        <v>114.9669673097</v>
      </c>
      <c r="O39" s="118" t="n">
        <v>0.999607376451102</v>
      </c>
      <c r="P39" s="120" t="n">
        <v>2.13501370072946</v>
      </c>
      <c r="Q39" s="121" t="n">
        <v>2.07971496927446</v>
      </c>
      <c r="R39" s="122" t="n">
        <v>95.3497118745779</v>
      </c>
      <c r="S39" s="122" t="n">
        <v>92.8800705277976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3221</v>
      </c>
      <c r="E40" s="114" t="n">
        <v>16.4</v>
      </c>
      <c r="F40" s="115" t="n">
        <v>3.1595</v>
      </c>
      <c r="G40" s="193" t="n">
        <v>35.56295</v>
      </c>
      <c r="H40" s="113" t="n">
        <v>100</v>
      </c>
      <c r="I40" s="114" t="n">
        <v>101</v>
      </c>
      <c r="J40" s="117" t="n">
        <v>118.23</v>
      </c>
      <c r="K40" s="118" t="n">
        <v>0.00077472956024864</v>
      </c>
      <c r="L40" s="118" t="n">
        <v>-4.492453216E-006</v>
      </c>
      <c r="M40" s="118" t="n">
        <v>1.0260890531304</v>
      </c>
      <c r="N40" s="119" t="n">
        <v>118.248400075785</v>
      </c>
      <c r="O40" s="118" t="n">
        <v>0.998879098841937</v>
      </c>
      <c r="P40" s="120" t="n">
        <v>3.06887414525053</v>
      </c>
      <c r="Q40" s="121" t="n">
        <v>2.99084581000839</v>
      </c>
      <c r="R40" s="122" t="n">
        <v>137.055919326889</v>
      </c>
      <c r="S40" s="122" t="n">
        <v>133.571173874975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3222</v>
      </c>
      <c r="E41" s="114" t="n">
        <v>16.7</v>
      </c>
      <c r="F41" s="115" t="n">
        <v>2.2934</v>
      </c>
      <c r="G41" s="193" t="n">
        <v>35.5926</v>
      </c>
      <c r="H41" s="113" t="n">
        <v>80</v>
      </c>
      <c r="I41" s="114" t="n">
        <v>80</v>
      </c>
      <c r="J41" s="117" t="n">
        <v>120.91</v>
      </c>
      <c r="K41" s="118" t="n">
        <v>0.000774087631575729</v>
      </c>
      <c r="L41" s="118" t="n">
        <v>-4.478202394E-006</v>
      </c>
      <c r="M41" s="118" t="n">
        <v>1.02604143089937</v>
      </c>
      <c r="N41" s="119" t="n">
        <v>120.92885301266</v>
      </c>
      <c r="O41" s="118" t="n">
        <v>0.998828500166175</v>
      </c>
      <c r="P41" s="120" t="n">
        <v>2.1734359387122</v>
      </c>
      <c r="Q41" s="121" t="n">
        <v>2.11827307675782</v>
      </c>
      <c r="R41" s="122" t="n">
        <v>97.0656490228867</v>
      </c>
      <c r="S41" s="122" t="n">
        <v>94.6020756080042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3223</v>
      </c>
      <c r="E42" s="114" t="n">
        <v>17.6</v>
      </c>
      <c r="F42" s="115" t="n">
        <v>2.9226</v>
      </c>
      <c r="G42" s="193" t="n">
        <v>35.6684</v>
      </c>
      <c r="H42" s="113" t="n">
        <v>60</v>
      </c>
      <c r="I42" s="114" t="n">
        <v>60</v>
      </c>
      <c r="J42" s="117" t="n">
        <v>116.37</v>
      </c>
      <c r="K42" s="118" t="n">
        <v>0.0007722092161664</v>
      </c>
      <c r="L42" s="118" t="n">
        <v>-4.437236896E-006</v>
      </c>
      <c r="M42" s="118" t="n">
        <v>1.02588353703857</v>
      </c>
      <c r="N42" s="119" t="n">
        <v>116.38823331708</v>
      </c>
      <c r="O42" s="118" t="n">
        <v>0.998670633552638</v>
      </c>
      <c r="P42" s="120" t="n">
        <v>2.88382200160561</v>
      </c>
      <c r="Q42" s="121" t="n">
        <v>2.81106177990767</v>
      </c>
      <c r="R42" s="122" t="n">
        <v>128.791490591706</v>
      </c>
      <c r="S42" s="122" t="n">
        <v>125.542019090676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3224</v>
      </c>
      <c r="E43" s="114" t="n">
        <v>20.8</v>
      </c>
      <c r="F43" s="115" t="n">
        <v>3.7525</v>
      </c>
      <c r="G43" s="193" t="n">
        <v>35.8161</v>
      </c>
      <c r="H43" s="113" t="n">
        <v>40</v>
      </c>
      <c r="I43" s="114" t="n">
        <v>41</v>
      </c>
      <c r="J43" s="117" t="n">
        <v>118.66</v>
      </c>
      <c r="K43" s="118" t="n">
        <v>0.00076608050163968</v>
      </c>
      <c r="L43" s="118" t="n">
        <v>-4.313290144E-006</v>
      </c>
      <c r="M43" s="118" t="n">
        <v>1.02517119451347</v>
      </c>
      <c r="N43" s="119" t="n">
        <v>118.67876738426</v>
      </c>
      <c r="O43" s="118" t="n">
        <v>0.998037950908755</v>
      </c>
      <c r="P43" s="120" t="n">
        <v>3.63417935082833</v>
      </c>
      <c r="Q43" s="121" t="n">
        <v>3.54494875614709</v>
      </c>
      <c r="R43" s="122" t="n">
        <v>162.302449807993</v>
      </c>
      <c r="S43" s="122" t="n">
        <v>158.317411449529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3225</v>
      </c>
      <c r="E44" s="114" t="n">
        <v>27.4</v>
      </c>
      <c r="F44" s="115" t="n">
        <v>4.823</v>
      </c>
      <c r="G44" s="193" t="n">
        <v>35.92</v>
      </c>
      <c r="H44" s="113" t="n">
        <v>20</v>
      </c>
      <c r="I44" s="114" t="n">
        <v>20</v>
      </c>
      <c r="J44" s="117" t="n">
        <v>119.65</v>
      </c>
      <c r="K44" s="118" t="n">
        <v>0.00075588880506374</v>
      </c>
      <c r="L44" s="118" t="n">
        <v>-4.164669496E-006</v>
      </c>
      <c r="M44" s="118" t="n">
        <v>1.02328425057963</v>
      </c>
      <c r="N44" s="119" t="n">
        <v>119.66904828</v>
      </c>
      <c r="O44" s="118" t="n">
        <v>0.996405926771626</v>
      </c>
      <c r="P44" s="120" t="n">
        <v>4.63576733949772</v>
      </c>
      <c r="Q44" s="121" t="n">
        <v>4.53028309276904</v>
      </c>
      <c r="R44" s="122" t="n">
        <v>207.033369381968</v>
      </c>
      <c r="S44" s="122" t="n">
        <v>202.322442923065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3226</v>
      </c>
      <c r="E45" s="114" t="n">
        <v>28.1</v>
      </c>
      <c r="F45" s="115" t="n">
        <v>4.7629</v>
      </c>
      <c r="G45" s="193" t="n">
        <v>35.93255</v>
      </c>
      <c r="H45" s="113" t="n">
        <v>0</v>
      </c>
      <c r="I45" s="114" t="n">
        <v>5</v>
      </c>
      <c r="J45" s="117" t="n">
        <v>120.24</v>
      </c>
      <c r="K45" s="118" t="n">
        <v>0.000754984227200469</v>
      </c>
      <c r="L45" s="118" t="n">
        <v>-4.157361706E-006</v>
      </c>
      <c r="M45" s="118" t="n">
        <v>1.02306551368679</v>
      </c>
      <c r="N45" s="119" t="n">
        <v>120.25915729812</v>
      </c>
      <c r="O45" s="118" t="n">
        <v>0.996208667461312</v>
      </c>
      <c r="P45" s="120" t="n">
        <v>4.55496831830617</v>
      </c>
      <c r="Q45" s="121" t="n">
        <v>4.45227432394975</v>
      </c>
      <c r="R45" s="122" t="n">
        <v>203.424885095553</v>
      </c>
      <c r="S45" s="122" t="n">
        <v>198.838571307596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3228</v>
      </c>
      <c r="E46" s="113" t="n">
        <v>28.1</v>
      </c>
      <c r="F46" s="115" t="n">
        <v>4.6564</v>
      </c>
      <c r="G46" s="203" t="n">
        <v>35.9314</v>
      </c>
      <c r="H46" s="113" t="n">
        <v>0</v>
      </c>
      <c r="I46" s="113" t="n">
        <v>5</v>
      </c>
      <c r="J46" s="117" t="n">
        <v>117.34</v>
      </c>
      <c r="K46" s="158" t="n">
        <v>0.000754984227200469</v>
      </c>
      <c r="L46" s="158" t="n">
        <v>-4.157361706E-006</v>
      </c>
      <c r="M46" s="158" t="n">
        <v>1.02306464851455</v>
      </c>
      <c r="N46" s="159" t="n">
        <v>117.35869390476</v>
      </c>
      <c r="O46" s="158" t="n">
        <v>0.996208667461312</v>
      </c>
      <c r="P46" s="120" t="n">
        <v>4.5647852709061</v>
      </c>
      <c r="Q46" s="121" t="n">
        <v>4.46187372179655</v>
      </c>
      <c r="R46" s="122" t="n">
        <v>203.863310198666</v>
      </c>
      <c r="S46" s="122" t="n">
        <v>199.267280415434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H28" colorId="64" zoomScale="100" zoomScaleNormal="100" zoomScalePageLayoutView="100" workbookViewId="0">
      <selection pane="topLeft" activeCell="H41" activeCellId="0" sqref="H4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42440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162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373</v>
      </c>
      <c r="P9" s="29" t="s">
        <v>23</v>
      </c>
      <c r="Q9" s="33" t="n">
        <v>-0.999833333333333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300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308</v>
      </c>
      <c r="P10" s="29" t="s">
        <v>21</v>
      </c>
      <c r="Q10" s="33" t="n">
        <v>-10.0005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42439</v>
      </c>
      <c r="K11" s="37"/>
      <c r="L11" s="37"/>
      <c r="M11" s="37"/>
      <c r="N11" s="38" t="s">
        <v>374</v>
      </c>
      <c r="O11" s="39" t="n">
        <v>-1</v>
      </c>
      <c r="P11" s="40" t="s">
        <v>375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0.924675925925926</v>
      </c>
      <c r="K12" s="44"/>
      <c r="L12" s="44"/>
      <c r="M12" s="44"/>
      <c r="N12" s="45" t="s">
        <v>311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23.4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4.95092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4.95075661964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0.00403590104160083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2099</v>
      </c>
      <c r="E35" s="114" t="n">
        <v>8</v>
      </c>
      <c r="F35" s="115" t="n">
        <v>5.4739</v>
      </c>
      <c r="G35" s="193" t="n">
        <v>34.9624</v>
      </c>
      <c r="H35" s="113" t="n">
        <v>2000</v>
      </c>
      <c r="I35" s="114" t="n">
        <v>2020</v>
      </c>
      <c r="J35" s="117" t="n">
        <v>110.9381009</v>
      </c>
      <c r="K35" s="118" t="n">
        <v>0.00079626566816</v>
      </c>
      <c r="L35" s="118" t="n">
        <v>-5.0123944E-006</v>
      </c>
      <c r="M35" s="118" t="n">
        <v>1.02724465018933</v>
      </c>
      <c r="N35" s="119" t="n">
        <v>110.954699902409</v>
      </c>
      <c r="O35" s="118" t="n">
        <v>0.999850924194559</v>
      </c>
      <c r="P35" s="120" t="n">
        <v>5.68448255125161</v>
      </c>
      <c r="Q35" s="121" t="n">
        <v>5.5337183310752</v>
      </c>
      <c r="R35" s="122" t="n">
        <v>253.868990738897</v>
      </c>
      <c r="S35" s="122" t="n">
        <v>247.135860665819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2100</v>
      </c>
      <c r="E36" s="114" t="n">
        <v>8.8</v>
      </c>
      <c r="F36" s="115" t="n">
        <v>5.4516</v>
      </c>
      <c r="G36" s="193" t="n">
        <v>34.96455</v>
      </c>
      <c r="H36" s="113" t="n">
        <v>2000</v>
      </c>
      <c r="I36" s="114" t="n">
        <v>2020</v>
      </c>
      <c r="J36" s="117" t="n">
        <v>110.5306617</v>
      </c>
      <c r="K36" s="118" t="n">
        <v>0.00079389155779328</v>
      </c>
      <c r="L36" s="118" t="n">
        <v>-4.952816224E-006</v>
      </c>
      <c r="M36" s="118" t="n">
        <v>1.02712273540811</v>
      </c>
      <c r="N36" s="119" t="n">
        <v>110.547202116135</v>
      </c>
      <c r="O36" s="118" t="n">
        <v>0.999798012403754</v>
      </c>
      <c r="P36" s="120" t="n">
        <v>5.6825206244849</v>
      </c>
      <c r="Q36" s="121" t="n">
        <v>5.53246503907545</v>
      </c>
      <c r="R36" s="122" t="n">
        <v>253.781371089496</v>
      </c>
      <c r="S36" s="122" t="n">
        <v>247.07988864511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2101</v>
      </c>
      <c r="E37" s="114" t="n">
        <v>9.8</v>
      </c>
      <c r="F37" s="115" t="n">
        <v>4.8281</v>
      </c>
      <c r="G37" s="193" t="n">
        <v>34.96095</v>
      </c>
      <c r="H37" s="113" t="n">
        <v>1500</v>
      </c>
      <c r="I37" s="114" t="n">
        <v>1513</v>
      </c>
      <c r="J37" s="117" t="n">
        <v>106.6333536</v>
      </c>
      <c r="K37" s="118" t="n">
        <v>0.00079102660529798</v>
      </c>
      <c r="L37" s="118" t="n">
        <v>-4.881321784E-006</v>
      </c>
      <c r="M37" s="118" t="n">
        <v>1.02695594610362</v>
      </c>
      <c r="N37" s="119" t="n">
        <v>106.649306962715</v>
      </c>
      <c r="O37" s="118" t="n">
        <v>0.999719426978937</v>
      </c>
      <c r="P37" s="120" t="n">
        <v>5.21824968565416</v>
      </c>
      <c r="Q37" s="121" t="n">
        <v>5.08127900271941</v>
      </c>
      <c r="R37" s="122" t="n">
        <v>233.047030961315</v>
      </c>
      <c r="S37" s="122" t="n">
        <v>226.929920261449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2102</v>
      </c>
      <c r="E38" s="114" t="n">
        <v>10.2</v>
      </c>
      <c r="F38" s="115" t="n">
        <v>3.5194</v>
      </c>
      <c r="G38" s="193" t="n">
        <v>34.6569</v>
      </c>
      <c r="H38" s="113" t="n">
        <v>1000</v>
      </c>
      <c r="I38" s="114" t="n">
        <v>1008</v>
      </c>
      <c r="J38" s="117" t="n">
        <v>111.3365442</v>
      </c>
      <c r="K38" s="118" t="n">
        <v>0.00078991179915126</v>
      </c>
      <c r="L38" s="118" t="n">
        <v>-4.853650584E-006</v>
      </c>
      <c r="M38" s="118" t="n">
        <v>1.02665012554537</v>
      </c>
      <c r="N38" s="119" t="n">
        <v>111.352862685947</v>
      </c>
      <c r="O38" s="118" t="n">
        <v>0.999684200271206</v>
      </c>
      <c r="P38" s="120" t="n">
        <v>3.63587221519831</v>
      </c>
      <c r="Q38" s="121" t="n">
        <v>3.54149103451078</v>
      </c>
      <c r="R38" s="122" t="n">
        <v>162.378053130757</v>
      </c>
      <c r="S38" s="122" t="n">
        <v>158.162989601252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2103</v>
      </c>
      <c r="E39" s="114" t="n">
        <v>10.6</v>
      </c>
      <c r="F39" s="115" t="n">
        <v>3.29</v>
      </c>
      <c r="G39" s="193" t="n">
        <v>34.48935</v>
      </c>
      <c r="H39" s="113" t="n">
        <v>750</v>
      </c>
      <c r="I39" s="114" t="n">
        <v>755</v>
      </c>
      <c r="J39" s="117" t="n">
        <v>107.1289264</v>
      </c>
      <c r="K39" s="118" t="n">
        <v>0.0007888144544615</v>
      </c>
      <c r="L39" s="118" t="n">
        <v>-4.826508856E-006</v>
      </c>
      <c r="M39" s="118" t="n">
        <v>1.0264496438277</v>
      </c>
      <c r="N39" s="119" t="n">
        <v>107.144448685097</v>
      </c>
      <c r="O39" s="118" t="n">
        <v>0.999646842332655</v>
      </c>
      <c r="P39" s="120" t="n">
        <v>3.53390363314417</v>
      </c>
      <c r="Q39" s="121" t="n">
        <v>3.44284169651618</v>
      </c>
      <c r="R39" s="122" t="n">
        <v>157.824136256218</v>
      </c>
      <c r="S39" s="122" t="n">
        <v>153.757310166412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2104</v>
      </c>
      <c r="E40" s="114" t="n">
        <v>14</v>
      </c>
      <c r="F40" s="115" t="n">
        <v>1.6693</v>
      </c>
      <c r="G40" s="193" t="n">
        <v>34.8814</v>
      </c>
      <c r="H40" s="113" t="n">
        <v>350</v>
      </c>
      <c r="I40" s="114" t="n">
        <v>353</v>
      </c>
      <c r="J40" s="117" t="n">
        <v>108.8676793</v>
      </c>
      <c r="K40" s="118" t="n">
        <v>0.00078016031972</v>
      </c>
      <c r="L40" s="118" t="n">
        <v>-4.6171816E-006</v>
      </c>
      <c r="M40" s="118" t="n">
        <v>1.02609615434925</v>
      </c>
      <c r="N40" s="119" t="n">
        <v>108.883880334827</v>
      </c>
      <c r="O40" s="118" t="n">
        <v>0.999246419091693</v>
      </c>
      <c r="P40" s="120" t="n">
        <v>1.75594682167353</v>
      </c>
      <c r="Q40" s="121" t="n">
        <v>1.7112887659024</v>
      </c>
      <c r="R40" s="122" t="n">
        <v>78.4205850559399</v>
      </c>
      <c r="S40" s="122" t="n">
        <v>76.4261562852011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2105</v>
      </c>
      <c r="E41" s="114" t="n">
        <v>18.1</v>
      </c>
      <c r="F41" s="115" t="n">
        <v>3.9918</v>
      </c>
      <c r="G41" s="193" t="n">
        <v>35.5712</v>
      </c>
      <c r="H41" s="113" t="n">
        <v>100</v>
      </c>
      <c r="I41" s="114" t="n">
        <v>101</v>
      </c>
      <c r="J41" s="117" t="n">
        <v>110.2915479</v>
      </c>
      <c r="K41" s="118" t="n">
        <v>0.000771195814950969</v>
      </c>
      <c r="L41" s="118" t="n">
        <v>-4.415636506E-006</v>
      </c>
      <c r="M41" s="118" t="n">
        <v>1.02568594082515</v>
      </c>
      <c r="N41" s="119" t="n">
        <v>110.308721617507</v>
      </c>
      <c r="O41" s="118" t="n">
        <v>0.998579045754661</v>
      </c>
      <c r="P41" s="120" t="n">
        <v>4.16580428211104</v>
      </c>
      <c r="Q41" s="121" t="n">
        <v>4.06148131343177</v>
      </c>
      <c r="R41" s="122" t="n">
        <v>186.044819239079</v>
      </c>
      <c r="S41" s="122" t="n">
        <v>181.385755457863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40" t="n">
        <v>0.0199</v>
      </c>
      <c r="AE41" s="140" t="n">
        <v>0.0075</v>
      </c>
      <c r="AF41" s="140" t="n">
        <v>0.0011</v>
      </c>
      <c r="AG41" s="140" t="n">
        <v>0.0227</v>
      </c>
      <c r="AH41" s="140" t="n">
        <v>0.0051</v>
      </c>
      <c r="AI41" s="140" t="n">
        <v>-9999.9999</v>
      </c>
      <c r="AJ41" s="140" t="n">
        <v>-9999.9999</v>
      </c>
      <c r="AK41" s="140" t="n">
        <v>-9999.9999</v>
      </c>
      <c r="AL41" s="140" t="n">
        <v>0.0312</v>
      </c>
      <c r="AM41" s="140" t="n">
        <v>0.0029</v>
      </c>
      <c r="AN41" s="140" t="n">
        <v>-9999.9999</v>
      </c>
      <c r="AO41" s="140" t="n">
        <v>-9999.9999</v>
      </c>
      <c r="AP41" s="140" t="n">
        <v>0.0028</v>
      </c>
      <c r="AQ41" s="140" t="n">
        <v>-9999.9999</v>
      </c>
      <c r="AR41" s="140" t="n">
        <v>0.0216</v>
      </c>
      <c r="AS41" s="140" t="n">
        <v>0.0074</v>
      </c>
      <c r="AT41" s="140" t="n">
        <f aca="false">AR41+AS41</f>
        <v>0.029</v>
      </c>
      <c r="AU41" s="140" t="n">
        <v>0.0049</v>
      </c>
      <c r="AV41" s="140" t="n">
        <v>-9999.9999</v>
      </c>
      <c r="AW41" s="140" t="n">
        <v>-9999.9999</v>
      </c>
      <c r="AX41" s="140" t="n">
        <v>0.0125</v>
      </c>
      <c r="AY41" s="140" t="n">
        <v>0.0506</v>
      </c>
      <c r="AZ41" s="140" t="n">
        <f aca="false">AX41+AY41</f>
        <v>0.0631</v>
      </c>
      <c r="BA41" s="140" t="n">
        <v>-9999.9999</v>
      </c>
      <c r="BB41" s="126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2106</v>
      </c>
      <c r="E42" s="114" t="n">
        <v>18.3</v>
      </c>
      <c r="F42" s="115" t="n">
        <v>3.3446</v>
      </c>
      <c r="G42" s="193" t="n">
        <v>35.6072</v>
      </c>
      <c r="H42" s="113" t="n">
        <v>80</v>
      </c>
      <c r="I42" s="114" t="n">
        <v>81</v>
      </c>
      <c r="J42" s="117" t="n">
        <v>108.810747</v>
      </c>
      <c r="K42" s="118" t="n">
        <v>0.000770796387639649</v>
      </c>
      <c r="L42" s="118" t="n">
        <v>-4.407227994E-006</v>
      </c>
      <c r="M42" s="118" t="n">
        <v>1.02566368083953</v>
      </c>
      <c r="N42" s="119" t="n">
        <v>108.827729310906</v>
      </c>
      <c r="O42" s="118" t="n">
        <v>0.998541643085094</v>
      </c>
      <c r="P42" s="120" t="n">
        <v>3.53619102177117</v>
      </c>
      <c r="Q42" s="121" t="n">
        <v>3.44771009038432</v>
      </c>
      <c r="R42" s="122" t="n">
        <v>157.926291032301</v>
      </c>
      <c r="S42" s="122" t="n">
        <v>153.974732636564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40" t="n">
        <v>0.0207</v>
      </c>
      <c r="AE42" s="140" t="n">
        <v>0.0097</v>
      </c>
      <c r="AF42" s="140" t="n">
        <v>0.0019</v>
      </c>
      <c r="AG42" s="140" t="n">
        <v>0.028</v>
      </c>
      <c r="AH42" s="140" t="n">
        <v>0.0059</v>
      </c>
      <c r="AI42" s="140" t="n">
        <v>-9999.9999</v>
      </c>
      <c r="AJ42" s="140" t="n">
        <v>-9999.9999</v>
      </c>
      <c r="AK42" s="140" t="n">
        <v>-9999.9999</v>
      </c>
      <c r="AL42" s="140" t="n">
        <v>0.0308</v>
      </c>
      <c r="AM42" s="140" t="n">
        <v>0.0032</v>
      </c>
      <c r="AN42" s="140" t="n">
        <v>0.0008</v>
      </c>
      <c r="AO42" s="140" t="n">
        <v>-9999.9999</v>
      </c>
      <c r="AP42" s="140" t="n">
        <v>0.0031</v>
      </c>
      <c r="AQ42" s="140" t="n">
        <v>-9999.9999</v>
      </c>
      <c r="AR42" s="140" t="n">
        <v>0.0176</v>
      </c>
      <c r="AS42" s="140" t="n">
        <v>0.0084</v>
      </c>
      <c r="AT42" s="140" t="n">
        <f aca="false">AR42+AS42</f>
        <v>0.026</v>
      </c>
      <c r="AU42" s="140" t="n">
        <v>0.0046</v>
      </c>
      <c r="AV42" s="140" t="n">
        <v>-9999.9999</v>
      </c>
      <c r="AW42" s="140" t="n">
        <v>-9999.9999</v>
      </c>
      <c r="AX42" s="140" t="n">
        <v>0.012</v>
      </c>
      <c r="AY42" s="140" t="n">
        <v>0.0638</v>
      </c>
      <c r="AZ42" s="140" t="n">
        <f aca="false">AX42+AY42</f>
        <v>0.0758</v>
      </c>
      <c r="BA42" s="140" t="n">
        <v>0.0022</v>
      </c>
      <c r="BB42" s="126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2107</v>
      </c>
      <c r="E43" s="114" t="n">
        <v>20.2</v>
      </c>
      <c r="F43" s="115" t="n">
        <v>3.098</v>
      </c>
      <c r="G43" s="193" t="n">
        <v>35.8504</v>
      </c>
      <c r="H43" s="113" t="n">
        <v>60</v>
      </c>
      <c r="I43" s="114" t="n">
        <v>61</v>
      </c>
      <c r="J43" s="117" t="n">
        <v>109.7002612</v>
      </c>
      <c r="K43" s="118" t="n">
        <v>0.00076716651557126</v>
      </c>
      <c r="L43" s="118" t="n">
        <v>-4.333948984E-006</v>
      </c>
      <c r="M43" s="118" t="n">
        <v>1.02535873184935</v>
      </c>
      <c r="N43" s="119" t="n">
        <v>109.717649130201</v>
      </c>
      <c r="O43" s="118" t="n">
        <v>0.998164852962328</v>
      </c>
      <c r="P43" s="120" t="n">
        <v>3.24721938071682</v>
      </c>
      <c r="Q43" s="121" t="n">
        <v>3.166910545405</v>
      </c>
      <c r="R43" s="122" t="n">
        <v>145.020817542813</v>
      </c>
      <c r="S43" s="122" t="n">
        <v>141.434224957788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40" t="n">
        <v>0.0499</v>
      </c>
      <c r="AE43" s="140" t="n">
        <v>0.0323</v>
      </c>
      <c r="AF43" s="140" t="n">
        <v>0.0056</v>
      </c>
      <c r="AG43" s="140" t="n">
        <v>0.0607</v>
      </c>
      <c r="AH43" s="140" t="n">
        <v>0.0225</v>
      </c>
      <c r="AI43" s="140" t="n">
        <v>0.0076</v>
      </c>
      <c r="AJ43" s="140" t="n">
        <v>0.0089</v>
      </c>
      <c r="AK43" s="140" t="n">
        <v>0.0025</v>
      </c>
      <c r="AL43" s="140" t="n">
        <v>0.0808</v>
      </c>
      <c r="AM43" s="140" t="n">
        <v>0.0087</v>
      </c>
      <c r="AN43" s="140" t="n">
        <v>0.0035</v>
      </c>
      <c r="AO43" s="140" t="n">
        <v>-9999.9999</v>
      </c>
      <c r="AP43" s="140" t="n">
        <v>0.0385</v>
      </c>
      <c r="AQ43" s="140" t="n">
        <v>-9999.9999</v>
      </c>
      <c r="AR43" s="140" t="n">
        <v>0.1026</v>
      </c>
      <c r="AS43" s="140" t="n">
        <v>0.0851</v>
      </c>
      <c r="AT43" s="140" t="n">
        <f aca="false">AR43+AS43</f>
        <v>0.1877</v>
      </c>
      <c r="AU43" s="140" t="n">
        <v>0.0276</v>
      </c>
      <c r="AV43" s="140" t="n">
        <v>-9999.9999</v>
      </c>
      <c r="AW43" s="140" t="n">
        <v>-9999.9999</v>
      </c>
      <c r="AX43" s="140" t="n">
        <v>0.0842</v>
      </c>
      <c r="AY43" s="140" t="n">
        <v>0.2197</v>
      </c>
      <c r="AZ43" s="140" t="n">
        <f aca="false">AX43+AY43</f>
        <v>0.3039</v>
      </c>
      <c r="BA43" s="140" t="n">
        <v>0.006</v>
      </c>
      <c r="BB43" s="126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2108</v>
      </c>
      <c r="E44" s="114" t="n">
        <v>23.4</v>
      </c>
      <c r="F44" s="115" t="n">
        <v>4.0901</v>
      </c>
      <c r="G44" s="193" t="n">
        <v>36.124</v>
      </c>
      <c r="H44" s="113" t="n">
        <v>40</v>
      </c>
      <c r="I44" s="114" t="n">
        <v>40</v>
      </c>
      <c r="J44" s="117" t="n">
        <v>109.7008606</v>
      </c>
      <c r="K44" s="118" t="n">
        <v>0.00076169260451334</v>
      </c>
      <c r="L44" s="118" t="n">
        <v>-4.237534776E-006</v>
      </c>
      <c r="M44" s="118" t="n">
        <v>1.02467145681284</v>
      </c>
      <c r="N44" s="119" t="n">
        <v>109.718548766763</v>
      </c>
      <c r="O44" s="118" t="n">
        <v>0.997445643495083</v>
      </c>
      <c r="P44" s="120" t="n">
        <v>4.2921756996262</v>
      </c>
      <c r="Q44" s="121" t="n">
        <v>4.18883113322652</v>
      </c>
      <c r="R44" s="122" t="n">
        <v>191.688566745306</v>
      </c>
      <c r="S44" s="122" t="n">
        <v>187.073198409896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40" t="n">
        <v>0.0936</v>
      </c>
      <c r="AE44" s="140" t="n">
        <v>0.0776</v>
      </c>
      <c r="AF44" s="140" t="n">
        <v>0.0138</v>
      </c>
      <c r="AG44" s="140" t="n">
        <v>0.0918</v>
      </c>
      <c r="AH44" s="140" t="n">
        <v>0.0371</v>
      </c>
      <c r="AI44" s="140" t="n">
        <v>0.0045</v>
      </c>
      <c r="AJ44" s="140" t="n">
        <v>0.0066</v>
      </c>
      <c r="AK44" s="140" t="n">
        <v>0.0047</v>
      </c>
      <c r="AL44" s="140" t="n">
        <v>0.2533</v>
      </c>
      <c r="AM44" s="140" t="n">
        <v>0.0204</v>
      </c>
      <c r="AN44" s="140" t="n">
        <v>0.0053</v>
      </c>
      <c r="AO44" s="140" t="n">
        <v>-9999.9999</v>
      </c>
      <c r="AP44" s="140" t="n">
        <v>0.109</v>
      </c>
      <c r="AQ44" s="140" t="n">
        <v>-9999.9999</v>
      </c>
      <c r="AR44" s="140" t="n">
        <v>0.028</v>
      </c>
      <c r="AS44" s="140" t="n">
        <v>0.121</v>
      </c>
      <c r="AT44" s="140" t="n">
        <f aca="false">AR44+AS44</f>
        <v>0.149</v>
      </c>
      <c r="AU44" s="140" t="n">
        <v>0.0385</v>
      </c>
      <c r="AV44" s="140" t="n">
        <v>-9999.9999</v>
      </c>
      <c r="AW44" s="140" t="n">
        <v>-9999.9999</v>
      </c>
      <c r="AX44" s="140" t="n">
        <v>0.138</v>
      </c>
      <c r="AY44" s="140" t="n">
        <v>0.454</v>
      </c>
      <c r="AZ44" s="140" t="n">
        <f aca="false">AX44+AY44</f>
        <v>0.592</v>
      </c>
      <c r="BA44" s="140" t="n">
        <v>0.0107</v>
      </c>
      <c r="BB44" s="126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2109</v>
      </c>
      <c r="E45" s="114" t="n">
        <v>27.7</v>
      </c>
      <c r="F45" s="115" t="n">
        <v>4.221</v>
      </c>
      <c r="G45" s="193" t="n">
        <v>35.94775</v>
      </c>
      <c r="H45" s="113" t="n">
        <v>20</v>
      </c>
      <c r="I45" s="114" t="n">
        <v>20</v>
      </c>
      <c r="J45" s="117" t="n">
        <v>106.403997</v>
      </c>
      <c r="K45" s="118" t="n">
        <v>0.000755497206216729</v>
      </c>
      <c r="L45" s="118" t="n">
        <v>-4.161339034E-006</v>
      </c>
      <c r="M45" s="118" t="n">
        <v>1.02320779620088</v>
      </c>
      <c r="N45" s="119" t="n">
        <v>106.420966043432</v>
      </c>
      <c r="O45" s="118" t="n">
        <v>0.996321931391658</v>
      </c>
      <c r="P45" s="120" t="n">
        <v>4.57000232879109</v>
      </c>
      <c r="Q45" s="121" t="n">
        <v>4.46634822932281</v>
      </c>
      <c r="R45" s="122" t="n">
        <v>204.09630400381</v>
      </c>
      <c r="S45" s="122" t="n">
        <v>199.467111921557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40" t="n">
        <v>0.0078</v>
      </c>
      <c r="AE45" s="140" t="n">
        <v>0.0082</v>
      </c>
      <c r="AF45" s="140" t="n">
        <v>0.0047</v>
      </c>
      <c r="AG45" s="140" t="n">
        <v>0.0061</v>
      </c>
      <c r="AH45" s="140" t="n">
        <v>0.0095</v>
      </c>
      <c r="AI45" s="140" t="n">
        <v>-9999.9999</v>
      </c>
      <c r="AJ45" s="140" t="n">
        <v>-9999.9999</v>
      </c>
      <c r="AK45" s="140" t="n">
        <v>0.0008</v>
      </c>
      <c r="AL45" s="140" t="n">
        <v>0.0218</v>
      </c>
      <c r="AM45" s="140" t="n">
        <v>0.0085</v>
      </c>
      <c r="AN45" s="140" t="n">
        <v>-9999.9999</v>
      </c>
      <c r="AO45" s="140" t="n">
        <v>-9999.9999</v>
      </c>
      <c r="AP45" s="140" t="n">
        <v>0.0832</v>
      </c>
      <c r="AQ45" s="140" t="n">
        <v>-9999.9999</v>
      </c>
      <c r="AR45" s="140" t="n">
        <v>0.0045</v>
      </c>
      <c r="AS45" s="140" t="n">
        <v>0.005</v>
      </c>
      <c r="AT45" s="140" t="n">
        <f aca="false">AR45+AS45</f>
        <v>0.0095</v>
      </c>
      <c r="AU45" s="140" t="n">
        <v>0.0153</v>
      </c>
      <c r="AV45" s="140" t="n">
        <v>-9999.9999</v>
      </c>
      <c r="AW45" s="140" t="n">
        <v>0.0041</v>
      </c>
      <c r="AX45" s="140" t="n">
        <v>0.0574</v>
      </c>
      <c r="AY45" s="140" t="n">
        <v>0.0736</v>
      </c>
      <c r="AZ45" s="140" t="n">
        <f aca="false">AX45+AY45</f>
        <v>0.131</v>
      </c>
      <c r="BA45" s="140" t="n">
        <v>0.0031</v>
      </c>
      <c r="BB45" s="126" t="s">
        <v>169</v>
      </c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2110</v>
      </c>
      <c r="E46" s="113" t="n">
        <v>27.8</v>
      </c>
      <c r="F46" s="204" t="n">
        <v>4.3752</v>
      </c>
      <c r="G46" s="203" t="n">
        <v>35.93125</v>
      </c>
      <c r="H46" s="113" t="n">
        <v>0</v>
      </c>
      <c r="I46" s="113" t="n">
        <v>4</v>
      </c>
      <c r="J46" s="117" t="n">
        <v>110.3806485</v>
      </c>
      <c r="K46" s="158" t="n">
        <v>0.00075536798352758</v>
      </c>
      <c r="L46" s="158" t="n">
        <v>-4.160295064E-006</v>
      </c>
      <c r="M46" s="158" t="n">
        <v>1.02316277643418</v>
      </c>
      <c r="N46" s="159" t="n">
        <v>110.398233517064</v>
      </c>
      <c r="O46" s="158" t="n">
        <v>0.996293751176097</v>
      </c>
      <c r="P46" s="160" t="n">
        <v>4.56366706688822</v>
      </c>
      <c r="Q46" s="121" t="n">
        <v>4.46035290962505</v>
      </c>
      <c r="R46" s="161" t="n">
        <v>203.813371207228</v>
      </c>
      <c r="S46" s="161" t="n">
        <v>199.199360943855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40" t="n">
        <v>0.0078</v>
      </c>
      <c r="AE46" s="140" t="n">
        <v>0.0074</v>
      </c>
      <c r="AF46" s="140" t="n">
        <v>0.0054</v>
      </c>
      <c r="AG46" s="140" t="n">
        <v>0.0056</v>
      </c>
      <c r="AH46" s="140" t="n">
        <v>0.0098</v>
      </c>
      <c r="AI46" s="140" t="n">
        <v>-9999.9999</v>
      </c>
      <c r="AJ46" s="140" t="n">
        <v>-9999.9999</v>
      </c>
      <c r="AK46" s="140" t="n">
        <v>0.0008</v>
      </c>
      <c r="AL46" s="140" t="n">
        <v>0.0209</v>
      </c>
      <c r="AM46" s="140" t="n">
        <v>0.0107</v>
      </c>
      <c r="AN46" s="140" t="n">
        <v>-9999.9999</v>
      </c>
      <c r="AO46" s="140" t="n">
        <v>-9999.9999</v>
      </c>
      <c r="AP46" s="140" t="n">
        <v>0.0852</v>
      </c>
      <c r="AQ46" s="140" t="n">
        <v>-9999.9999</v>
      </c>
      <c r="AR46" s="140" t="n">
        <v>0.0048</v>
      </c>
      <c r="AS46" s="140" t="n">
        <v>0.0048</v>
      </c>
      <c r="AT46" s="140" t="n">
        <f aca="false">AR46+AS46</f>
        <v>0.0096</v>
      </c>
      <c r="AU46" s="140" t="n">
        <v>-9999.9999</v>
      </c>
      <c r="AV46" s="140" t="n">
        <v>0.0219</v>
      </c>
      <c r="AW46" s="140" t="n">
        <v>-9999.9999</v>
      </c>
      <c r="AX46" s="140" t="n">
        <v>0.0626</v>
      </c>
      <c r="AY46" s="140" t="n">
        <v>0.0974</v>
      </c>
      <c r="AZ46" s="140" t="n">
        <f aca="false">AX46+AY46</f>
        <v>0.16</v>
      </c>
      <c r="BA46" s="140" t="n">
        <v>0.0035</v>
      </c>
      <c r="BB46" s="126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42440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376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377</v>
      </c>
      <c r="P9" s="29" t="s">
        <v>23</v>
      </c>
      <c r="Q9" s="33" t="n">
        <v>-0.500166666666667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188</v>
      </c>
      <c r="J10" s="29" t="s">
        <v>378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379</v>
      </c>
      <c r="P10" s="29" t="s">
        <v>21</v>
      </c>
      <c r="Q10" s="33" t="n">
        <v>-9.92883333333333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42440</v>
      </c>
      <c r="K11" s="37"/>
      <c r="L11" s="37"/>
      <c r="M11" s="37"/>
      <c r="N11" s="38" t="s">
        <v>380</v>
      </c>
      <c r="O11" s="39" t="n">
        <v>-1</v>
      </c>
      <c r="P11" s="40" t="s">
        <v>381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0.118460648148148</v>
      </c>
      <c r="K12" s="44"/>
      <c r="L12" s="44"/>
      <c r="M12" s="44"/>
      <c r="N12" s="45" t="s">
        <v>382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23.3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23.4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4.95092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0.997469672670003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0.019997665113301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5.01137994828108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4.95075661964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0.0046998449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0.00403590104160083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2111</v>
      </c>
      <c r="E35" s="114" t="n">
        <v>6.3</v>
      </c>
      <c r="F35" s="115" t="n">
        <v>5.4209</v>
      </c>
      <c r="G35" s="193" t="n">
        <v>34.9654</v>
      </c>
      <c r="H35" s="113" t="n">
        <v>2000</v>
      </c>
      <c r="I35" s="114" t="n">
        <v>2022</v>
      </c>
      <c r="J35" s="117" t="n">
        <v>109.6052972</v>
      </c>
      <c r="K35" s="118" t="n">
        <v>0.000801562734868249</v>
      </c>
      <c r="L35" s="118" t="n">
        <v>-5.146030074E-006</v>
      </c>
      <c r="M35" s="118" t="n">
        <v>1.0274866350314</v>
      </c>
      <c r="N35" s="119" t="n">
        <v>109.621700071147</v>
      </c>
      <c r="O35" s="118" t="n">
        <v>0.999932968155385</v>
      </c>
      <c r="P35" s="120" t="n">
        <v>5.69903910139268</v>
      </c>
      <c r="Q35" s="121" t="n">
        <v>5.54658222023348</v>
      </c>
      <c r="R35" s="122" t="n">
        <v>254.519086268197</v>
      </c>
      <c r="S35" s="122" t="n">
        <v>247.710361955627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2112</v>
      </c>
      <c r="E36" s="114" t="n">
        <v>7.4</v>
      </c>
      <c r="F36" s="115" t="n">
        <v>4.8602</v>
      </c>
      <c r="G36" s="193" t="n">
        <v>34.9492</v>
      </c>
      <c r="H36" s="113" t="n">
        <v>1500</v>
      </c>
      <c r="I36" s="114" t="n">
        <v>1514</v>
      </c>
      <c r="J36" s="117" t="n">
        <v>110.5884501</v>
      </c>
      <c r="K36" s="118" t="n">
        <v>0.00079809546407174</v>
      </c>
      <c r="L36" s="118" t="n">
        <v>-5.058467896E-006</v>
      </c>
      <c r="M36" s="118" t="n">
        <v>1.02732245210652</v>
      </c>
      <c r="N36" s="119" t="n">
        <v>110.604982188582</v>
      </c>
      <c r="O36" s="118" t="n">
        <v>0.999884665344083</v>
      </c>
      <c r="P36" s="120" t="n">
        <v>5.06165809819017</v>
      </c>
      <c r="Q36" s="121" t="n">
        <v>4.92703930281216</v>
      </c>
      <c r="R36" s="122" t="n">
        <v>226.053650665173</v>
      </c>
      <c r="S36" s="122" t="n">
        <v>220.041575263591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2113</v>
      </c>
      <c r="E37" s="114" t="n">
        <v>7.4</v>
      </c>
      <c r="F37" s="115" t="n">
        <v>4.8047</v>
      </c>
      <c r="G37" s="193" t="n">
        <v>34.9481</v>
      </c>
      <c r="H37" s="113" t="n">
        <v>1500</v>
      </c>
      <c r="I37" s="114" t="n">
        <v>1514</v>
      </c>
      <c r="J37" s="117" t="n">
        <v>109.2622412</v>
      </c>
      <c r="K37" s="118" t="n">
        <v>0.00079809546407174</v>
      </c>
      <c r="L37" s="118" t="n">
        <v>-5.058467896E-006</v>
      </c>
      <c r="M37" s="118" t="n">
        <v>1.02732158639646</v>
      </c>
      <c r="N37" s="119" t="n">
        <v>109.278573829077</v>
      </c>
      <c r="O37" s="118" t="n">
        <v>0.999884665344083</v>
      </c>
      <c r="P37" s="120" t="n">
        <v>5.06556443216384</v>
      </c>
      <c r="Q37" s="121" t="n">
        <v>4.93084589990202</v>
      </c>
      <c r="R37" s="122" t="n">
        <v>226.228107540437</v>
      </c>
      <c r="S37" s="122" t="n">
        <v>220.211577889624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2114</v>
      </c>
      <c r="E38" s="114" t="n">
        <v>8</v>
      </c>
      <c r="F38" s="115" t="n">
        <v>3.4726</v>
      </c>
      <c r="G38" s="193" t="n">
        <v>34.6738</v>
      </c>
      <c r="H38" s="113" t="n">
        <v>1000</v>
      </c>
      <c r="I38" s="114" t="n">
        <v>1008</v>
      </c>
      <c r="J38" s="117" t="n">
        <v>108.7065016</v>
      </c>
      <c r="K38" s="118" t="n">
        <v>0.00079626566816</v>
      </c>
      <c r="L38" s="118" t="n">
        <v>-5.0123944E-006</v>
      </c>
      <c r="M38" s="118" t="n">
        <v>1.02701794193627</v>
      </c>
      <c r="N38" s="119" t="n">
        <v>108.722452974632</v>
      </c>
      <c r="O38" s="118" t="n">
        <v>0.999850924194559</v>
      </c>
      <c r="P38" s="120" t="n">
        <v>3.67576228899337</v>
      </c>
      <c r="Q38" s="121" t="n">
        <v>3.57906336286913</v>
      </c>
      <c r="R38" s="122" t="n">
        <v>164.159543826444</v>
      </c>
      <c r="S38" s="122" t="n">
        <v>159.840969785735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2115</v>
      </c>
      <c r="E39" s="114" t="n">
        <v>8.9</v>
      </c>
      <c r="F39" s="115" t="n">
        <v>3.2194</v>
      </c>
      <c r="G39" s="193" t="n">
        <v>34.5093</v>
      </c>
      <c r="H39" s="113" t="n">
        <v>750</v>
      </c>
      <c r="I39" s="114" t="n">
        <v>705</v>
      </c>
      <c r="J39" s="117" t="n">
        <v>111.5281471</v>
      </c>
      <c r="K39" s="118" t="n">
        <v>0.000793599979577109</v>
      </c>
      <c r="L39" s="118" t="n">
        <v>-4.945517866E-006</v>
      </c>
      <c r="M39" s="118" t="n">
        <v>1.02675014507858</v>
      </c>
      <c r="N39" s="119" t="n">
        <v>111.544329053447</v>
      </c>
      <c r="O39" s="118" t="n">
        <v>0.999790770835288</v>
      </c>
      <c r="P39" s="120" t="n">
        <v>3.31879218929811</v>
      </c>
      <c r="Q39" s="121" t="n">
        <v>3.23232697380734</v>
      </c>
      <c r="R39" s="122" t="n">
        <v>148.217259174054</v>
      </c>
      <c r="S39" s="122" t="n">
        <v>144.355722650236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2116</v>
      </c>
      <c r="E40" s="114" t="n">
        <v>12.3</v>
      </c>
      <c r="F40" s="115" t="n">
        <v>1.6717</v>
      </c>
      <c r="G40" s="193" t="n">
        <v>34.8655</v>
      </c>
      <c r="H40" s="113" t="n">
        <v>350</v>
      </c>
      <c r="I40" s="114" t="n">
        <v>343</v>
      </c>
      <c r="J40" s="117" t="n">
        <v>110.8956349</v>
      </c>
      <c r="K40" s="118" t="n">
        <v>0.000784340246508949</v>
      </c>
      <c r="L40" s="118" t="n">
        <v>-4.717063434E-006</v>
      </c>
      <c r="M40" s="118" t="n">
        <v>1.02642744464548</v>
      </c>
      <c r="N40" s="119" t="n">
        <v>110.912120090606</v>
      </c>
      <c r="O40" s="118" t="n">
        <v>0.999464826901702</v>
      </c>
      <c r="P40" s="120" t="n">
        <v>1.72573548524618</v>
      </c>
      <c r="Q40" s="121" t="n">
        <v>1.68130294474173</v>
      </c>
      <c r="R40" s="122" t="n">
        <v>77.0713467710946</v>
      </c>
      <c r="S40" s="122" t="n">
        <v>75.0869895121658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2117</v>
      </c>
      <c r="E41" s="114" t="n">
        <v>17.4</v>
      </c>
      <c r="F41" s="115" t="n">
        <v>3.4317</v>
      </c>
      <c r="G41" s="193" t="n">
        <v>35.6353</v>
      </c>
      <c r="H41" s="113" t="n">
        <v>100</v>
      </c>
      <c r="I41" s="114" t="n">
        <v>101</v>
      </c>
      <c r="J41" s="117" t="n">
        <v>109.5834265</v>
      </c>
      <c r="K41" s="118" t="n">
        <v>0.00077262056526774</v>
      </c>
      <c r="L41" s="118" t="n">
        <v>-4.446108696E-006</v>
      </c>
      <c r="M41" s="118" t="n">
        <v>1.02590678576091</v>
      </c>
      <c r="N41" s="119" t="n">
        <v>109.600560197484</v>
      </c>
      <c r="O41" s="118" t="n">
        <v>0.998706495952615</v>
      </c>
      <c r="P41" s="120" t="n">
        <v>3.60262743599427</v>
      </c>
      <c r="Q41" s="121" t="n">
        <v>3.51165182450979</v>
      </c>
      <c r="R41" s="122" t="n">
        <v>160.893341291504</v>
      </c>
      <c r="S41" s="122" t="n">
        <v>156.830370482607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2118</v>
      </c>
      <c r="E42" s="114" t="n">
        <v>19.2</v>
      </c>
      <c r="F42" s="115" t="n">
        <v>3.6159</v>
      </c>
      <c r="G42" s="193" t="n">
        <v>35.91755</v>
      </c>
      <c r="H42" s="113" t="n">
        <v>80</v>
      </c>
      <c r="I42" s="114" t="n">
        <v>80</v>
      </c>
      <c r="J42" s="117" t="n">
        <v>109.8212434</v>
      </c>
      <c r="K42" s="118" t="n">
        <v>0.00076904023915776</v>
      </c>
      <c r="L42" s="118" t="n">
        <v>-4.371027744E-006</v>
      </c>
      <c r="M42" s="118" t="n">
        <v>1.02567239239358</v>
      </c>
      <c r="N42" s="119" t="n">
        <v>109.838724251329</v>
      </c>
      <c r="O42" s="118" t="n">
        <v>0.99836796686895</v>
      </c>
      <c r="P42" s="120" t="n">
        <v>3.78847065375068</v>
      </c>
      <c r="Q42" s="121" t="n">
        <v>3.69364592617105</v>
      </c>
      <c r="R42" s="122" t="n">
        <v>169.193099396506</v>
      </c>
      <c r="S42" s="122" t="n">
        <v>164.958227062799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2119</v>
      </c>
      <c r="E43" s="114" t="n">
        <v>21.2</v>
      </c>
      <c r="F43" s="115" t="n">
        <v>4.013</v>
      </c>
      <c r="G43" s="193" t="n">
        <v>36.3285</v>
      </c>
      <c r="H43" s="113" t="n">
        <v>60</v>
      </c>
      <c r="I43" s="114" t="n">
        <v>60</v>
      </c>
      <c r="J43" s="117" t="n">
        <v>110.7255852</v>
      </c>
      <c r="K43" s="118" t="n">
        <v>0.00076537210854176</v>
      </c>
      <c r="L43" s="118" t="n">
        <v>-4.300179424E-006</v>
      </c>
      <c r="M43" s="118" t="n">
        <v>1.02545214927082</v>
      </c>
      <c r="N43" s="119" t="n">
        <v>110.743665027179</v>
      </c>
      <c r="O43" s="118" t="n">
        <v>0.997951281016373</v>
      </c>
      <c r="P43" s="120" t="n">
        <v>4.17125610455384</v>
      </c>
      <c r="Q43" s="121" t="n">
        <v>4.06772379142211</v>
      </c>
      <c r="R43" s="122" t="n">
        <v>186.288297629374</v>
      </c>
      <c r="S43" s="122" t="n">
        <v>181.664544524911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2120</v>
      </c>
      <c r="E44" s="114" t="n">
        <v>25.1</v>
      </c>
      <c r="F44" s="115" t="n">
        <v>4.3298</v>
      </c>
      <c r="G44" s="193" t="n">
        <v>36.46445</v>
      </c>
      <c r="H44" s="113" t="n">
        <v>40</v>
      </c>
      <c r="I44" s="114" t="n">
        <v>41</v>
      </c>
      <c r="J44" s="117" t="n">
        <v>110.2770918</v>
      </c>
      <c r="K44" s="118" t="n">
        <v>0.000759090867310869</v>
      </c>
      <c r="L44" s="118" t="n">
        <v>-4.200097546E-006</v>
      </c>
      <c r="M44" s="118" t="n">
        <v>1.02441969196316</v>
      </c>
      <c r="N44" s="119" t="n">
        <v>110.295248316641</v>
      </c>
      <c r="O44" s="118" t="n">
        <v>0.99702228512452</v>
      </c>
      <c r="P44" s="120" t="n">
        <v>4.52044315188607</v>
      </c>
      <c r="Q44" s="121" t="n">
        <v>4.41268670189585</v>
      </c>
      <c r="R44" s="122" t="n">
        <v>201.882991163232</v>
      </c>
      <c r="S44" s="122" t="n">
        <v>197.070588106669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2121</v>
      </c>
      <c r="E45" s="114" t="n">
        <v>27.2</v>
      </c>
      <c r="F45" s="115" t="n">
        <v>4.2218</v>
      </c>
      <c r="G45" s="193" t="n">
        <v>36.06965</v>
      </c>
      <c r="H45" s="113" t="n">
        <v>20</v>
      </c>
      <c r="I45" s="114" t="n">
        <v>20</v>
      </c>
      <c r="J45" s="117" t="n">
        <v>107.3102259</v>
      </c>
      <c r="K45" s="118" t="n">
        <v>0.00075615316050176</v>
      </c>
      <c r="L45" s="118" t="n">
        <v>-4.167055264E-006</v>
      </c>
      <c r="M45" s="118" t="n">
        <v>1.02346152488183</v>
      </c>
      <c r="N45" s="119" t="n">
        <v>107.327470277716</v>
      </c>
      <c r="O45" s="118" t="n">
        <v>0.996461467720534</v>
      </c>
      <c r="P45" s="120" t="n">
        <v>4.53151849292021</v>
      </c>
      <c r="Q45" s="121" t="n">
        <v>4.42763932278102</v>
      </c>
      <c r="R45" s="122" t="n">
        <v>202.377615893816</v>
      </c>
      <c r="S45" s="122" t="n">
        <v>197.7383721554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2122</v>
      </c>
      <c r="E46" s="113" t="n">
        <v>27.5</v>
      </c>
      <c r="F46" s="204" t="n">
        <v>4.2808</v>
      </c>
      <c r="G46" s="203" t="n">
        <v>36.00135</v>
      </c>
      <c r="H46" s="113" t="n">
        <v>0</v>
      </c>
      <c r="I46" s="113" t="n">
        <v>3</v>
      </c>
      <c r="J46" s="117" t="n">
        <v>108.8129224</v>
      </c>
      <c r="K46" s="158" t="n">
        <v>0.000755757615605469</v>
      </c>
      <c r="L46" s="158" t="n">
        <v>-4.16352625E-006</v>
      </c>
      <c r="M46" s="158" t="n">
        <v>1.02331313792659</v>
      </c>
      <c r="N46" s="159" t="n">
        <v>108.830333936558</v>
      </c>
      <c r="O46" s="158" t="n">
        <v>0.99637801934724</v>
      </c>
      <c r="P46" s="160" t="n">
        <v>4.5304100441662</v>
      </c>
      <c r="Q46" s="121" t="n">
        <v>4.42719816276923</v>
      </c>
      <c r="R46" s="161" t="n">
        <v>202.328112572463</v>
      </c>
      <c r="S46" s="161" t="n">
        <v>197.718669949274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H14" colorId="64" zoomScale="100" zoomScaleNormal="100" zoomScalePageLayoutView="100" workbookViewId="0">
      <selection pane="topLeft" activeCell="AD41" activeCellId="0" sqref="AD4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42441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383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384</v>
      </c>
      <c r="P9" s="29" t="s">
        <v>14</v>
      </c>
      <c r="Q9" s="33" t="n">
        <v>0.028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188</v>
      </c>
      <c r="J10" s="29" t="s">
        <v>385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386</v>
      </c>
      <c r="P10" s="29" t="s">
        <v>21</v>
      </c>
      <c r="Q10" s="33" t="n">
        <v>-9.847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42440</v>
      </c>
      <c r="K11" s="37"/>
      <c r="L11" s="37"/>
      <c r="M11" s="37"/>
      <c r="N11" s="38" t="s">
        <v>384</v>
      </c>
      <c r="O11" s="39" t="n">
        <v>1</v>
      </c>
      <c r="P11" s="40" t="s">
        <v>387</v>
      </c>
      <c r="Q11" s="40"/>
      <c r="R11" s="40"/>
      <c r="T11" s="41"/>
      <c r="U11" s="218" t="n">
        <v>4.957</v>
      </c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0.329363425925926</v>
      </c>
      <c r="K12" s="44"/>
      <c r="L12" s="44"/>
      <c r="M12" s="44"/>
      <c r="N12" s="45" t="s">
        <v>388</v>
      </c>
      <c r="O12" s="39" t="n">
        <v>-1</v>
      </c>
      <c r="P12" s="40"/>
      <c r="Q12" s="40"/>
      <c r="R12" s="40"/>
      <c r="T12" s="41"/>
      <c r="U12" s="218" t="n">
        <v>4.9507</v>
      </c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U13" s="0" t="n">
        <v>4.951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23.5</v>
      </c>
      <c r="S14" s="55" t="s">
        <v>33</v>
      </c>
      <c r="U14" s="0" t="n">
        <v>4.9571</v>
      </c>
      <c r="V14" s="46"/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23.5</v>
      </c>
      <c r="S15" s="60" t="s">
        <v>33</v>
      </c>
      <c r="U15" s="0" t="n">
        <v>4.9576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4.95468</v>
      </c>
      <c r="S16" s="60" t="s">
        <v>38</v>
      </c>
      <c r="U16" s="46" t="n">
        <v>4.95468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0.997421516203227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0.019996699653476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5.01138997071024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4.9545065862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0.0046998355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0.00403264874089654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2001</v>
      </c>
      <c r="E35" s="114" t="n">
        <v>5.3</v>
      </c>
      <c r="F35" s="115" t="n">
        <v>5.3521</v>
      </c>
      <c r="G35" s="193" t="n">
        <v>34.85465</v>
      </c>
      <c r="H35" s="113" t="n">
        <v>5000</v>
      </c>
      <c r="I35" s="114" t="n">
        <v>5213</v>
      </c>
      <c r="J35" s="117" t="n">
        <v>110.84</v>
      </c>
      <c r="K35" s="118" t="n">
        <v>0.000804845150021049</v>
      </c>
      <c r="L35" s="118" t="n">
        <v>-5.229106714E-006</v>
      </c>
      <c r="M35" s="118" t="n">
        <v>1.02752476442346</v>
      </c>
      <c r="N35" s="119" t="n">
        <v>110.85646489406</v>
      </c>
      <c r="O35" s="118" t="n">
        <v>0.999961243080957</v>
      </c>
      <c r="P35" s="120" t="n">
        <v>5.55816794245459</v>
      </c>
      <c r="Q35" s="121" t="n">
        <v>5.40927881730737</v>
      </c>
      <c r="R35" s="122" t="n">
        <v>248.227780310022</v>
      </c>
      <c r="S35" s="122" t="n">
        <v>241.578391980947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2002</v>
      </c>
      <c r="E36" s="114" t="n">
        <v>5.9</v>
      </c>
      <c r="F36" s="115" t="n">
        <v>5.2827</v>
      </c>
      <c r="G36" s="193" t="n">
        <v>34.8764</v>
      </c>
      <c r="H36" s="113" t="n">
        <v>4000</v>
      </c>
      <c r="I36" s="114" t="n">
        <v>4061</v>
      </c>
      <c r="J36" s="117" t="n">
        <v>108.59</v>
      </c>
      <c r="K36" s="118" t="n">
        <v>0.000802860555108309</v>
      </c>
      <c r="L36" s="118" t="n">
        <v>-5.178863626E-006</v>
      </c>
      <c r="M36" s="118" t="n">
        <v>1.02746797714121</v>
      </c>
      <c r="N36" s="119" t="n">
        <v>108.60615428276</v>
      </c>
      <c r="O36" s="118" t="n">
        <v>0.999946092114281</v>
      </c>
      <c r="P36" s="120" t="n">
        <v>5.60173095755761</v>
      </c>
      <c r="Q36" s="121" t="n">
        <v>5.45197619992368</v>
      </c>
      <c r="R36" s="122" t="n">
        <v>250.173304564523</v>
      </c>
      <c r="S36" s="122" t="n">
        <v>243.485257088591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2004</v>
      </c>
      <c r="E37" s="114" t="n">
        <v>7.3</v>
      </c>
      <c r="F37" s="115" t="n">
        <v>5.4442</v>
      </c>
      <c r="G37" s="193" t="n">
        <v>34.953</v>
      </c>
      <c r="H37" s="113" t="n">
        <v>2000</v>
      </c>
      <c r="I37" s="114" t="n">
        <v>2021</v>
      </c>
      <c r="J37" s="117" t="n">
        <v>110.33</v>
      </c>
      <c r="K37" s="118" t="n">
        <v>0.000798404599922949</v>
      </c>
      <c r="L37" s="118" t="n">
        <v>-5.066262634E-006</v>
      </c>
      <c r="M37" s="118" t="n">
        <v>1.02733975828074</v>
      </c>
      <c r="N37" s="119" t="n">
        <v>110.3464976449</v>
      </c>
      <c r="O37" s="118" t="n">
        <v>0.999889786405409</v>
      </c>
      <c r="P37" s="120" t="n">
        <v>5.68070731053181</v>
      </c>
      <c r="Q37" s="121" t="n">
        <v>5.52953126241167</v>
      </c>
      <c r="R37" s="122" t="n">
        <v>253.700388488351</v>
      </c>
      <c r="S37" s="122" t="n">
        <v>246.948866179305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2006</v>
      </c>
      <c r="E38" s="114" t="n">
        <v>7.7</v>
      </c>
      <c r="F38" s="115" t="n">
        <v>5.3698</v>
      </c>
      <c r="G38" s="193" t="n">
        <v>34.95455</v>
      </c>
      <c r="H38" s="113" t="n">
        <v>2000</v>
      </c>
      <c r="I38" s="114" t="n">
        <v>2021</v>
      </c>
      <c r="J38" s="117" t="n">
        <v>108.87</v>
      </c>
      <c r="K38" s="118" t="n">
        <v>0.000797175228651729</v>
      </c>
      <c r="L38" s="118" t="n">
        <v>-5.035282234E-006</v>
      </c>
      <c r="M38" s="118" t="n">
        <v>1.02728306066918</v>
      </c>
      <c r="N38" s="119" t="n">
        <v>108.886281018585</v>
      </c>
      <c r="O38" s="118" t="n">
        <v>0.999868438277747</v>
      </c>
      <c r="P38" s="120" t="n">
        <v>5.67942784920041</v>
      </c>
      <c r="Q38" s="121" t="n">
        <v>5.52859096644776</v>
      </c>
      <c r="R38" s="122" t="n">
        <v>253.64324774529</v>
      </c>
      <c r="S38" s="122" t="n">
        <v>246.906872561557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2007</v>
      </c>
      <c r="E39" s="114" t="n">
        <v>9.6</v>
      </c>
      <c r="F39" s="115" t="n">
        <v>3.2193</v>
      </c>
      <c r="G39" s="193" t="n">
        <v>35.5191</v>
      </c>
      <c r="H39" s="113" t="n">
        <v>750</v>
      </c>
      <c r="I39" s="114" t="n">
        <v>756</v>
      </c>
      <c r="J39" s="117" t="n">
        <v>109.77</v>
      </c>
      <c r="K39" s="118" t="n">
        <v>0.0007915906293888</v>
      </c>
      <c r="L39" s="118" t="n">
        <v>-4.895355936E-006</v>
      </c>
      <c r="M39" s="118" t="n">
        <v>1.02742607277538</v>
      </c>
      <c r="N39" s="119" t="n">
        <v>109.78703531607</v>
      </c>
      <c r="O39" s="118" t="n">
        <v>0.999736233711852</v>
      </c>
      <c r="P39" s="120" t="n">
        <v>3.3700822845121</v>
      </c>
      <c r="Q39" s="121" t="n">
        <v>3.28012143531506</v>
      </c>
      <c r="R39" s="122" t="n">
        <v>150.507874826311</v>
      </c>
      <c r="S39" s="122" t="n">
        <v>146.49022330117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2008</v>
      </c>
      <c r="E40" s="114" t="n">
        <v>13.4</v>
      </c>
      <c r="F40" s="115" t="n">
        <v>2.0581</v>
      </c>
      <c r="G40" s="193" t="n">
        <v>34.85165</v>
      </c>
      <c r="H40" s="113" t="n">
        <v>350</v>
      </c>
      <c r="I40" s="114" t="n">
        <v>353</v>
      </c>
      <c r="J40" s="117" t="n">
        <v>108.85</v>
      </c>
      <c r="K40" s="118" t="n">
        <v>0.00078160300815734</v>
      </c>
      <c r="L40" s="118" t="n">
        <v>-4.651341976E-006</v>
      </c>
      <c r="M40" s="118" t="n">
        <v>1.02619755106834</v>
      </c>
      <c r="N40" s="119" t="n">
        <v>108.866166021025</v>
      </c>
      <c r="O40" s="118" t="n">
        <v>0.999327559596324</v>
      </c>
      <c r="P40" s="120" t="n">
        <v>2.16726964511415</v>
      </c>
      <c r="Q40" s="121" t="n">
        <v>2.11194193833134</v>
      </c>
      <c r="R40" s="122" t="n">
        <v>96.7902623507977</v>
      </c>
      <c r="S40" s="122" t="n">
        <v>94.3193269658778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2009</v>
      </c>
      <c r="E41" s="114" t="n">
        <v>18.5</v>
      </c>
      <c r="F41" s="115" t="n">
        <v>3.4954</v>
      </c>
      <c r="G41" s="193" t="n">
        <v>35.7488</v>
      </c>
      <c r="H41" s="113" t="n">
        <v>100</v>
      </c>
      <c r="I41" s="114" t="n">
        <v>101</v>
      </c>
      <c r="J41" s="117" t="n">
        <v>109.15</v>
      </c>
      <c r="K41" s="118" t="n">
        <v>0.000770400319460469</v>
      </c>
      <c r="L41" s="118" t="n">
        <v>-4.39895185E-006</v>
      </c>
      <c r="M41" s="118" t="n">
        <v>1.02572188751238</v>
      </c>
      <c r="N41" s="119" t="n">
        <v>109.1671898152</v>
      </c>
      <c r="O41" s="118" t="n">
        <v>0.998503804726763</v>
      </c>
      <c r="P41" s="120" t="n">
        <v>3.68165978894089</v>
      </c>
      <c r="Q41" s="121" t="n">
        <v>3.58933530985656</v>
      </c>
      <c r="R41" s="122" t="n">
        <v>164.4229261741</v>
      </c>
      <c r="S41" s="122" t="n">
        <v>160.299714938194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0.0343</v>
      </c>
      <c r="AE41" s="136" t="n">
        <v>0.0169</v>
      </c>
      <c r="AF41" s="136" t="n">
        <v>0.0027</v>
      </c>
      <c r="AG41" s="136" t="n">
        <v>0.0461</v>
      </c>
      <c r="AH41" s="136" t="n">
        <v>0.0109</v>
      </c>
      <c r="AI41" s="136" t="n">
        <v>-9999.9999</v>
      </c>
      <c r="AJ41" s="136" t="n">
        <v>0.0018</v>
      </c>
      <c r="AK41" s="136" t="n">
        <v>-9999.9999</v>
      </c>
      <c r="AL41" s="136" t="n">
        <v>0.0536</v>
      </c>
      <c r="AM41" s="136" t="n">
        <v>0.0051</v>
      </c>
      <c r="AN41" s="136" t="n">
        <v>0.0008</v>
      </c>
      <c r="AO41" s="136" t="n">
        <v>-9999.9999</v>
      </c>
      <c r="AP41" s="136" t="n">
        <v>0.0119</v>
      </c>
      <c r="AQ41" s="136" t="n">
        <v>-9999.9999</v>
      </c>
      <c r="AR41" s="136" t="n">
        <v>0.0571</v>
      </c>
      <c r="AS41" s="136" t="n">
        <v>0.0256</v>
      </c>
      <c r="AT41" s="136" t="n">
        <f aca="false">AR41+AS41</f>
        <v>0.0827</v>
      </c>
      <c r="AU41" s="136" t="n">
        <v>0.0146</v>
      </c>
      <c r="AV41" s="136" t="n">
        <v>-9999.9999</v>
      </c>
      <c r="AW41" s="136" t="n">
        <v>-9999.9999</v>
      </c>
      <c r="AX41" s="136" t="n">
        <v>0.0393</v>
      </c>
      <c r="AY41" s="136" t="n">
        <v>0.112</v>
      </c>
      <c r="AZ41" s="136" t="n">
        <f aca="false">AX41+AY41</f>
        <v>0.1513</v>
      </c>
      <c r="BA41" s="136" t="n">
        <v>0.002</v>
      </c>
      <c r="BB41" s="30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2010</v>
      </c>
      <c r="E42" s="114" t="n">
        <v>9.9</v>
      </c>
      <c r="F42" s="115" t="n">
        <v>3.6239</v>
      </c>
      <c r="G42" s="193" t="n">
        <v>35.9581</v>
      </c>
      <c r="H42" s="113" t="n">
        <v>80</v>
      </c>
      <c r="I42" s="114" t="n">
        <v>80</v>
      </c>
      <c r="J42" s="117" t="n">
        <v>109.42</v>
      </c>
      <c r="K42" s="118" t="n">
        <v>0.000790746254013709</v>
      </c>
      <c r="L42" s="118" t="n">
        <v>-4.874354346E-006</v>
      </c>
      <c r="M42" s="118" t="n">
        <v>1.02771822406979</v>
      </c>
      <c r="N42" s="119" t="n">
        <v>109.43746135302</v>
      </c>
      <c r="O42" s="118" t="n">
        <v>0.999710821396544</v>
      </c>
      <c r="P42" s="120" t="n">
        <v>3.80798948320682</v>
      </c>
      <c r="Q42" s="121" t="n">
        <v>3.70528554814089</v>
      </c>
      <c r="R42" s="122" t="n">
        <v>170.064810320017</v>
      </c>
      <c r="S42" s="122" t="n">
        <v>165.478052579972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0.0458</v>
      </c>
      <c r="AE42" s="136" t="n">
        <v>0.0259</v>
      </c>
      <c r="AF42" s="136" t="n">
        <v>0.0046</v>
      </c>
      <c r="AG42" s="136" t="n">
        <v>0.0578</v>
      </c>
      <c r="AH42" s="136" t="n">
        <v>0.0156</v>
      </c>
      <c r="AI42" s="136" t="n">
        <v>0.0019</v>
      </c>
      <c r="AJ42" s="136" t="n">
        <v>0.0035</v>
      </c>
      <c r="AK42" s="136" t="n">
        <v>-9999.9999</v>
      </c>
      <c r="AL42" s="136" t="n">
        <v>0.081</v>
      </c>
      <c r="AM42" s="136" t="n">
        <v>0.0069</v>
      </c>
      <c r="AN42" s="136" t="n">
        <v>0.0023</v>
      </c>
      <c r="AO42" s="136" t="n">
        <v>-9999.9999</v>
      </c>
      <c r="AP42" s="136" t="n">
        <v>0.0194</v>
      </c>
      <c r="AQ42" s="136" t="n">
        <v>-9999.9999</v>
      </c>
      <c r="AR42" s="136" t="n">
        <v>0.0679</v>
      </c>
      <c r="AS42" s="136" t="n">
        <v>0.0484</v>
      </c>
      <c r="AT42" s="136" t="n">
        <f aca="false">AR42+AS42</f>
        <v>0.1163</v>
      </c>
      <c r="AU42" s="136" t="n">
        <v>0.0202</v>
      </c>
      <c r="AV42" s="136" t="n">
        <v>-9999.9999</v>
      </c>
      <c r="AW42" s="136" t="n">
        <v>-9999.9999</v>
      </c>
      <c r="AX42" s="136" t="n">
        <v>0.058</v>
      </c>
      <c r="AY42" s="136" t="n">
        <v>0.1721</v>
      </c>
      <c r="AZ42" s="136" t="n">
        <f aca="false">AX42+AY42</f>
        <v>0.2301</v>
      </c>
      <c r="BA42" s="136" t="n">
        <v>0.0023</v>
      </c>
      <c r="BB42" s="30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2011</v>
      </c>
      <c r="E43" s="114" t="n">
        <v>22</v>
      </c>
      <c r="F43" s="115" t="n">
        <v>3.6189</v>
      </c>
      <c r="G43" s="193" t="n">
        <v>36.2086</v>
      </c>
      <c r="H43" s="113" t="n">
        <v>60</v>
      </c>
      <c r="I43" s="114" t="n">
        <v>62</v>
      </c>
      <c r="J43" s="117" t="n">
        <v>110.81</v>
      </c>
      <c r="K43" s="118" t="n">
        <v>0.00076399216004</v>
      </c>
      <c r="L43" s="118" t="n">
        <v>-4.2755464E-006</v>
      </c>
      <c r="M43" s="118" t="n">
        <v>1.02513799377028</v>
      </c>
      <c r="N43" s="119" t="n">
        <v>110.82796074966</v>
      </c>
      <c r="O43" s="118" t="n">
        <v>0.99777303695451</v>
      </c>
      <c r="P43" s="120" t="n">
        <v>3.75410957132034</v>
      </c>
      <c r="Q43" s="121" t="n">
        <v>3.66205290812935</v>
      </c>
      <c r="R43" s="122" t="n">
        <v>167.658533455166</v>
      </c>
      <c r="S43" s="122" t="n">
        <v>163.547282877057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0.0878</v>
      </c>
      <c r="AE43" s="136" t="n">
        <v>0.0594</v>
      </c>
      <c r="AF43" s="136" t="n">
        <v>0.0097</v>
      </c>
      <c r="AG43" s="136" t="n">
        <v>0.0849</v>
      </c>
      <c r="AH43" s="136" t="n">
        <v>0.0372</v>
      </c>
      <c r="AI43" s="136" t="n">
        <v>0.0068</v>
      </c>
      <c r="AJ43" s="136" t="n">
        <v>0.0126</v>
      </c>
      <c r="AK43" s="136" t="n">
        <v>0.0034</v>
      </c>
      <c r="AL43" s="136" t="n">
        <v>0.1876</v>
      </c>
      <c r="AM43" s="136" t="n">
        <v>0.0153</v>
      </c>
      <c r="AN43" s="136" t="n">
        <v>0.0092</v>
      </c>
      <c r="AO43" s="136" t="n">
        <v>-9999.9999</v>
      </c>
      <c r="AP43" s="136" t="n">
        <v>0.0561</v>
      </c>
      <c r="AQ43" s="136" t="n">
        <v>-9999.9999</v>
      </c>
      <c r="AR43" s="136" t="n">
        <v>0.1007</v>
      </c>
      <c r="AS43" s="136" t="n">
        <v>0.1207</v>
      </c>
      <c r="AT43" s="136" t="n">
        <f aca="false">AR43+AS43</f>
        <v>0.2214</v>
      </c>
      <c r="AU43" s="136" t="n">
        <v>0.0413</v>
      </c>
      <c r="AV43" s="136" t="n">
        <v>-9999.9999</v>
      </c>
      <c r="AW43" s="136" t="n">
        <v>-9999.9999</v>
      </c>
      <c r="AX43" s="136" t="n">
        <v>0.1258</v>
      </c>
      <c r="AY43" s="136" t="n">
        <v>0.3913</v>
      </c>
      <c r="AZ43" s="136" t="n">
        <f aca="false">AX43+AY43</f>
        <v>0.5171</v>
      </c>
      <c r="BA43" s="136" t="n">
        <v>0.0056</v>
      </c>
      <c r="BB43" s="30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2012</v>
      </c>
      <c r="E44" s="114" t="n">
        <v>25.1</v>
      </c>
      <c r="F44" s="115" t="n">
        <v>4.1717</v>
      </c>
      <c r="G44" s="193" t="n">
        <v>35.7958</v>
      </c>
      <c r="H44" s="113" t="n">
        <v>40</v>
      </c>
      <c r="I44" s="114" t="n">
        <v>41</v>
      </c>
      <c r="J44" s="117" t="n">
        <v>110.46</v>
      </c>
      <c r="K44" s="118" t="n">
        <v>0.000759090867310869</v>
      </c>
      <c r="L44" s="118" t="n">
        <v>-4.200097546E-006</v>
      </c>
      <c r="M44" s="118" t="n">
        <v>1.02391410317395</v>
      </c>
      <c r="N44" s="119" t="n">
        <v>110.47744804068</v>
      </c>
      <c r="O44" s="118" t="n">
        <v>0.99702228512452</v>
      </c>
      <c r="P44" s="120" t="n">
        <v>4.34396993255193</v>
      </c>
      <c r="Q44" s="121" t="n">
        <v>4.24251401468777</v>
      </c>
      <c r="R44" s="122" t="n">
        <v>194.001697187769</v>
      </c>
      <c r="S44" s="122" t="n">
        <v>189.470675895956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0.0225</v>
      </c>
      <c r="AE44" s="136" t="n">
        <v>0.0251</v>
      </c>
      <c r="AF44" s="136" t="n">
        <v>0.0191</v>
      </c>
      <c r="AG44" s="136" t="n">
        <v>0.0204</v>
      </c>
      <c r="AH44" s="136" t="n">
        <v>0.0117</v>
      </c>
      <c r="AI44" s="136" t="n">
        <v>0.0018</v>
      </c>
      <c r="AJ44" s="136" t="n">
        <v>0.0014</v>
      </c>
      <c r="AK44" s="136" t="n">
        <v>0.0024</v>
      </c>
      <c r="AL44" s="136" t="n">
        <v>0.0682</v>
      </c>
      <c r="AM44" s="136" t="n">
        <v>0.0129</v>
      </c>
      <c r="AN44" s="136" t="n">
        <v>0.0015</v>
      </c>
      <c r="AO44" s="136" t="n">
        <v>-9999.9999</v>
      </c>
      <c r="AP44" s="136" t="n">
        <v>0.0824</v>
      </c>
      <c r="AQ44" s="136" t="n">
        <v>-9999.9999</v>
      </c>
      <c r="AR44" s="136" t="n">
        <v>0.0182</v>
      </c>
      <c r="AS44" s="136" t="n">
        <v>0.0342</v>
      </c>
      <c r="AT44" s="136" t="n">
        <f aca="false">AR44+AS44</f>
        <v>0.0524</v>
      </c>
      <c r="AU44" s="136" t="n">
        <v>0.0266</v>
      </c>
      <c r="AV44" s="136" t="n">
        <v>-9999.9999</v>
      </c>
      <c r="AW44" s="136" t="n">
        <v>-9999.9999</v>
      </c>
      <c r="AX44" s="136" t="n">
        <v>0.1118</v>
      </c>
      <c r="AY44" s="136" t="n">
        <v>0.1711</v>
      </c>
      <c r="AZ44" s="136" t="n">
        <f aca="false">AX44+AY44</f>
        <v>0.2829</v>
      </c>
      <c r="BA44" s="136" t="n">
        <v>0.0037</v>
      </c>
      <c r="BB44" s="30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2013</v>
      </c>
      <c r="E45" s="114" t="n">
        <v>27.5</v>
      </c>
      <c r="F45" s="115" t="n">
        <v>4.2951</v>
      </c>
      <c r="G45" s="193" t="n">
        <v>36.04095</v>
      </c>
      <c r="H45" s="113" t="n">
        <v>20</v>
      </c>
      <c r="I45" s="114" t="n">
        <v>20</v>
      </c>
      <c r="J45" s="117" t="n">
        <v>109.83</v>
      </c>
      <c r="K45" s="118" t="n">
        <v>0.000755757615605469</v>
      </c>
      <c r="L45" s="118" t="n">
        <v>-4.16352625E-006</v>
      </c>
      <c r="M45" s="118" t="n">
        <v>1.02334295994967</v>
      </c>
      <c r="N45" s="119" t="n">
        <v>109.847617775385</v>
      </c>
      <c r="O45" s="118" t="n">
        <v>0.99637801934724</v>
      </c>
      <c r="P45" s="120" t="n">
        <v>4.49906494084505</v>
      </c>
      <c r="Q45" s="121" t="n">
        <v>4.39643904040375</v>
      </c>
      <c r="R45" s="122" t="n">
        <v>200.92824025814</v>
      </c>
      <c r="S45" s="122" t="n">
        <v>196.344967544431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0.0066</v>
      </c>
      <c r="AE45" s="136" t="n">
        <v>0.007</v>
      </c>
      <c r="AF45" s="136" t="n">
        <v>0.0037</v>
      </c>
      <c r="AG45" s="136" t="n">
        <v>0.0061</v>
      </c>
      <c r="AH45" s="136" t="n">
        <v>0.0076</v>
      </c>
      <c r="AI45" s="136" t="n">
        <v>-9999.9999</v>
      </c>
      <c r="AJ45" s="136" t="n">
        <v>-9999.9999</v>
      </c>
      <c r="AK45" s="136" t="n">
        <v>0.0015</v>
      </c>
      <c r="AL45" s="136" t="n">
        <v>0.0177</v>
      </c>
      <c r="AM45" s="136" t="n">
        <v>0.01</v>
      </c>
      <c r="AN45" s="136" t="n">
        <v>0.0007</v>
      </c>
      <c r="AO45" s="136" t="n">
        <v>0.0012</v>
      </c>
      <c r="AP45" s="136" t="n">
        <v>0.068</v>
      </c>
      <c r="AQ45" s="136" t="n">
        <v>-9999.9999</v>
      </c>
      <c r="AR45" s="136" t="n">
        <v>0.0048</v>
      </c>
      <c r="AS45" s="136" t="n">
        <v>0.008</v>
      </c>
      <c r="AT45" s="136" t="n">
        <f aca="false">AR45+AS45</f>
        <v>0.0128</v>
      </c>
      <c r="AU45" s="136" t="n">
        <v>0.012</v>
      </c>
      <c r="AV45" s="136" t="n">
        <v>-9999.9999</v>
      </c>
      <c r="AW45" s="136" t="n">
        <v>-9999.9999</v>
      </c>
      <c r="AX45" s="136" t="n">
        <v>0.0571</v>
      </c>
      <c r="AY45" s="136" t="n">
        <v>0.0615</v>
      </c>
      <c r="AZ45" s="136" t="n">
        <f aca="false">AX45+AY45</f>
        <v>0.1186</v>
      </c>
      <c r="BA45" s="136" t="n">
        <v>0.0017</v>
      </c>
      <c r="BB45" s="30" t="s">
        <v>169</v>
      </c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2014</v>
      </c>
      <c r="E46" s="113" t="n">
        <v>27.7</v>
      </c>
      <c r="F46" s="115" t="n">
        <v>4.3799</v>
      </c>
      <c r="G46" s="203" t="n">
        <v>36.04215</v>
      </c>
      <c r="H46" s="113" t="n">
        <v>0</v>
      </c>
      <c r="I46" s="113" t="n">
        <v>2</v>
      </c>
      <c r="J46" s="117" t="n">
        <v>112.03</v>
      </c>
      <c r="K46" s="158" t="n">
        <v>0.000755497206216729</v>
      </c>
      <c r="L46" s="158" t="n">
        <v>-4.161339034E-006</v>
      </c>
      <c r="M46" s="158" t="n">
        <v>1.02327886325705</v>
      </c>
      <c r="N46" s="159" t="n">
        <v>112.047972020645</v>
      </c>
      <c r="O46" s="158" t="n">
        <v>0.996321931391658</v>
      </c>
      <c r="P46" s="120" t="n">
        <v>4.4964367656655</v>
      </c>
      <c r="Q46" s="121" t="n">
        <v>4.39414604084909</v>
      </c>
      <c r="R46" s="122" t="n">
        <v>200.810865954621</v>
      </c>
      <c r="S46" s="122" t="n">
        <v>196.24256218432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36" t="n">
        <v>0.0066</v>
      </c>
      <c r="AE46" s="136" t="n">
        <v>0.0057</v>
      </c>
      <c r="AF46" s="136" t="n">
        <v>0.0031</v>
      </c>
      <c r="AG46" s="136" t="n">
        <v>0.0054</v>
      </c>
      <c r="AH46" s="136" t="n">
        <v>0.007</v>
      </c>
      <c r="AI46" s="136" t="n">
        <v>-9999.9999</v>
      </c>
      <c r="AJ46" s="136" t="n">
        <v>-9999.9999</v>
      </c>
      <c r="AK46" s="136" t="n">
        <v>0.0012</v>
      </c>
      <c r="AL46" s="136" t="n">
        <v>0.0167</v>
      </c>
      <c r="AM46" s="136" t="n">
        <v>0.0132</v>
      </c>
      <c r="AN46" s="136" t="n">
        <v>0.0009</v>
      </c>
      <c r="AO46" s="136" t="n">
        <v>-9999.9999</v>
      </c>
      <c r="AP46" s="136" t="n">
        <v>0.0783</v>
      </c>
      <c r="AQ46" s="136" t="n">
        <v>-9999.9999</v>
      </c>
      <c r="AR46" s="136" t="n">
        <v>0.0045</v>
      </c>
      <c r="AS46" s="136" t="n">
        <v>0.0061</v>
      </c>
      <c r="AT46" s="136" t="n">
        <f aca="false">AR46+AS46</f>
        <v>0.0106</v>
      </c>
      <c r="AU46" s="136" t="n">
        <v>0.0118</v>
      </c>
      <c r="AV46" s="136" t="n">
        <v>-9999.9999</v>
      </c>
      <c r="AW46" s="136" t="n">
        <v>-9999.9999</v>
      </c>
      <c r="AX46" s="136" t="n">
        <v>0.0616</v>
      </c>
      <c r="AY46" s="136" t="n">
        <v>0.0551</v>
      </c>
      <c r="AZ46" s="136" t="n">
        <f aca="false">AX46+AY46</f>
        <v>0.1167</v>
      </c>
      <c r="BA46" s="136" t="n">
        <v>0.0013</v>
      </c>
      <c r="BB46" s="30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 t="s">
        <v>108</v>
      </c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 t="s">
        <v>305</v>
      </c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42441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389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390</v>
      </c>
      <c r="P9" s="29" t="s">
        <v>14</v>
      </c>
      <c r="Q9" s="33" t="n">
        <v>0.499333333333333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188</v>
      </c>
      <c r="J10" s="29" t="s">
        <v>391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392</v>
      </c>
      <c r="P10" s="29" t="s">
        <v>21</v>
      </c>
      <c r="Q10" s="33" t="n">
        <v>-9.99933333333333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42440</v>
      </c>
      <c r="K11" s="37"/>
      <c r="L11" s="37"/>
      <c r="M11" s="37"/>
      <c r="N11" s="38" t="s">
        <v>390</v>
      </c>
      <c r="O11" s="39" t="n">
        <v>1</v>
      </c>
      <c r="P11" s="40" t="s">
        <v>393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0.629618055555556</v>
      </c>
      <c r="K12" s="44"/>
      <c r="L12" s="44"/>
      <c r="M12" s="44"/>
      <c r="N12" s="45" t="s">
        <v>394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23.5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23.6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4.95468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0.997421516203227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0.019996699653476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5.01138997071024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4.9545065862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0.0046998355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0.00403264874089654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2015</v>
      </c>
      <c r="E35" s="114" t="n">
        <v>6.3</v>
      </c>
      <c r="F35" s="115" t="n">
        <v>5.4406</v>
      </c>
      <c r="G35" s="193" t="n">
        <v>34.9604</v>
      </c>
      <c r="H35" s="113" t="n">
        <v>2000</v>
      </c>
      <c r="I35" s="114" t="n">
        <v>2023</v>
      </c>
      <c r="J35" s="117" t="n">
        <v>110.12</v>
      </c>
      <c r="K35" s="118" t="n">
        <v>0.000801562734868249</v>
      </c>
      <c r="L35" s="118" t="n">
        <v>-5.146030074E-006</v>
      </c>
      <c r="M35" s="118" t="n">
        <v>1.02748268650935</v>
      </c>
      <c r="N35" s="119" t="n">
        <v>110.13647439248</v>
      </c>
      <c r="O35" s="118" t="n">
        <v>0.999932968155385</v>
      </c>
      <c r="P35" s="120" t="n">
        <v>5.68796997404674</v>
      </c>
      <c r="Q35" s="121" t="n">
        <v>5.53583048038538</v>
      </c>
      <c r="R35" s="122" t="n">
        <v>254.024739040927</v>
      </c>
      <c r="S35" s="122" t="n">
        <v>247.230189254011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2016</v>
      </c>
      <c r="E36" s="114" t="n">
        <v>7.4</v>
      </c>
      <c r="F36" s="115" t="n">
        <v>4.7982</v>
      </c>
      <c r="G36" s="193" t="n">
        <v>34.9532</v>
      </c>
      <c r="H36" s="113" t="n">
        <v>1500</v>
      </c>
      <c r="I36" s="114" t="n">
        <v>1514</v>
      </c>
      <c r="J36" s="117" t="n">
        <v>107.63</v>
      </c>
      <c r="K36" s="118" t="n">
        <v>0.00079809546407174</v>
      </c>
      <c r="L36" s="118" t="n">
        <v>-5.058467896E-006</v>
      </c>
      <c r="M36" s="118" t="n">
        <v>1.02732560014638</v>
      </c>
      <c r="N36" s="119" t="n">
        <v>107.64609412916</v>
      </c>
      <c r="O36" s="118" t="n">
        <v>0.999884665344083</v>
      </c>
      <c r="P36" s="120" t="n">
        <v>5.13273321575586</v>
      </c>
      <c r="Q36" s="121" t="n">
        <v>4.99620881152434</v>
      </c>
      <c r="R36" s="122" t="n">
        <v>229.227865415657</v>
      </c>
      <c r="S36" s="122" t="n">
        <v>223.130685522677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2017</v>
      </c>
      <c r="E37" s="114" t="n">
        <v>7.9</v>
      </c>
      <c r="F37" s="115" t="n">
        <v>3.4607</v>
      </c>
      <c r="G37" s="193" t="n">
        <v>34.65355</v>
      </c>
      <c r="H37" s="113" t="n">
        <v>1000</v>
      </c>
      <c r="I37" s="114" t="n">
        <v>1008</v>
      </c>
      <c r="J37" s="117" t="n">
        <v>109.96</v>
      </c>
      <c r="K37" s="118" t="n">
        <v>0.000796567675464009</v>
      </c>
      <c r="L37" s="118" t="n">
        <v>-5.019990586E-006</v>
      </c>
      <c r="M37" s="118" t="n">
        <v>1.02701693204995</v>
      </c>
      <c r="N37" s="119" t="n">
        <v>109.97611304358</v>
      </c>
      <c r="O37" s="118" t="n">
        <v>0.999856904530436</v>
      </c>
      <c r="P37" s="120" t="n">
        <v>3.61763547431748</v>
      </c>
      <c r="Q37" s="121" t="n">
        <v>3.52246916425866</v>
      </c>
      <c r="R37" s="122" t="n">
        <v>161.563600283019</v>
      </c>
      <c r="S37" s="122" t="n">
        <v>157.313472875792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2018</v>
      </c>
      <c r="E38" s="114" t="n">
        <v>8.9</v>
      </c>
      <c r="F38" s="115" t="n">
        <v>3.0749</v>
      </c>
      <c r="G38" s="193" t="n">
        <v>34.5164</v>
      </c>
      <c r="H38" s="113" t="n">
        <v>700</v>
      </c>
      <c r="I38" s="114" t="n">
        <v>706</v>
      </c>
      <c r="J38" s="117" t="n">
        <v>109.32</v>
      </c>
      <c r="K38" s="118" t="n">
        <v>0.000793599979577109</v>
      </c>
      <c r="L38" s="118" t="n">
        <v>-4.945517866E-006</v>
      </c>
      <c r="M38" s="118" t="n">
        <v>1.02675570699445</v>
      </c>
      <c r="N38" s="119" t="n">
        <v>109.33586932848</v>
      </c>
      <c r="O38" s="118" t="n">
        <v>0.999790770835288</v>
      </c>
      <c r="P38" s="120" t="n">
        <v>3.23173601944435</v>
      </c>
      <c r="Q38" s="121" t="n">
        <v>3.14752184714354</v>
      </c>
      <c r="R38" s="122" t="n">
        <v>144.329330628385</v>
      </c>
      <c r="S38" s="122" t="n">
        <v>140.568325693431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2019</v>
      </c>
      <c r="E39" s="114" t="n">
        <v>9.2</v>
      </c>
      <c r="F39" s="115" t="n">
        <v>3.0417</v>
      </c>
      <c r="G39" s="193" t="n">
        <v>34.5152</v>
      </c>
      <c r="H39" s="113" t="n">
        <v>700</v>
      </c>
      <c r="I39" s="114" t="n">
        <v>706</v>
      </c>
      <c r="J39" s="117" t="n">
        <v>108.2</v>
      </c>
      <c r="K39" s="118" t="n">
        <v>0.00079273206735776</v>
      </c>
      <c r="L39" s="118" t="n">
        <v>-4.923821344E-006</v>
      </c>
      <c r="M39" s="118" t="n">
        <v>1.02670665832538</v>
      </c>
      <c r="N39" s="119" t="n">
        <v>108.2157054464</v>
      </c>
      <c r="O39" s="118" t="n">
        <v>0.999768218849135</v>
      </c>
      <c r="P39" s="120" t="n">
        <v>3.23039402576438</v>
      </c>
      <c r="Q39" s="121" t="n">
        <v>3.14636512734159</v>
      </c>
      <c r="R39" s="122" t="n">
        <v>144.269397190637</v>
      </c>
      <c r="S39" s="122" t="n">
        <v>140.516666587075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2021</v>
      </c>
      <c r="E40" s="114" t="n">
        <v>12.3</v>
      </c>
      <c r="F40" s="115" t="n">
        <v>2.0577</v>
      </c>
      <c r="G40" s="193" t="n">
        <v>34.8432</v>
      </c>
      <c r="H40" s="113" t="n">
        <v>350</v>
      </c>
      <c r="I40" s="114" t="n">
        <v>354</v>
      </c>
      <c r="J40" s="117" t="n">
        <v>110.95</v>
      </c>
      <c r="K40" s="118" t="n">
        <v>0.000784340246508949</v>
      </c>
      <c r="L40" s="118" t="n">
        <v>-4.717063434E-006</v>
      </c>
      <c r="M40" s="118" t="n">
        <v>1.02641013434382</v>
      </c>
      <c r="N40" s="119" t="n">
        <v>110.9664685304</v>
      </c>
      <c r="O40" s="118" t="n">
        <v>0.999464826901702</v>
      </c>
      <c r="P40" s="120" t="n">
        <v>2.12506577371424</v>
      </c>
      <c r="Q40" s="121" t="n">
        <v>2.07038658583861</v>
      </c>
      <c r="R40" s="122" t="n">
        <v>94.9054374540781</v>
      </c>
      <c r="S40" s="122" t="n">
        <v>92.4634649235524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2022</v>
      </c>
      <c r="E41" s="114" t="n">
        <v>18.8</v>
      </c>
      <c r="F41" s="115" t="n">
        <v>3.435</v>
      </c>
      <c r="G41" s="193" t="n">
        <v>35.75535</v>
      </c>
      <c r="H41" s="113" t="n">
        <v>100</v>
      </c>
      <c r="I41" s="114" t="n">
        <v>101</v>
      </c>
      <c r="J41" s="117" t="n">
        <v>109.76</v>
      </c>
      <c r="K41" s="118" t="n">
        <v>0.00076981247066528</v>
      </c>
      <c r="L41" s="118" t="n">
        <v>-4.386785824E-006</v>
      </c>
      <c r="M41" s="118" t="n">
        <v>1.02565091359641</v>
      </c>
      <c r="N41" s="119" t="n">
        <v>109.77729307216</v>
      </c>
      <c r="O41" s="118" t="n">
        <v>0.998446234452763</v>
      </c>
      <c r="P41" s="120" t="n">
        <v>3.59727794763663</v>
      </c>
      <c r="Q41" s="121" t="n">
        <v>3.50731218580298</v>
      </c>
      <c r="R41" s="122" t="n">
        <v>160.654433141452</v>
      </c>
      <c r="S41" s="122" t="n">
        <v>156.636562217961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2023</v>
      </c>
      <c r="E42" s="114" t="n">
        <v>18.8</v>
      </c>
      <c r="F42" s="115" t="n">
        <v>3.5275</v>
      </c>
      <c r="G42" s="193" t="n">
        <v>35.88865</v>
      </c>
      <c r="H42" s="113" t="n">
        <v>80</v>
      </c>
      <c r="I42" s="114" t="n">
        <v>81</v>
      </c>
      <c r="J42" s="117" t="n">
        <v>109.63</v>
      </c>
      <c r="K42" s="118" t="n">
        <v>0.00076981247066528</v>
      </c>
      <c r="L42" s="118" t="n">
        <v>-4.386785824E-006</v>
      </c>
      <c r="M42" s="118" t="n">
        <v>1.0257528938567</v>
      </c>
      <c r="N42" s="119" t="n">
        <v>109.647418726995</v>
      </c>
      <c r="O42" s="118" t="n">
        <v>0.998446234452763</v>
      </c>
      <c r="P42" s="120" t="n">
        <v>3.69903597840624</v>
      </c>
      <c r="Q42" s="121" t="n">
        <v>3.60616674889244</v>
      </c>
      <c r="R42" s="122" t="n">
        <v>165.198946795623</v>
      </c>
      <c r="S42" s="122" t="n">
        <v>161.051407005536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2024</v>
      </c>
      <c r="E43" s="114" t="n">
        <v>20.2</v>
      </c>
      <c r="F43" s="115" t="n">
        <v>2.7486</v>
      </c>
      <c r="G43" s="193" t="n">
        <v>35.8554</v>
      </c>
      <c r="H43" s="113" t="n">
        <v>60</v>
      </c>
      <c r="I43" s="114" t="n">
        <v>61</v>
      </c>
      <c r="J43" s="117" t="n">
        <v>110.41</v>
      </c>
      <c r="K43" s="118" t="n">
        <v>0.00076716651557126</v>
      </c>
      <c r="L43" s="118" t="n">
        <v>-4.333948984E-006</v>
      </c>
      <c r="M43" s="118" t="n">
        <v>1.02536254627279</v>
      </c>
      <c r="N43" s="119" t="n">
        <v>110.42750594714</v>
      </c>
      <c r="O43" s="118" t="n">
        <v>0.998164852962328</v>
      </c>
      <c r="P43" s="120" t="n">
        <v>2.85801808850195</v>
      </c>
      <c r="Q43" s="121" t="n">
        <v>2.78732444333069</v>
      </c>
      <c r="R43" s="122" t="n">
        <v>127.639087832497</v>
      </c>
      <c r="S43" s="122" t="n">
        <v>124.481909639149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2027</v>
      </c>
      <c r="E44" s="114" t="n">
        <v>27.7</v>
      </c>
      <c r="F44" s="115" t="n">
        <v>4.4133</v>
      </c>
      <c r="G44" s="193" t="n">
        <v>35.5478</v>
      </c>
      <c r="H44" s="113" t="n">
        <v>40</v>
      </c>
      <c r="I44" s="114" t="n">
        <v>40</v>
      </c>
      <c r="J44" s="117" t="n">
        <v>110.13</v>
      </c>
      <c r="K44" s="118" t="n">
        <v>0.000755497206216729</v>
      </c>
      <c r="L44" s="118" t="n">
        <v>-4.161339034E-006</v>
      </c>
      <c r="M44" s="118" t="n">
        <v>1.02290674623946</v>
      </c>
      <c r="N44" s="119" t="n">
        <v>110.14712279214</v>
      </c>
      <c r="O44" s="118" t="n">
        <v>0.996321931391658</v>
      </c>
      <c r="P44" s="120" t="n">
        <v>4.61050801041538</v>
      </c>
      <c r="Q44" s="121" t="n">
        <v>4.50726131914286</v>
      </c>
      <c r="R44" s="122" t="n">
        <v>205.905287745151</v>
      </c>
      <c r="S44" s="122" t="n">
        <v>201.29429051292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2028</v>
      </c>
      <c r="E45" s="114" t="n">
        <v>28.2</v>
      </c>
      <c r="F45" s="115" t="n">
        <v>4.3392</v>
      </c>
      <c r="G45" s="193" t="n">
        <v>35.5627</v>
      </c>
      <c r="H45" s="113" t="n">
        <v>20</v>
      </c>
      <c r="I45" s="114" t="n">
        <v>20</v>
      </c>
      <c r="J45" s="117" t="n">
        <v>109.92</v>
      </c>
      <c r="K45" s="118" t="n">
        <v>0.00075485760789126</v>
      </c>
      <c r="L45" s="118" t="n">
        <v>-4.156450104E-006</v>
      </c>
      <c r="M45" s="118" t="n">
        <v>1.02275444579079</v>
      </c>
      <c r="N45" s="119" t="n">
        <v>109.93710651984</v>
      </c>
      <c r="O45" s="118" t="n">
        <v>0.996180125720464</v>
      </c>
      <c r="P45" s="120" t="n">
        <v>4.54165286006443</v>
      </c>
      <c r="Q45" s="121" t="n">
        <v>4.44060925743798</v>
      </c>
      <c r="R45" s="122" t="n">
        <v>202.830216730477</v>
      </c>
      <c r="S45" s="122" t="n">
        <v>198.31760943718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41" customFormat="true" ht="15" hidden="false" customHeight="false" outlineLevel="0" collapsed="false">
      <c r="A46" s="141" t="n">
        <v>1</v>
      </c>
      <c r="B46" s="142" t="n">
        <v>1</v>
      </c>
      <c r="C46" s="112" t="n">
        <v>12</v>
      </c>
      <c r="D46" s="113" t="n">
        <v>3263</v>
      </c>
      <c r="E46" s="113" t="n">
        <v>28.3</v>
      </c>
      <c r="F46" s="115" t="n">
        <v>4.5811</v>
      </c>
      <c r="G46" s="128" t="n">
        <v>35.565</v>
      </c>
      <c r="H46" s="113" t="n">
        <v>0</v>
      </c>
      <c r="I46" s="113" t="n">
        <v>4</v>
      </c>
      <c r="J46" s="117" t="n">
        <v>116.09</v>
      </c>
      <c r="K46" s="118" t="n">
        <v>0.000754731636124149</v>
      </c>
      <c r="L46" s="118" t="n">
        <v>-4.155571594E-006</v>
      </c>
      <c r="M46" s="118" t="n">
        <v>1.02272324989621</v>
      </c>
      <c r="N46" s="119" t="n">
        <v>116.1080694085</v>
      </c>
      <c r="O46" s="118" t="n">
        <v>0.996151493987155</v>
      </c>
      <c r="P46" s="120" t="n">
        <v>4.53628975875978</v>
      </c>
      <c r="Q46" s="121" t="n">
        <v>4.43550076642937</v>
      </c>
      <c r="R46" s="122" t="n">
        <v>202.590700626212</v>
      </c>
      <c r="S46" s="122" t="n">
        <v>198.089464228736</v>
      </c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I28" colorId="64" zoomScale="100" zoomScaleNormal="100" zoomScalePageLayoutView="100" workbookViewId="0">
      <selection pane="topLeft" activeCell="AD41" activeCellId="0" sqref="AD4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42441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61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162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374</v>
      </c>
      <c r="P9" s="29" t="s">
        <v>14</v>
      </c>
      <c r="Q9" s="33" t="n">
        <v>0.999833333333333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234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289</v>
      </c>
      <c r="P10" s="29" t="s">
        <v>21</v>
      </c>
      <c r="Q10" s="33" t="n">
        <v>-10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42440</v>
      </c>
      <c r="K11" s="37"/>
      <c r="L11" s="37"/>
      <c r="M11" s="37"/>
      <c r="N11" s="38" t="s">
        <v>374</v>
      </c>
      <c r="O11" s="39" t="n">
        <v>1</v>
      </c>
      <c r="P11" s="40" t="s">
        <v>395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0.822731481481481</v>
      </c>
      <c r="K12" s="44"/>
      <c r="L12" s="44"/>
      <c r="M12" s="44"/>
      <c r="N12" s="45" t="s">
        <v>292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23.5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23.6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4.95468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0.997421516203227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0.019996699653476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5.01138997071024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4.9545065862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0.0046998355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0.00403264874089654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2029</v>
      </c>
      <c r="E35" s="114" t="n">
        <v>6.7</v>
      </c>
      <c r="F35" s="115" t="n">
        <v>5.3381</v>
      </c>
      <c r="G35" s="193" t="n">
        <v>34.9618</v>
      </c>
      <c r="H35" s="113" t="n">
        <v>2000</v>
      </c>
      <c r="I35" s="114" t="n">
        <v>2021</v>
      </c>
      <c r="J35" s="117" t="n">
        <v>108.87</v>
      </c>
      <c r="K35" s="118" t="n">
        <v>0.000800284798013229</v>
      </c>
      <c r="L35" s="118" t="n">
        <v>-5.113725994E-006</v>
      </c>
      <c r="M35" s="118" t="n">
        <v>1.02743028234213</v>
      </c>
      <c r="N35" s="119" t="n">
        <v>108.88628891166</v>
      </c>
      <c r="O35" s="118" t="n">
        <v>0.999917459350318</v>
      </c>
      <c r="P35" s="120" t="n">
        <v>5.64580471610853</v>
      </c>
      <c r="Q35" s="121" t="n">
        <v>5.49507330389208</v>
      </c>
      <c r="R35" s="122" t="n">
        <v>252.141638621407</v>
      </c>
      <c r="S35" s="122" t="n">
        <v>245.40997375182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2030</v>
      </c>
      <c r="E36" s="114" t="n">
        <v>6.8</v>
      </c>
      <c r="F36" s="115" t="n">
        <v>4.9149</v>
      </c>
      <c r="G36" s="193" t="n">
        <v>34.95455</v>
      </c>
      <c r="H36" s="113" t="n">
        <v>1500</v>
      </c>
      <c r="I36" s="114" t="n">
        <v>1514</v>
      </c>
      <c r="J36" s="117" t="n">
        <v>110.13</v>
      </c>
      <c r="K36" s="118" t="n">
        <v>0.00079996838969888</v>
      </c>
      <c r="L36" s="118" t="n">
        <v>-5.105732704E-006</v>
      </c>
      <c r="M36" s="118" t="n">
        <v>1.02741090966388</v>
      </c>
      <c r="N36" s="119" t="n">
        <v>110.146469445915</v>
      </c>
      <c r="O36" s="118" t="n">
        <v>0.99991321285054</v>
      </c>
      <c r="P36" s="120" t="n">
        <v>5.13635809555743</v>
      </c>
      <c r="Q36" s="121" t="n">
        <v>4.9993221283175</v>
      </c>
      <c r="R36" s="122" t="n">
        <v>229.389752547595</v>
      </c>
      <c r="S36" s="122" t="n">
        <v>223.269726250659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2031</v>
      </c>
      <c r="E37" s="114" t="n">
        <v>7.2</v>
      </c>
      <c r="F37" s="115" t="n">
        <v>3.4285</v>
      </c>
      <c r="G37" s="193" t="n">
        <v>34.66735</v>
      </c>
      <c r="H37" s="113" t="n">
        <v>1000</v>
      </c>
      <c r="I37" s="114" t="n">
        <v>1008</v>
      </c>
      <c r="J37" s="117" t="n">
        <v>107.83</v>
      </c>
      <c r="K37" s="118" t="n">
        <v>0.00079871493778176</v>
      </c>
      <c r="L37" s="118" t="n">
        <v>-5.074090464E-006</v>
      </c>
      <c r="M37" s="118" t="n">
        <v>1.02712903049021</v>
      </c>
      <c r="N37" s="119" t="n">
        <v>107.845815803505</v>
      </c>
      <c r="O37" s="118" t="n">
        <v>0.999894762780403</v>
      </c>
      <c r="P37" s="120" t="n">
        <v>3.65598195626895</v>
      </c>
      <c r="Q37" s="121" t="n">
        <v>3.55941838633855</v>
      </c>
      <c r="R37" s="122" t="n">
        <v>163.276154166971</v>
      </c>
      <c r="S37" s="122" t="n">
        <v>158.96362513388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2032</v>
      </c>
      <c r="E38" s="114" t="n">
        <v>8.2</v>
      </c>
      <c r="F38" s="115" t="n">
        <v>3.135</v>
      </c>
      <c r="G38" s="193" t="n">
        <v>34.51525</v>
      </c>
      <c r="H38" s="113" t="n">
        <v>700</v>
      </c>
      <c r="I38" s="114" t="n">
        <v>706</v>
      </c>
      <c r="J38" s="117" t="n">
        <v>111.3</v>
      </c>
      <c r="K38" s="118" t="n">
        <v>0.00079566517253126</v>
      </c>
      <c r="L38" s="118" t="n">
        <v>-4.997301304E-006</v>
      </c>
      <c r="M38" s="118" t="n">
        <v>1.02686335415622</v>
      </c>
      <c r="N38" s="119" t="n">
        <v>111.31615547325</v>
      </c>
      <c r="O38" s="118" t="n">
        <v>0.999838538658805</v>
      </c>
      <c r="P38" s="120" t="n">
        <v>3.23550057238215</v>
      </c>
      <c r="Q38" s="121" t="n">
        <v>3.15085795913011</v>
      </c>
      <c r="R38" s="122" t="n">
        <v>144.497455562587</v>
      </c>
      <c r="S38" s="122" t="n">
        <v>140.717316454751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2033</v>
      </c>
      <c r="E39" s="114" t="n">
        <v>10.8</v>
      </c>
      <c r="F39" s="115" t="n">
        <v>2.5109</v>
      </c>
      <c r="G39" s="193" t="n">
        <v>34.7432</v>
      </c>
      <c r="H39" s="113" t="n">
        <v>400</v>
      </c>
      <c r="I39" s="114" t="n">
        <v>403</v>
      </c>
      <c r="J39" s="117" t="n">
        <v>110.79</v>
      </c>
      <c r="K39" s="118" t="n">
        <v>0.00078827225796768</v>
      </c>
      <c r="L39" s="118" t="n">
        <v>-4.813136544E-006</v>
      </c>
      <c r="M39" s="118" t="n">
        <v>1.02661199249184</v>
      </c>
      <c r="N39" s="119" t="n">
        <v>110.80633399128</v>
      </c>
      <c r="O39" s="118" t="n">
        <v>0.999627371447927</v>
      </c>
      <c r="P39" s="120" t="n">
        <v>2.60039719951367</v>
      </c>
      <c r="Q39" s="121" t="n">
        <v>2.53298930709143</v>
      </c>
      <c r="R39" s="122" t="n">
        <v>116.133738930281</v>
      </c>
      <c r="S39" s="122" t="n">
        <v>113.123302454704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2034</v>
      </c>
      <c r="E40" s="114" t="n">
        <v>10.9</v>
      </c>
      <c r="F40" s="115" t="n">
        <v>2.4614</v>
      </c>
      <c r="G40" s="193" t="n">
        <v>34.74255</v>
      </c>
      <c r="H40" s="113" t="n">
        <v>400</v>
      </c>
      <c r="I40" s="114" t="n">
        <v>403</v>
      </c>
      <c r="J40" s="117" t="n">
        <v>109.25</v>
      </c>
      <c r="K40" s="118" t="n">
        <v>0.000788002766173809</v>
      </c>
      <c r="L40" s="118" t="n">
        <v>-4.806500026E-006</v>
      </c>
      <c r="M40" s="118" t="n">
        <v>1.02659355000165</v>
      </c>
      <c r="N40" s="119" t="n">
        <v>109.266106235875</v>
      </c>
      <c r="O40" s="118" t="n">
        <v>0.999617439285541</v>
      </c>
      <c r="P40" s="120" t="n">
        <v>2.58543258744513</v>
      </c>
      <c r="Q40" s="121" t="n">
        <v>2.51845785261458</v>
      </c>
      <c r="R40" s="122" t="n">
        <v>115.465419355299</v>
      </c>
      <c r="S40" s="122" t="n">
        <v>112.474327697767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2035</v>
      </c>
      <c r="E41" s="114" t="n">
        <v>17</v>
      </c>
      <c r="F41" s="115" t="n">
        <v>2.2256</v>
      </c>
      <c r="G41" s="193" t="n">
        <v>35.6417</v>
      </c>
      <c r="H41" s="113" t="n">
        <v>100</v>
      </c>
      <c r="I41" s="114" t="n">
        <v>101</v>
      </c>
      <c r="J41" s="117" t="n">
        <v>110.1</v>
      </c>
      <c r="K41" s="118" t="n">
        <v>0.0007734536476775</v>
      </c>
      <c r="L41" s="118" t="n">
        <v>-4.4642494E-006</v>
      </c>
      <c r="M41" s="118" t="n">
        <v>1.02600791767723</v>
      </c>
      <c r="N41" s="119" t="n">
        <v>110.1172215117</v>
      </c>
      <c r="O41" s="118" t="n">
        <v>0.998776885075001</v>
      </c>
      <c r="P41" s="120" t="n">
        <v>2.31781908442599</v>
      </c>
      <c r="Q41" s="121" t="n">
        <v>2.25906549500444</v>
      </c>
      <c r="R41" s="122" t="n">
        <v>103.513800310465</v>
      </c>
      <c r="S41" s="122" t="n">
        <v>100.889865006898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0.0288</v>
      </c>
      <c r="AE41" s="136" t="n">
        <v>0.0177</v>
      </c>
      <c r="AF41" s="136" t="n">
        <v>0.0018</v>
      </c>
      <c r="AG41" s="136" t="n">
        <v>0.0392</v>
      </c>
      <c r="AH41" s="136" t="n">
        <v>0.0163</v>
      </c>
      <c r="AI41" s="136" t="n">
        <v>-9999.9999</v>
      </c>
      <c r="AJ41" s="136" t="n">
        <v>0.0036</v>
      </c>
      <c r="AK41" s="136" t="n">
        <v>-9999.9999</v>
      </c>
      <c r="AL41" s="136" t="n">
        <v>0.0438</v>
      </c>
      <c r="AM41" s="136" t="n">
        <v>0.0043</v>
      </c>
      <c r="AN41" s="136" t="n">
        <v>0.0006</v>
      </c>
      <c r="AO41" s="136" t="n">
        <v>-9999.9999</v>
      </c>
      <c r="AP41" s="136" t="n">
        <v>0.0118</v>
      </c>
      <c r="AQ41" s="136" t="n">
        <v>-9999.9999</v>
      </c>
      <c r="AR41" s="136" t="n">
        <v>0.075</v>
      </c>
      <c r="AS41" s="136" t="n">
        <v>0.0275</v>
      </c>
      <c r="AT41" s="136" t="n">
        <f aca="false">AR41+AS41</f>
        <v>0.1025</v>
      </c>
      <c r="AU41" s="136" t="n">
        <v>0.018</v>
      </c>
      <c r="AV41" s="136" t="n">
        <v>-9999.9999</v>
      </c>
      <c r="AW41" s="136" t="n">
        <v>-9999.9999</v>
      </c>
      <c r="AX41" s="136" t="n">
        <v>0.0394</v>
      </c>
      <c r="AY41" s="136" t="n">
        <v>0.0912</v>
      </c>
      <c r="AZ41" s="136" t="n">
        <f aca="false">AX41+AY41</f>
        <v>0.1306</v>
      </c>
      <c r="BA41" s="136" t="n">
        <v>0.0027</v>
      </c>
      <c r="BB41" s="30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2036</v>
      </c>
      <c r="E42" s="114" t="n">
        <v>17.8</v>
      </c>
      <c r="F42" s="115" t="n">
        <v>2.6251</v>
      </c>
      <c r="G42" s="193" t="n">
        <v>35.72455</v>
      </c>
      <c r="H42" s="113" t="n">
        <v>80</v>
      </c>
      <c r="I42" s="114" t="n">
        <v>81</v>
      </c>
      <c r="J42" s="117" t="n">
        <v>109.39</v>
      </c>
      <c r="K42" s="118" t="n">
        <v>0.00077180129975558</v>
      </c>
      <c r="L42" s="118" t="n">
        <v>-4.428497464E-006</v>
      </c>
      <c r="M42" s="118" t="n">
        <v>1.02587758898985</v>
      </c>
      <c r="N42" s="119" t="n">
        <v>109.407201085245</v>
      </c>
      <c r="O42" s="118" t="n">
        <v>0.998634328607839</v>
      </c>
      <c r="P42" s="120" t="n">
        <v>2.75482168210858</v>
      </c>
      <c r="Q42" s="121" t="n">
        <v>2.68533177025649</v>
      </c>
      <c r="R42" s="122" t="n">
        <v>123.030336322969</v>
      </c>
      <c r="S42" s="122" t="n">
        <v>119.926916859655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0.0398</v>
      </c>
      <c r="AE42" s="136" t="n">
        <v>0.0284</v>
      </c>
      <c r="AF42" s="136" t="n">
        <v>0.0064</v>
      </c>
      <c r="AG42" s="136" t="n">
        <v>0.0588</v>
      </c>
      <c r="AH42" s="136" t="n">
        <v>0.024</v>
      </c>
      <c r="AI42" s="136" t="n">
        <v>0.0036</v>
      </c>
      <c r="AJ42" s="136" t="n">
        <v>0.0089</v>
      </c>
      <c r="AK42" s="136" t="n">
        <v>0.0024</v>
      </c>
      <c r="AL42" s="136" t="n">
        <v>0.0627</v>
      </c>
      <c r="AM42" s="136" t="n">
        <v>0.0068</v>
      </c>
      <c r="AN42" s="136" t="n">
        <v>0.001</v>
      </c>
      <c r="AO42" s="136" t="n">
        <v>-9999.9999</v>
      </c>
      <c r="AP42" s="136" t="n">
        <v>0.0259</v>
      </c>
      <c r="AQ42" s="136" t="n">
        <v>-9999.9999</v>
      </c>
      <c r="AR42" s="136" t="n">
        <v>0.0823</v>
      </c>
      <c r="AS42" s="136" t="n">
        <v>0.051</v>
      </c>
      <c r="AT42" s="136" t="n">
        <f aca="false">AR42+AS42</f>
        <v>0.1333</v>
      </c>
      <c r="AU42" s="136" t="n">
        <v>0.0238</v>
      </c>
      <c r="AV42" s="136" t="n">
        <v>-9999.9999</v>
      </c>
      <c r="AW42" s="136" t="n">
        <v>-9999.9999</v>
      </c>
      <c r="AX42" s="136" t="n">
        <v>0.0594</v>
      </c>
      <c r="AY42" s="136" t="n">
        <v>0.1649</v>
      </c>
      <c r="AZ42" s="136" t="n">
        <f aca="false">AX42+AY42</f>
        <v>0.2243</v>
      </c>
      <c r="BA42" s="136" t="n">
        <v>0.0028</v>
      </c>
      <c r="BB42" s="30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2037</v>
      </c>
      <c r="E43" s="114" t="n">
        <v>19.6</v>
      </c>
      <c r="F43" s="115" t="n">
        <v>3.1948</v>
      </c>
      <c r="G43" s="193" t="n">
        <v>35.84965</v>
      </c>
      <c r="H43" s="113" t="n">
        <v>60</v>
      </c>
      <c r="I43" s="114" t="n">
        <v>61</v>
      </c>
      <c r="J43" s="117" t="n">
        <v>110.47</v>
      </c>
      <c r="K43" s="118" t="n">
        <v>0.0007682810809808</v>
      </c>
      <c r="L43" s="118" t="n">
        <v>-4.355799136E-006</v>
      </c>
      <c r="M43" s="118" t="n">
        <v>1.02551656374074</v>
      </c>
      <c r="N43" s="119" t="n">
        <v>110.487509108355</v>
      </c>
      <c r="O43" s="118" t="n">
        <v>0.998287990333669</v>
      </c>
      <c r="P43" s="120" t="n">
        <v>3.32271287591015</v>
      </c>
      <c r="Q43" s="121" t="n">
        <v>3.24003823379509</v>
      </c>
      <c r="R43" s="122" t="n">
        <v>148.392357038147</v>
      </c>
      <c r="S43" s="122" t="n">
        <v>144.700107521289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0.0486</v>
      </c>
      <c r="AE43" s="136" t="n">
        <v>0.0437</v>
      </c>
      <c r="AF43" s="136" t="n">
        <v>0.0111</v>
      </c>
      <c r="AG43" s="136" t="n">
        <v>0.0676</v>
      </c>
      <c r="AH43" s="136" t="n">
        <v>0.0297</v>
      </c>
      <c r="AI43" s="136" t="n">
        <v>0.0114</v>
      </c>
      <c r="AJ43" s="136" t="n">
        <v>0.0244</v>
      </c>
      <c r="AK43" s="136" t="n">
        <v>0.0057</v>
      </c>
      <c r="AL43" s="136" t="n">
        <v>0.114</v>
      </c>
      <c r="AM43" s="136" t="n">
        <v>0.012</v>
      </c>
      <c r="AN43" s="136" t="n">
        <v>0.0052</v>
      </c>
      <c r="AO43" s="136" t="n">
        <v>-9999.9999</v>
      </c>
      <c r="AP43" s="136" t="n">
        <v>0.0447</v>
      </c>
      <c r="AQ43" s="136" t="n">
        <v>-9999.9999</v>
      </c>
      <c r="AR43" s="136" t="n">
        <v>0.0376</v>
      </c>
      <c r="AS43" s="136" t="n">
        <v>0.1275</v>
      </c>
      <c r="AT43" s="136" t="n">
        <f aca="false">AR43+AS43</f>
        <v>0.1651</v>
      </c>
      <c r="AU43" s="136" t="n">
        <v>0.0289</v>
      </c>
      <c r="AV43" s="136" t="n">
        <v>-9999.9999</v>
      </c>
      <c r="AW43" s="136" t="n">
        <v>-9999.9999</v>
      </c>
      <c r="AX43" s="136" t="n">
        <v>0.0745</v>
      </c>
      <c r="AY43" s="136" t="n">
        <v>0.32</v>
      </c>
      <c r="AZ43" s="136" t="n">
        <f aca="false">AX43+AY43</f>
        <v>0.3945</v>
      </c>
      <c r="BA43" s="136" t="n">
        <v>0.0044</v>
      </c>
      <c r="BB43" s="30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2038</v>
      </c>
      <c r="E44" s="114" t="n">
        <v>26.9</v>
      </c>
      <c r="F44" s="115" t="n">
        <v>4.7282</v>
      </c>
      <c r="G44" s="193" t="n">
        <v>35.767</v>
      </c>
      <c r="H44" s="113" t="n">
        <v>40</v>
      </c>
      <c r="I44" s="114" t="n">
        <v>40</v>
      </c>
      <c r="J44" s="117" t="n">
        <v>111.51</v>
      </c>
      <c r="K44" s="118" t="n">
        <v>0.000756554656331409</v>
      </c>
      <c r="L44" s="118" t="n">
        <v>-4.170882106E-006</v>
      </c>
      <c r="M44" s="118" t="n">
        <v>1.02332967454181</v>
      </c>
      <c r="N44" s="119" t="n">
        <v>111.5275817817</v>
      </c>
      <c r="O44" s="118" t="n">
        <v>0.996544091998748</v>
      </c>
      <c r="P44" s="120" t="n">
        <v>4.87832130676882</v>
      </c>
      <c r="Q44" s="121" t="n">
        <v>4.76710626900665</v>
      </c>
      <c r="R44" s="122" t="n">
        <v>217.865829560296</v>
      </c>
      <c r="S44" s="122" t="n">
        <v>212.898965973837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0.0132</v>
      </c>
      <c r="AE44" s="136" t="n">
        <v>0.0161</v>
      </c>
      <c r="AF44" s="136" t="n">
        <v>0.0089</v>
      </c>
      <c r="AG44" s="136" t="n">
        <v>0.0092</v>
      </c>
      <c r="AH44" s="136" t="n">
        <v>0.01</v>
      </c>
      <c r="AI44" s="136" t="n">
        <v>0.0011</v>
      </c>
      <c r="AJ44" s="136" t="n">
        <v>-9999.9999</v>
      </c>
      <c r="AK44" s="136" t="n">
        <v>0.0025</v>
      </c>
      <c r="AL44" s="136" t="n">
        <v>0.046</v>
      </c>
      <c r="AM44" s="136" t="n">
        <v>0.0075</v>
      </c>
      <c r="AN44" s="136" t="n">
        <v>0.001</v>
      </c>
      <c r="AO44" s="136" t="n">
        <v>-9999.9999</v>
      </c>
      <c r="AP44" s="136" t="n">
        <v>0.0875</v>
      </c>
      <c r="AQ44" s="136" t="n">
        <v>-9999.9999</v>
      </c>
      <c r="AR44" s="136" t="n">
        <v>0.0132</v>
      </c>
      <c r="AS44" s="136" t="n">
        <v>0.0171</v>
      </c>
      <c r="AT44" s="136" t="n">
        <f aca="false">AR44+AS44</f>
        <v>0.0303</v>
      </c>
      <c r="AU44" s="136" t="n">
        <v>0.0214</v>
      </c>
      <c r="AV44" s="136" t="n">
        <v>-9999.9999</v>
      </c>
      <c r="AW44" s="136" t="n">
        <v>-9999.9999</v>
      </c>
      <c r="AX44" s="136" t="n">
        <v>0.1006</v>
      </c>
      <c r="AY44" s="136" t="n">
        <v>0.1129</v>
      </c>
      <c r="AZ44" s="136" t="n">
        <f aca="false">AX44+AY44</f>
        <v>0.2135</v>
      </c>
      <c r="BA44" s="136" t="n">
        <v>0.0021</v>
      </c>
      <c r="BB44" s="30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2039</v>
      </c>
      <c r="E45" s="114" t="n">
        <v>28.8</v>
      </c>
      <c r="F45" s="115" t="n">
        <v>4.3118</v>
      </c>
      <c r="G45" s="193" t="n">
        <v>35.85155</v>
      </c>
      <c r="H45" s="113" t="n">
        <v>20</v>
      </c>
      <c r="I45" s="114" t="n">
        <v>20</v>
      </c>
      <c r="J45" s="117" t="n">
        <v>111.47</v>
      </c>
      <c r="K45" s="118" t="n">
        <v>0.00075411144553728</v>
      </c>
      <c r="L45" s="118" t="n">
        <v>-4.151675424E-006</v>
      </c>
      <c r="M45" s="118" t="n">
        <v>1.02277283034875</v>
      </c>
      <c r="N45" s="119" t="n">
        <v>111.487669722785</v>
      </c>
      <c r="O45" s="118" t="n">
        <v>0.996006990827753</v>
      </c>
      <c r="P45" s="120" t="n">
        <v>4.44894122605296</v>
      </c>
      <c r="Q45" s="121" t="n">
        <v>4.34988209897591</v>
      </c>
      <c r="R45" s="122" t="n">
        <v>198.689715155525</v>
      </c>
      <c r="S45" s="122" t="n">
        <v>194.265734540264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0.0047</v>
      </c>
      <c r="AE45" s="136" t="n">
        <v>0.0038</v>
      </c>
      <c r="AF45" s="136" t="n">
        <v>0.0047</v>
      </c>
      <c r="AG45" s="136" t="n">
        <v>0.0037</v>
      </c>
      <c r="AH45" s="136" t="n">
        <v>0.0058</v>
      </c>
      <c r="AI45" s="136" t="n">
        <v>-9999.9999</v>
      </c>
      <c r="AJ45" s="136" t="n">
        <v>-9999.9999</v>
      </c>
      <c r="AK45" s="136" t="n">
        <v>-9999.9999</v>
      </c>
      <c r="AL45" s="136" t="n">
        <v>0.0141</v>
      </c>
      <c r="AM45" s="136" t="n">
        <v>0.0056</v>
      </c>
      <c r="AN45" s="136" t="n">
        <v>-9999.9999</v>
      </c>
      <c r="AO45" s="136" t="n">
        <v>-9999.9999</v>
      </c>
      <c r="AP45" s="136" t="n">
        <v>0.0867</v>
      </c>
      <c r="AQ45" s="136" t="n">
        <v>-9999.9999</v>
      </c>
      <c r="AR45" s="136" t="n">
        <v>0.0037</v>
      </c>
      <c r="AS45" s="136" t="n">
        <v>0.005</v>
      </c>
      <c r="AT45" s="136" t="n">
        <f aca="false">AR45+AS45</f>
        <v>0.0087</v>
      </c>
      <c r="AU45" s="136" t="n">
        <v>0.0107</v>
      </c>
      <c r="AV45" s="136" t="n">
        <v>-9999.9999</v>
      </c>
      <c r="AW45" s="136" t="n">
        <v>-9999.9999</v>
      </c>
      <c r="AX45" s="136" t="n">
        <v>0.0429</v>
      </c>
      <c r="AY45" s="136" t="n">
        <v>0.0417</v>
      </c>
      <c r="AZ45" s="136" t="n">
        <f aca="false">AX45+AY45</f>
        <v>0.0846</v>
      </c>
      <c r="BA45" s="136" t="n">
        <v>0.0009</v>
      </c>
      <c r="BB45" s="30" t="s">
        <v>169</v>
      </c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2040</v>
      </c>
      <c r="E46" s="113" t="n">
        <v>28.9</v>
      </c>
      <c r="F46" s="204" t="n">
        <v>4.238</v>
      </c>
      <c r="G46" s="203" t="n">
        <v>34.8271</v>
      </c>
      <c r="H46" s="113" t="n">
        <v>0</v>
      </c>
      <c r="I46" s="113" t="n">
        <v>3</v>
      </c>
      <c r="J46" s="117" t="n">
        <v>110.01</v>
      </c>
      <c r="K46" s="158" t="n">
        <v>0.000753989332274109</v>
      </c>
      <c r="L46" s="158" t="n">
        <v>-4.150995466E-006</v>
      </c>
      <c r="M46" s="158" t="n">
        <v>1.02196994217769</v>
      </c>
      <c r="N46" s="159" t="n">
        <v>110.02631129271</v>
      </c>
      <c r="O46" s="158" t="n">
        <v>0.995977822369731</v>
      </c>
      <c r="P46" s="160" t="n">
        <v>4.43169624563406</v>
      </c>
      <c r="Q46" s="121" t="n">
        <v>4.33642523398553</v>
      </c>
      <c r="R46" s="161" t="n">
        <v>197.919554330017</v>
      </c>
      <c r="S46" s="161" t="n">
        <v>193.664750949794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36" t="n">
        <v>0.0044</v>
      </c>
      <c r="AE46" s="136" t="n">
        <v>0.004</v>
      </c>
      <c r="AF46" s="136" t="n">
        <v>0.0061</v>
      </c>
      <c r="AG46" s="136" t="n">
        <v>0.0038</v>
      </c>
      <c r="AH46" s="136" t="n">
        <v>0.0045</v>
      </c>
      <c r="AI46" s="136" t="n">
        <v>-9999.9999</v>
      </c>
      <c r="AJ46" s="136" t="n">
        <v>-9999.9999</v>
      </c>
      <c r="AK46" s="136" t="n">
        <v>-9999.9999</v>
      </c>
      <c r="AL46" s="136" t="n">
        <v>0.0128</v>
      </c>
      <c r="AM46" s="136" t="n">
        <v>0.0066</v>
      </c>
      <c r="AN46" s="136" t="n">
        <v>-9999.9999</v>
      </c>
      <c r="AO46" s="136" t="n">
        <v>-9999.9999</v>
      </c>
      <c r="AP46" s="136" t="n">
        <v>0.0944</v>
      </c>
      <c r="AQ46" s="136" t="n">
        <v>-9999.9999</v>
      </c>
      <c r="AR46" s="136" t="n">
        <v>0.004</v>
      </c>
      <c r="AS46" s="136" t="n">
        <v>0.0054</v>
      </c>
      <c r="AT46" s="136" t="n">
        <f aca="false">AR46+AS46</f>
        <v>0.0094</v>
      </c>
      <c r="AU46" s="136" t="n">
        <v>0.0115</v>
      </c>
      <c r="AV46" s="136" t="n">
        <v>-9999.9999</v>
      </c>
      <c r="AW46" s="136" t="n">
        <v>-9999.9999</v>
      </c>
      <c r="AX46" s="136" t="n">
        <v>0.0432</v>
      </c>
      <c r="AY46" s="136" t="n">
        <v>0.0461</v>
      </c>
      <c r="AZ46" s="136" t="n">
        <f aca="false">AX46+AY46</f>
        <v>0.0893</v>
      </c>
      <c r="BA46" s="136" t="n">
        <v>0.001</v>
      </c>
      <c r="BB46" s="30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42441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61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217</v>
      </c>
      <c r="J9" s="29" t="s">
        <v>396</v>
      </c>
      <c r="K9" s="30" t="s">
        <v>14</v>
      </c>
      <c r="L9" s="31" t="s">
        <v>15</v>
      </c>
      <c r="M9" s="30" t="s">
        <v>14</v>
      </c>
      <c r="N9" s="30" t="s">
        <v>16</v>
      </c>
      <c r="O9" s="32" t="s">
        <v>397</v>
      </c>
      <c r="P9" s="29" t="s">
        <v>14</v>
      </c>
      <c r="Q9" s="33" t="n">
        <v>1.499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281</v>
      </c>
      <c r="J10" s="29" t="s">
        <v>234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289</v>
      </c>
      <c r="P10" s="29" t="s">
        <v>21</v>
      </c>
      <c r="Q10" s="33" t="n">
        <v>-10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42441</v>
      </c>
      <c r="K11" s="37"/>
      <c r="L11" s="37"/>
      <c r="M11" s="37"/>
      <c r="N11" s="38" t="s">
        <v>397</v>
      </c>
      <c r="O11" s="39" t="n">
        <v>1</v>
      </c>
      <c r="P11" s="40" t="s">
        <v>398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0.0181365740740741</v>
      </c>
      <c r="K12" s="44"/>
      <c r="L12" s="44"/>
      <c r="M12" s="44"/>
      <c r="N12" s="45" t="s">
        <v>292</v>
      </c>
      <c r="O12" s="39" t="n"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23.5</v>
      </c>
      <c r="S14" s="55" t="s">
        <v>33</v>
      </c>
      <c r="V14" s="46" t="s">
        <v>305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23.6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17" t="n">
        <v>4.95468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0.997421516203227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0.019996699653476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5.01138997071024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4.9545065862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0.0046998355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0.00403264874089654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2041</v>
      </c>
      <c r="E35" s="114" t="n">
        <v>7</v>
      </c>
      <c r="F35" s="115" t="n">
        <v>5.4251</v>
      </c>
      <c r="G35" s="193" t="n">
        <v>34.9621</v>
      </c>
      <c r="H35" s="113" t="n">
        <v>2000</v>
      </c>
      <c r="I35" s="114" t="n">
        <v>2022</v>
      </c>
      <c r="J35" s="117" t="n">
        <v>111.07</v>
      </c>
      <c r="K35" s="118" t="n">
        <v>0.0007993392355775</v>
      </c>
      <c r="L35" s="118" t="n">
        <v>-5.0898454E-006</v>
      </c>
      <c r="M35" s="118" t="n">
        <v>1.02738921727244</v>
      </c>
      <c r="N35" s="119" t="n">
        <v>111.08661840447</v>
      </c>
      <c r="O35" s="118" t="n">
        <v>0.999904279762349</v>
      </c>
      <c r="P35" s="120" t="n">
        <v>5.62230265163079</v>
      </c>
      <c r="Q35" s="121" t="n">
        <v>5.47241742185802</v>
      </c>
      <c r="R35" s="122" t="n">
        <v>251.092036421831</v>
      </c>
      <c r="S35" s="122" t="n">
        <v>244.398162060179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2042</v>
      </c>
      <c r="E36" s="114" t="n">
        <v>8.4</v>
      </c>
      <c r="F36" s="115" t="n">
        <v>5.0924</v>
      </c>
      <c r="G36" s="193" t="n">
        <v>34.96475</v>
      </c>
      <c r="H36" s="113" t="n">
        <v>1500</v>
      </c>
      <c r="I36" s="114" t="n">
        <v>1514</v>
      </c>
      <c r="J36" s="117" t="n">
        <v>110.84</v>
      </c>
      <c r="K36" s="118" t="n">
        <v>0.00079506934289184</v>
      </c>
      <c r="L36" s="118" t="n">
        <v>-4.982340576E-006</v>
      </c>
      <c r="M36" s="118" t="n">
        <v>1.02718554591485</v>
      </c>
      <c r="N36" s="119" t="n">
        <v>110.8565869289</v>
      </c>
      <c r="O36" s="118" t="n">
        <v>0.999825589360969</v>
      </c>
      <c r="P36" s="120" t="n">
        <v>5.28769736073374</v>
      </c>
      <c r="Q36" s="121" t="n">
        <v>5.14775288823241</v>
      </c>
      <c r="R36" s="122" t="n">
        <v>236.148564130369</v>
      </c>
      <c r="S36" s="122" t="n">
        <v>229.898643988459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2043</v>
      </c>
      <c r="E37" s="114" t="n">
        <v>8.9</v>
      </c>
      <c r="F37" s="115" t="n">
        <v>3.4594</v>
      </c>
      <c r="G37" s="193" t="n">
        <v>34.65515</v>
      </c>
      <c r="H37" s="113" t="n">
        <v>1000</v>
      </c>
      <c r="I37" s="114" t="n">
        <v>1009</v>
      </c>
      <c r="J37" s="117" t="n">
        <v>109.68</v>
      </c>
      <c r="K37" s="118" t="n">
        <v>0.000793599979577109</v>
      </c>
      <c r="L37" s="118" t="n">
        <v>-4.945517866E-006</v>
      </c>
      <c r="M37" s="118" t="n">
        <v>1.02686440275754</v>
      </c>
      <c r="N37" s="119" t="n">
        <v>109.69607376852</v>
      </c>
      <c r="O37" s="118" t="n">
        <v>0.999790770835288</v>
      </c>
      <c r="P37" s="120" t="n">
        <v>3.62567705370981</v>
      </c>
      <c r="Q37" s="121" t="n">
        <v>3.53082358680797</v>
      </c>
      <c r="R37" s="122" t="n">
        <v>161.92273721868</v>
      </c>
      <c r="S37" s="122" t="n">
        <v>157.686581386844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2044</v>
      </c>
      <c r="E38" s="114" t="n">
        <v>10</v>
      </c>
      <c r="F38" s="115" t="n">
        <v>3.0958</v>
      </c>
      <c r="G38" s="193" t="n">
        <v>34.5189</v>
      </c>
      <c r="H38" s="113" t="n">
        <v>700</v>
      </c>
      <c r="I38" s="114" t="n">
        <v>705</v>
      </c>
      <c r="J38" s="117" t="n">
        <v>109.47</v>
      </c>
      <c r="K38" s="118" t="n">
        <v>0.000790467005</v>
      </c>
      <c r="L38" s="118" t="n">
        <v>-4.86742E-006</v>
      </c>
      <c r="M38" s="118" t="n">
        <v>1.02657666813572</v>
      </c>
      <c r="N38" s="119" t="n">
        <v>109.48589383983</v>
      </c>
      <c r="O38" s="118" t="n">
        <v>0.9997020815032</v>
      </c>
      <c r="P38" s="120" t="n">
        <v>3.249267699974</v>
      </c>
      <c r="Q38" s="121" t="n">
        <v>3.1651485961343</v>
      </c>
      <c r="R38" s="122" t="n">
        <v>145.112295480839</v>
      </c>
      <c r="S38" s="122" t="n">
        <v>141.355536303358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2045</v>
      </c>
      <c r="E39" s="114" t="n">
        <v>12.5</v>
      </c>
      <c r="F39" s="115" t="n">
        <v>2.3881</v>
      </c>
      <c r="G39" s="193" t="n">
        <v>34.75505</v>
      </c>
      <c r="H39" s="113" t="n">
        <v>400</v>
      </c>
      <c r="I39" s="114" t="n">
        <v>402</v>
      </c>
      <c r="J39" s="117" t="n">
        <v>110.08</v>
      </c>
      <c r="K39" s="118" t="n">
        <v>0.000783833534667969</v>
      </c>
      <c r="L39" s="118" t="n">
        <v>-4.70481625E-006</v>
      </c>
      <c r="M39" s="118" t="n">
        <v>1.02630277113826</v>
      </c>
      <c r="N39" s="119" t="n">
        <v>110.09624235904</v>
      </c>
      <c r="O39" s="118" t="n">
        <v>0.99944098949292</v>
      </c>
      <c r="P39" s="120" t="n">
        <v>2.48869536680718</v>
      </c>
      <c r="Q39" s="121" t="n">
        <v>2.42491342398598</v>
      </c>
      <c r="R39" s="122" t="n">
        <v>111.145135081609</v>
      </c>
      <c r="S39" s="122" t="n">
        <v>108.296633515214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2046</v>
      </c>
      <c r="E40" s="114" t="n">
        <v>17.7</v>
      </c>
      <c r="F40" s="115" t="n">
        <v>2.4563</v>
      </c>
      <c r="G40" s="193" t="n">
        <v>35.60725</v>
      </c>
      <c r="H40" s="113" t="n">
        <v>100</v>
      </c>
      <c r="I40" s="114" t="n">
        <v>101</v>
      </c>
      <c r="J40" s="117" t="n">
        <v>108.28</v>
      </c>
      <c r="K40" s="118" t="n">
        <v>0.000772004830209229</v>
      </c>
      <c r="L40" s="118" t="n">
        <v>-4.432850634E-006</v>
      </c>
      <c r="M40" s="118" t="n">
        <v>1.0258121974646</v>
      </c>
      <c r="N40" s="119" t="n">
        <v>108.2968995303</v>
      </c>
      <c r="O40" s="118" t="n">
        <v>0.998652536273819</v>
      </c>
      <c r="P40" s="120" t="n">
        <v>2.6035751833219</v>
      </c>
      <c r="Q40" s="121" t="n">
        <v>2.53806222011876</v>
      </c>
      <c r="R40" s="122" t="n">
        <v>116.275667687156</v>
      </c>
      <c r="S40" s="122" t="n">
        <v>113.349858750504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2048</v>
      </c>
      <c r="E41" s="114" t="n">
        <v>17.8</v>
      </c>
      <c r="F41" s="115" t="n">
        <v>2.438</v>
      </c>
      <c r="G41" s="193" t="n">
        <v>35.6078</v>
      </c>
      <c r="H41" s="113" t="n">
        <v>100</v>
      </c>
      <c r="I41" s="114" t="n">
        <v>101</v>
      </c>
      <c r="J41" s="117" t="n">
        <v>107.72</v>
      </c>
      <c r="K41" s="118" t="n">
        <v>0.00077180129975558</v>
      </c>
      <c r="L41" s="118" t="n">
        <v>-4.428497464E-006</v>
      </c>
      <c r="M41" s="118" t="n">
        <v>1.0257880891915</v>
      </c>
      <c r="N41" s="119" t="n">
        <v>107.73681272216</v>
      </c>
      <c r="O41" s="118" t="n">
        <v>0.998634328607839</v>
      </c>
      <c r="P41" s="120" t="n">
        <v>2.59775005604578</v>
      </c>
      <c r="Q41" s="121" t="n">
        <v>2.53244318531057</v>
      </c>
      <c r="R41" s="122" t="n">
        <v>116.015517503004</v>
      </c>
      <c r="S41" s="122" t="n">
        <v>113.09891265597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2049</v>
      </c>
      <c r="E42" s="114" t="n">
        <v>19</v>
      </c>
      <c r="F42" s="115" t="n">
        <v>2.8411</v>
      </c>
      <c r="G42" s="193" t="n">
        <v>35.7696</v>
      </c>
      <c r="H42" s="113" t="n">
        <v>80</v>
      </c>
      <c r="I42" s="114" t="n">
        <v>81</v>
      </c>
      <c r="J42" s="117" t="n">
        <v>106.87</v>
      </c>
      <c r="K42" s="118" t="n">
        <v>0.0007694247108575</v>
      </c>
      <c r="L42" s="118" t="n">
        <v>-4.3788406E-006</v>
      </c>
      <c r="M42" s="118" t="n">
        <v>1.02561072556252</v>
      </c>
      <c r="N42" s="119" t="n">
        <v>106.88685297152</v>
      </c>
      <c r="O42" s="118" t="n">
        <v>0.998407315199986</v>
      </c>
      <c r="P42" s="120" t="n">
        <v>3.05451107638706</v>
      </c>
      <c r="Q42" s="121" t="n">
        <v>2.97823628425078</v>
      </c>
      <c r="R42" s="122" t="n">
        <v>136.414464671446</v>
      </c>
      <c r="S42" s="122" t="n">
        <v>133.00803245464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2050</v>
      </c>
      <c r="E43" s="114" t="n">
        <v>21.1</v>
      </c>
      <c r="F43" s="115" t="n">
        <v>3.3117</v>
      </c>
      <c r="G43" s="193" t="n">
        <v>35.82845</v>
      </c>
      <c r="H43" s="113" t="n">
        <v>60</v>
      </c>
      <c r="I43" s="114" t="n">
        <v>61</v>
      </c>
      <c r="J43" s="117" t="n">
        <v>111.03</v>
      </c>
      <c r="K43" s="118" t="n">
        <v>0.000765548045751069</v>
      </c>
      <c r="L43" s="118" t="n">
        <v>-4.303407466E-006</v>
      </c>
      <c r="M43" s="118" t="n">
        <v>1.0250987989758</v>
      </c>
      <c r="N43" s="119" t="n">
        <v>111.047574328035</v>
      </c>
      <c r="O43" s="118" t="n">
        <v>0.997973102677931</v>
      </c>
      <c r="P43" s="120" t="n">
        <v>3.42717386679943</v>
      </c>
      <c r="Q43" s="121" t="n">
        <v>3.34326200579261</v>
      </c>
      <c r="R43" s="122" t="n">
        <v>153.057584891263</v>
      </c>
      <c r="S43" s="122" t="n">
        <v>149.310081178698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2051</v>
      </c>
      <c r="E44" s="114" t="n">
        <v>26.6</v>
      </c>
      <c r="F44" s="115" t="n">
        <v>4.5826</v>
      </c>
      <c r="G44" s="193" t="n">
        <v>35.71525</v>
      </c>
      <c r="H44" s="113" t="n">
        <v>40</v>
      </c>
      <c r="I44" s="114" t="n">
        <v>41</v>
      </c>
      <c r="J44" s="117" t="n">
        <v>111.8382733</v>
      </c>
      <c r="K44" s="118" t="n">
        <v>0.0007569621422567</v>
      </c>
      <c r="L44" s="118" t="n">
        <v>-4.175006776E-006</v>
      </c>
      <c r="M44" s="118" t="n">
        <v>1.02338614011841</v>
      </c>
      <c r="N44" s="119" t="n">
        <v>111.855848964245</v>
      </c>
      <c r="O44" s="118" t="n">
        <v>0.996625887839716</v>
      </c>
      <c r="P44" s="120" t="n">
        <v>4.71348395729407</v>
      </c>
      <c r="Q44" s="121" t="n">
        <v>4.60577271131375</v>
      </c>
      <c r="R44" s="122" t="n">
        <v>210.504193532753</v>
      </c>
      <c r="S44" s="122" t="n">
        <v>205.693809287272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2052</v>
      </c>
      <c r="E45" s="114" t="n">
        <v>29.3</v>
      </c>
      <c r="F45" s="115" t="n">
        <v>4.5308</v>
      </c>
      <c r="G45" s="193" t="n">
        <v>34.8755</v>
      </c>
      <c r="H45" s="113" t="n">
        <v>20</v>
      </c>
      <c r="I45" s="114" t="n">
        <v>20</v>
      </c>
      <c r="J45" s="117" t="n">
        <v>117.8815891</v>
      </c>
      <c r="K45" s="118" t="n">
        <v>0.000753507254703849</v>
      </c>
      <c r="L45" s="118" t="n">
        <v>-4.148606554E-006</v>
      </c>
      <c r="M45" s="118" t="n">
        <v>1.02187240389582</v>
      </c>
      <c r="N45" s="119" t="n">
        <v>117.899124575787</v>
      </c>
      <c r="O45" s="118" t="n">
        <v>0.995860260850575</v>
      </c>
      <c r="P45" s="120" t="n">
        <v>4.41696488118319</v>
      </c>
      <c r="Q45" s="121" t="n">
        <v>4.32242309738848</v>
      </c>
      <c r="R45" s="122" t="n">
        <v>197.261651593641</v>
      </c>
      <c r="S45" s="122" t="n">
        <v>193.039415529369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2097</v>
      </c>
      <c r="E46" s="113" t="n">
        <v>29.5</v>
      </c>
      <c r="F46" s="204" t="n">
        <v>4.2535</v>
      </c>
      <c r="G46" s="203" t="n">
        <v>34.87965</v>
      </c>
      <c r="H46" s="113" t="n">
        <v>0</v>
      </c>
      <c r="I46" s="113" t="n">
        <v>2</v>
      </c>
      <c r="J46" s="117" t="n">
        <v>110.3629808</v>
      </c>
      <c r="K46" s="158" t="n">
        <v>0.000753270024657969</v>
      </c>
      <c r="L46" s="158" t="n">
        <v>-4.14761065E-006</v>
      </c>
      <c r="M46" s="158" t="n">
        <v>1.02180813768609</v>
      </c>
      <c r="N46" s="159" t="n">
        <v>110.379402425273</v>
      </c>
      <c r="O46" s="158" t="n">
        <v>0.995800949589288</v>
      </c>
      <c r="P46" s="160" t="n">
        <v>4.4334668024025</v>
      </c>
      <c r="Q46" s="121" t="n">
        <v>4.33884468021774</v>
      </c>
      <c r="R46" s="161" t="n">
        <v>197.998627395296</v>
      </c>
      <c r="S46" s="161" t="n">
        <v>193.772803418524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I28" colorId="64" zoomScale="100" zoomScaleNormal="100" zoomScalePageLayoutView="100" workbookViewId="0">
      <selection pane="topLeft" activeCell="AE52" activeCellId="0" sqref="AE52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42444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61" t="n">
        <v>4.9411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s">
        <v>185</v>
      </c>
      <c r="J9" s="29" t="s">
        <v>282</v>
      </c>
      <c r="K9" s="30" t="s">
        <v>23</v>
      </c>
      <c r="L9" s="31" t="s">
        <v>22</v>
      </c>
      <c r="M9" s="30" t="s">
        <v>14</v>
      </c>
      <c r="N9" s="30" t="s">
        <v>16</v>
      </c>
      <c r="O9" s="32" t="s">
        <v>399</v>
      </c>
      <c r="P9" s="29" t="s">
        <v>23</v>
      </c>
      <c r="Q9" s="33" t="n">
        <v>-0.000166666666666667</v>
      </c>
      <c r="R9" s="33"/>
      <c r="V9" s="61" t="n">
        <v>4.9473</v>
      </c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s">
        <v>400</v>
      </c>
      <c r="J10" s="29" t="s">
        <v>401</v>
      </c>
      <c r="K10" s="30" t="s">
        <v>21</v>
      </c>
      <c r="L10" s="31" t="s">
        <v>22</v>
      </c>
      <c r="M10" s="30" t="s">
        <v>23</v>
      </c>
      <c r="N10" s="30" t="s">
        <v>21</v>
      </c>
      <c r="O10" s="30" t="s">
        <v>402</v>
      </c>
      <c r="P10" s="29" t="s">
        <v>21</v>
      </c>
      <c r="Q10" s="33" t="n">
        <v>-22.9985</v>
      </c>
      <c r="R10" s="33"/>
      <c r="S10" s="34"/>
      <c r="T10" s="34"/>
      <c r="V10" s="0" t="n">
        <v>4.9463</v>
      </c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42444</v>
      </c>
      <c r="K11" s="37"/>
      <c r="L11" s="37"/>
      <c r="M11" s="37"/>
      <c r="N11" s="38" t="s">
        <v>403</v>
      </c>
      <c r="O11" s="39" t="n">
        <v>-1</v>
      </c>
      <c r="P11" s="40" t="s">
        <v>404</v>
      </c>
      <c r="Q11" s="40"/>
      <c r="R11" s="40"/>
      <c r="T11" s="41"/>
      <c r="U11" s="41"/>
      <c r="V11" s="5" t="n">
        <v>4.9393</v>
      </c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0.128599537037037</v>
      </c>
      <c r="K12" s="44"/>
      <c r="L12" s="44"/>
      <c r="M12" s="44"/>
      <c r="N12" s="45" t="s">
        <v>405</v>
      </c>
      <c r="O12" s="39" t="n">
        <v>-1</v>
      </c>
      <c r="P12" s="40"/>
      <c r="Q12" s="40"/>
      <c r="R12" s="40"/>
      <c r="T12" s="41"/>
      <c r="U12" s="41"/>
      <c r="V12" s="135" t="n">
        <v>4.9342</v>
      </c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  <c r="V13" s="135" t="n">
        <v>4.9473</v>
      </c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23.2</v>
      </c>
      <c r="S14" s="55" t="s">
        <v>33</v>
      </c>
      <c r="V14" s="46" t="n">
        <v>4.94258333333333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23.2</v>
      </c>
      <c r="S15" s="60" t="s">
        <v>33</v>
      </c>
    </row>
    <row r="16" customFormat="false" ht="14.2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145" t="n">
        <v>4.94258333333333</v>
      </c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0.0047</v>
      </c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v>0.997493603540845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v>0.0199981448888311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v>5.0113749370665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v>4.94242517066667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v>0.0046998496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v>0.00404280783274589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v>1</v>
      </c>
      <c r="B35" s="111" t="n">
        <v>1</v>
      </c>
      <c r="C35" s="112" t="n">
        <v>1</v>
      </c>
      <c r="D35" s="113" t="n">
        <v>2075</v>
      </c>
      <c r="E35" s="114" t="n">
        <v>5.4</v>
      </c>
      <c r="F35" s="115" t="n">
        <v>5.4789</v>
      </c>
      <c r="G35" s="193" t="n">
        <v>34.88615</v>
      </c>
      <c r="H35" s="113" t="n">
        <v>3900</v>
      </c>
      <c r="I35" s="114" t="n">
        <v>3960</v>
      </c>
      <c r="J35" s="117" t="n">
        <v>110.9977077</v>
      </c>
      <c r="K35" s="118" t="n">
        <v>0.00080451119726454</v>
      </c>
      <c r="L35" s="118" t="n">
        <v>-5.220650136E-006</v>
      </c>
      <c r="M35" s="118" t="n">
        <v>1.02753766779914</v>
      </c>
      <c r="N35" s="119" t="n">
        <v>111.014230985265</v>
      </c>
      <c r="O35" s="118" t="n">
        <v>0.999959099283987</v>
      </c>
      <c r="P35" s="120" t="n">
        <v>5.69633955624194</v>
      </c>
      <c r="Q35" s="121" t="n">
        <v>5.54367955039821</v>
      </c>
      <c r="R35" s="122" t="n">
        <v>254.398524581765</v>
      </c>
      <c r="S35" s="122" t="n">
        <v>247.580728720784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v>1</v>
      </c>
      <c r="B36" s="111" t="n">
        <v>1</v>
      </c>
      <c r="C36" s="112" t="n">
        <v>2</v>
      </c>
      <c r="D36" s="113" t="n">
        <v>2076</v>
      </c>
      <c r="E36" s="114" t="n">
        <v>5.8</v>
      </c>
      <c r="F36" s="115" t="n">
        <v>5.253</v>
      </c>
      <c r="G36" s="193" t="n">
        <v>34.88795</v>
      </c>
      <c r="H36" s="113" t="n">
        <v>3900</v>
      </c>
      <c r="I36" s="114" t="n">
        <v>3959</v>
      </c>
      <c r="J36" s="117" t="n">
        <v>106.3986272</v>
      </c>
      <c r="K36" s="118" t="n">
        <v>0.00080318814806918</v>
      </c>
      <c r="L36" s="118" t="n">
        <v>-5.187154744E-006</v>
      </c>
      <c r="M36" s="118" t="n">
        <v>1.02748973505041</v>
      </c>
      <c r="N36" s="119" t="n">
        <v>106.414467774418</v>
      </c>
      <c r="O36" s="118" t="n">
        <v>0.99994899709695</v>
      </c>
      <c r="P36" s="120" t="n">
        <v>5.70147482211797</v>
      </c>
      <c r="Q36" s="121" t="n">
        <v>5.54893604055153</v>
      </c>
      <c r="R36" s="122" t="n">
        <v>254.627865555788</v>
      </c>
      <c r="S36" s="122" t="n">
        <v>247.815483571031</v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v>1</v>
      </c>
      <c r="B37" s="111" t="n">
        <v>1</v>
      </c>
      <c r="C37" s="112" t="n">
        <v>3</v>
      </c>
      <c r="D37" s="113" t="n">
        <v>2977</v>
      </c>
      <c r="E37" s="114" t="n">
        <v>11.9</v>
      </c>
      <c r="F37" s="115" t="n">
        <v>4.7182</v>
      </c>
      <c r="G37" s="211" t="n">
        <v>36.11795</v>
      </c>
      <c r="H37" s="113" t="n">
        <v>3000</v>
      </c>
      <c r="I37" s="114" t="n">
        <v>3039</v>
      </c>
      <c r="J37" s="117" t="n">
        <v>112.43</v>
      </c>
      <c r="K37" s="118" t="n">
        <v>0.000785365912757409</v>
      </c>
      <c r="L37" s="118" t="n">
        <v>-4.741954906E-006</v>
      </c>
      <c r="M37" s="118" t="n">
        <v>1.02747775420227</v>
      </c>
      <c r="N37" s="119" t="n">
        <v>112.448121411185</v>
      </c>
      <c r="O37" s="118" t="n">
        <v>0.999510988456787</v>
      </c>
      <c r="P37" s="120" t="n">
        <v>4.83958457454121</v>
      </c>
      <c r="Q37" s="121" t="n">
        <v>4.71015995698966</v>
      </c>
      <c r="R37" s="122" t="n">
        <v>216.135847099011</v>
      </c>
      <c r="S37" s="122" t="n">
        <v>210.355743679158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v>1</v>
      </c>
      <c r="B38" s="111" t="n">
        <v>1</v>
      </c>
      <c r="C38" s="112" t="n">
        <v>4</v>
      </c>
      <c r="D38" s="113" t="n">
        <v>2078</v>
      </c>
      <c r="E38" s="114" t="n">
        <v>7.5</v>
      </c>
      <c r="F38" s="115" t="n">
        <v>5.4372</v>
      </c>
      <c r="G38" s="193" t="n">
        <v>34.9646</v>
      </c>
      <c r="H38" s="113" t="n">
        <v>2000</v>
      </c>
      <c r="I38" s="114" t="n">
        <v>2021</v>
      </c>
      <c r="J38" s="117" t="n">
        <v>110.0904939</v>
      </c>
      <c r="K38" s="118" t="n">
        <v>0.000797787526230469</v>
      </c>
      <c r="L38" s="118" t="n">
        <v>-5.05070625E-006</v>
      </c>
      <c r="M38" s="118" t="n">
        <v>1.02732014455243</v>
      </c>
      <c r="N38" s="119" t="n">
        <v>110.10696850205</v>
      </c>
      <c r="O38" s="118" t="n">
        <v>0.999879400021043</v>
      </c>
      <c r="P38" s="120" t="n">
        <v>5.7003211996759</v>
      </c>
      <c r="Q38" s="121" t="n">
        <v>5.54872911808749</v>
      </c>
      <c r="R38" s="122" t="n">
        <v>254.576344777526</v>
      </c>
      <c r="S38" s="122" t="n">
        <v>247.806242413787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v>1</v>
      </c>
      <c r="B39" s="111" t="n">
        <v>1</v>
      </c>
      <c r="C39" s="112" t="n">
        <v>5</v>
      </c>
      <c r="D39" s="113" t="n">
        <v>2079</v>
      </c>
      <c r="E39" s="114" t="n">
        <v>8.5</v>
      </c>
      <c r="F39" s="115" t="n">
        <v>3.3377</v>
      </c>
      <c r="G39" s="193" t="n">
        <v>34.6125</v>
      </c>
      <c r="H39" s="113" t="n">
        <v>1000</v>
      </c>
      <c r="I39" s="114" t="n">
        <v>1009</v>
      </c>
      <c r="J39" s="117" t="n">
        <v>107.7165856</v>
      </c>
      <c r="K39" s="118" t="n">
        <v>0.000794773168122969</v>
      </c>
      <c r="L39" s="118" t="n">
        <v>-4.97490985E-006</v>
      </c>
      <c r="M39" s="118" t="n">
        <v>1.0268937456354</v>
      </c>
      <c r="N39" s="119" t="n">
        <v>107.732325686071</v>
      </c>
      <c r="O39" s="118" t="n">
        <v>0.999818904314821</v>
      </c>
      <c r="P39" s="120" t="n">
        <v>3.57156408586732</v>
      </c>
      <c r="Q39" s="121" t="n">
        <v>3.47802691471004</v>
      </c>
      <c r="R39" s="122" t="n">
        <v>159.506052074835</v>
      </c>
      <c r="S39" s="122" t="n">
        <v>155.32868201095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v>1</v>
      </c>
      <c r="B40" s="111" t="n">
        <v>1</v>
      </c>
      <c r="C40" s="112" t="n">
        <v>6</v>
      </c>
      <c r="D40" s="113" t="n">
        <v>2080</v>
      </c>
      <c r="E40" s="114" t="n">
        <v>12.5</v>
      </c>
      <c r="F40" s="115" t="n">
        <v>2.1109</v>
      </c>
      <c r="G40" s="193" t="n">
        <v>34.8275</v>
      </c>
      <c r="H40" s="113" t="n">
        <v>400</v>
      </c>
      <c r="I40" s="114" t="n">
        <v>402</v>
      </c>
      <c r="J40" s="117" t="n">
        <v>108.7289559</v>
      </c>
      <c r="K40" s="118" t="n">
        <v>0.000783833534667969</v>
      </c>
      <c r="L40" s="118" t="n">
        <v>-4.70481625E-006</v>
      </c>
      <c r="M40" s="118" t="n">
        <v>1.02635897967591</v>
      </c>
      <c r="N40" s="119" t="n">
        <v>108.745077685936</v>
      </c>
      <c r="O40" s="118" t="n">
        <v>0.99944098949292</v>
      </c>
      <c r="P40" s="120" t="n">
        <v>2.2314529959345</v>
      </c>
      <c r="Q40" s="121" t="n">
        <v>2.17414475843445</v>
      </c>
      <c r="R40" s="122" t="n">
        <v>99.6566907984349</v>
      </c>
      <c r="S40" s="122" t="n">
        <v>97.0973049116826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v>1</v>
      </c>
      <c r="B41" s="111" t="n">
        <v>1</v>
      </c>
      <c r="C41" s="112" t="n">
        <v>7</v>
      </c>
      <c r="D41" s="113" t="n">
        <v>2081</v>
      </c>
      <c r="E41" s="114" t="n">
        <v>18.2</v>
      </c>
      <c r="F41" s="115" t="n">
        <v>3.89</v>
      </c>
      <c r="G41" s="193" t="n">
        <v>35.71705</v>
      </c>
      <c r="H41" s="113" t="n">
        <v>100</v>
      </c>
      <c r="I41" s="114" t="n">
        <v>101</v>
      </c>
      <c r="J41" s="117" t="n">
        <v>119.400871</v>
      </c>
      <c r="K41" s="118" t="n">
        <v>0.00077099568011126</v>
      </c>
      <c r="L41" s="118" t="n">
        <v>-4.411415704E-006</v>
      </c>
      <c r="M41" s="118" t="n">
        <v>1.02577278165262</v>
      </c>
      <c r="N41" s="119" t="n">
        <v>119.419637294596</v>
      </c>
      <c r="O41" s="118" t="n">
        <v>0.998560399001334</v>
      </c>
      <c r="P41" s="120" t="n">
        <v>3.7505341591265</v>
      </c>
      <c r="Q41" s="121" t="n">
        <v>3.6563011089883</v>
      </c>
      <c r="R41" s="122" t="n">
        <v>167.498855546589</v>
      </c>
      <c r="S41" s="122" t="n">
        <v>163.290407527417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36" t="n">
        <v>0.023</v>
      </c>
      <c r="AE41" s="136" t="n">
        <v>0.0123</v>
      </c>
      <c r="AF41" s="136" t="n">
        <v>0.0011</v>
      </c>
      <c r="AG41" s="136" t="n">
        <v>0.0312</v>
      </c>
      <c r="AH41" s="136" t="n">
        <v>0.0071</v>
      </c>
      <c r="AI41" s="136" t="n">
        <v>-9999.9999</v>
      </c>
      <c r="AJ41" s="136" t="n">
        <v>0.001</v>
      </c>
      <c r="AK41" s="136" t="n">
        <v>0.0009</v>
      </c>
      <c r="AL41" s="136" t="n">
        <v>0.0324</v>
      </c>
      <c r="AM41" s="136" t="n">
        <v>0.0033</v>
      </c>
      <c r="AN41" s="136" t="n">
        <v>-9999.9999</v>
      </c>
      <c r="AO41" s="136" t="n">
        <v>-9999.9999</v>
      </c>
      <c r="AP41" s="136" t="n">
        <v>0.0107</v>
      </c>
      <c r="AQ41" s="136" t="n">
        <v>-9999.9999</v>
      </c>
      <c r="AR41" s="136" t="n">
        <v>0.0512</v>
      </c>
      <c r="AS41" s="136" t="n">
        <v>0.0167</v>
      </c>
      <c r="AT41" s="136" t="n">
        <f aca="false">AR41+AS41</f>
        <v>0.0679</v>
      </c>
      <c r="AU41" s="136" t="n">
        <v>0.0111</v>
      </c>
      <c r="AV41" s="136" t="n">
        <v>-9999.9999</v>
      </c>
      <c r="AW41" s="136" t="n">
        <v>-9999.9999</v>
      </c>
      <c r="AX41" s="136" t="n">
        <v>0.032</v>
      </c>
      <c r="AY41" s="136" t="n">
        <v>0.0672</v>
      </c>
      <c r="AZ41" s="136" t="n">
        <f aca="false">AX41+AY41</f>
        <v>0.0992</v>
      </c>
      <c r="BA41" s="136" t="n">
        <v>-9999.9999</v>
      </c>
      <c r="BB41" s="30" t="s">
        <v>169</v>
      </c>
    </row>
    <row r="42" customFormat="false" ht="15" hidden="false" customHeight="false" outlineLevel="0" collapsed="false">
      <c r="A42" s="110" t="n">
        <v>1</v>
      </c>
      <c r="B42" s="111" t="n">
        <v>1</v>
      </c>
      <c r="C42" s="112" t="n">
        <v>8</v>
      </c>
      <c r="D42" s="113" t="n">
        <v>2082</v>
      </c>
      <c r="E42" s="114" t="n">
        <v>20.4</v>
      </c>
      <c r="F42" s="115" t="n">
        <v>3.7592</v>
      </c>
      <c r="G42" s="193" t="n">
        <v>36.0901</v>
      </c>
      <c r="H42" s="113" t="n">
        <v>80</v>
      </c>
      <c r="I42" s="114" t="n">
        <v>79</v>
      </c>
      <c r="J42" s="117" t="n">
        <v>111.1790697</v>
      </c>
      <c r="K42" s="118" t="n">
        <v>0.00076680136339104</v>
      </c>
      <c r="L42" s="118" t="n">
        <v>-4.326930336E-006</v>
      </c>
      <c r="M42" s="118" t="n">
        <v>1.02548806587402</v>
      </c>
      <c r="N42" s="119" t="n">
        <v>111.196958523494</v>
      </c>
      <c r="O42" s="118" t="n">
        <v>0.998122968256003</v>
      </c>
      <c r="P42" s="120" t="n">
        <v>3.89691075037239</v>
      </c>
      <c r="Q42" s="121" t="n">
        <v>3.80005470570843</v>
      </c>
      <c r="R42" s="122" t="n">
        <v>174.036034111631</v>
      </c>
      <c r="S42" s="122" t="n">
        <v>169.710443156938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36" t="n">
        <v>0.043</v>
      </c>
      <c r="AE42" s="136" t="n">
        <v>0.0275</v>
      </c>
      <c r="AF42" s="136" t="n">
        <v>0.0022</v>
      </c>
      <c r="AG42" s="136" t="n">
        <v>0.0631</v>
      </c>
      <c r="AH42" s="136" t="n">
        <v>0.0161</v>
      </c>
      <c r="AI42" s="136" t="n">
        <v>0.0025</v>
      </c>
      <c r="AJ42" s="136" t="n">
        <v>0.0032</v>
      </c>
      <c r="AK42" s="136" t="n">
        <v>0.002</v>
      </c>
      <c r="AL42" s="136" t="n">
        <v>0.0662</v>
      </c>
      <c r="AM42" s="136" t="n">
        <v>0.007</v>
      </c>
      <c r="AN42" s="136" t="n">
        <v>0.0013</v>
      </c>
      <c r="AO42" s="136" t="n">
        <v>-9999.9999</v>
      </c>
      <c r="AP42" s="136" t="n">
        <v>0.0343</v>
      </c>
      <c r="AQ42" s="136" t="n">
        <v>-9999.9999</v>
      </c>
      <c r="AR42" s="136" t="n">
        <v>0.0921</v>
      </c>
      <c r="AS42" s="136" t="n">
        <v>0.0414</v>
      </c>
      <c r="AT42" s="136" t="n">
        <f aca="false">AR42+AS42</f>
        <v>0.1335</v>
      </c>
      <c r="AU42" s="136" t="n">
        <v>0.0251</v>
      </c>
      <c r="AV42" s="136" t="n">
        <v>-9999.9999</v>
      </c>
      <c r="AW42" s="136" t="n">
        <v>-9999.9999</v>
      </c>
      <c r="AX42" s="136" t="n">
        <v>0.0797</v>
      </c>
      <c r="AY42" s="136" t="n">
        <v>0.1601</v>
      </c>
      <c r="AZ42" s="136" t="n">
        <f aca="false">AX42+AY42</f>
        <v>0.2398</v>
      </c>
      <c r="BA42" s="136" t="n">
        <v>0.0032</v>
      </c>
      <c r="BB42" s="30" t="s">
        <v>169</v>
      </c>
    </row>
    <row r="43" customFormat="false" ht="15" hidden="false" customHeight="false" outlineLevel="0" collapsed="false">
      <c r="A43" s="110" t="n">
        <v>1</v>
      </c>
      <c r="B43" s="111" t="n">
        <v>1</v>
      </c>
      <c r="C43" s="112" t="n">
        <v>9</v>
      </c>
      <c r="D43" s="113" t="n">
        <v>2083</v>
      </c>
      <c r="E43" s="114" t="n">
        <v>22.5</v>
      </c>
      <c r="F43" s="115" t="n">
        <v>3.9321</v>
      </c>
      <c r="G43" s="193" t="n">
        <v>36.4078</v>
      </c>
      <c r="H43" s="113" t="n">
        <v>60</v>
      </c>
      <c r="I43" s="114" t="n">
        <v>60</v>
      </c>
      <c r="J43" s="117" t="n">
        <v>109.4301922</v>
      </c>
      <c r="K43" s="118" t="n">
        <v>0.000763154238105469</v>
      </c>
      <c r="L43" s="118" t="n">
        <v>-4.26122625E-006</v>
      </c>
      <c r="M43" s="118" t="n">
        <v>1.02514742501028</v>
      </c>
      <c r="N43" s="119" t="n">
        <v>109.448147287076</v>
      </c>
      <c r="O43" s="118" t="n">
        <v>0.997658351219831</v>
      </c>
      <c r="P43" s="120" t="n">
        <v>4.14324533046496</v>
      </c>
      <c r="Q43" s="121" t="n">
        <v>4.0416092645635</v>
      </c>
      <c r="R43" s="122" t="n">
        <v>185.037336458565</v>
      </c>
      <c r="S43" s="122" t="n">
        <v>180.498269755406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36" t="n">
        <v>0.0561</v>
      </c>
      <c r="AE43" s="136" t="n">
        <v>0.0422</v>
      </c>
      <c r="AF43" s="136" t="n">
        <v>0.0056</v>
      </c>
      <c r="AG43" s="136" t="n">
        <v>0.0762</v>
      </c>
      <c r="AH43" s="136" t="n">
        <v>0.0206</v>
      </c>
      <c r="AI43" s="136" t="n">
        <v>0.0094</v>
      </c>
      <c r="AJ43" s="136" t="n">
        <v>0.0072</v>
      </c>
      <c r="AK43" s="136" t="n">
        <v>0.005</v>
      </c>
      <c r="AL43" s="136" t="n">
        <v>0.0992</v>
      </c>
      <c r="AM43" s="136" t="n">
        <v>0.0109</v>
      </c>
      <c r="AN43" s="136" t="n">
        <v>0.0055</v>
      </c>
      <c r="AO43" s="136" t="n">
        <v>-9999.9999</v>
      </c>
      <c r="AP43" s="136" t="n">
        <v>0.0611</v>
      </c>
      <c r="AQ43" s="136" t="n">
        <v>-9999.9999</v>
      </c>
      <c r="AR43" s="136" t="n">
        <v>0.0655</v>
      </c>
      <c r="AS43" s="136" t="n">
        <v>0.137</v>
      </c>
      <c r="AT43" s="136" t="n">
        <f aca="false">AR43+AS43</f>
        <v>0.2025</v>
      </c>
      <c r="AU43" s="136" t="n">
        <v>0.0359</v>
      </c>
      <c r="AV43" s="136" t="n">
        <v>-9999.9999</v>
      </c>
      <c r="AW43" s="136" t="n">
        <v>-9999.9999</v>
      </c>
      <c r="AX43" s="136" t="n">
        <v>0.1188</v>
      </c>
      <c r="AY43" s="136" t="n">
        <v>0.2806</v>
      </c>
      <c r="AZ43" s="136" t="n">
        <f aca="false">AX43+AY43</f>
        <v>0.3994</v>
      </c>
      <c r="BA43" s="136" t="n">
        <v>0.0045</v>
      </c>
      <c r="BB43" s="30" t="s">
        <v>169</v>
      </c>
    </row>
    <row r="44" customFormat="false" ht="15" hidden="false" customHeight="false" outlineLevel="0" collapsed="false">
      <c r="A44" s="110" t="n">
        <v>1</v>
      </c>
      <c r="B44" s="111" t="n">
        <v>1</v>
      </c>
      <c r="C44" s="112" t="n">
        <v>10</v>
      </c>
      <c r="D44" s="113" t="n">
        <v>2084</v>
      </c>
      <c r="E44" s="114" t="n">
        <v>27.2</v>
      </c>
      <c r="F44" s="115" t="n">
        <v>4.3253</v>
      </c>
      <c r="G44" s="193" t="n">
        <v>36.26425</v>
      </c>
      <c r="H44" s="113" t="n">
        <v>40</v>
      </c>
      <c r="I44" s="114" t="n">
        <v>42</v>
      </c>
      <c r="J44" s="117" t="n">
        <v>109.2831198</v>
      </c>
      <c r="K44" s="118" t="n">
        <v>0.00075615316050176</v>
      </c>
      <c r="L44" s="118" t="n">
        <v>-4.167055264E-006</v>
      </c>
      <c r="M44" s="118" t="n">
        <v>1.02360815796952</v>
      </c>
      <c r="N44" s="119" t="n">
        <v>109.300893879812</v>
      </c>
      <c r="O44" s="118" t="n">
        <v>0.996461467720534</v>
      </c>
      <c r="P44" s="120" t="n">
        <v>4.56541671785437</v>
      </c>
      <c r="Q44" s="121" t="n">
        <v>4.4601214657282</v>
      </c>
      <c r="R44" s="122" t="n">
        <v>203.891510619376</v>
      </c>
      <c r="S44" s="122" t="n">
        <v>199.189024659421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36" t="n">
        <v>0.0096</v>
      </c>
      <c r="AE44" s="136" t="n">
        <v>0.0125</v>
      </c>
      <c r="AF44" s="136" t="n">
        <v>0.007</v>
      </c>
      <c r="AG44" s="136" t="n">
        <v>0.0093</v>
      </c>
      <c r="AH44" s="136" t="n">
        <v>0.0074</v>
      </c>
      <c r="AI44" s="136" t="n">
        <v>-9999.9999</v>
      </c>
      <c r="AJ44" s="136" t="n">
        <v>-9999.9999</v>
      </c>
      <c r="AK44" s="136" t="n">
        <v>0.0028</v>
      </c>
      <c r="AL44" s="136" t="n">
        <v>0.0338</v>
      </c>
      <c r="AM44" s="136" t="n">
        <v>0.0069</v>
      </c>
      <c r="AN44" s="136" t="n">
        <v>0.0013</v>
      </c>
      <c r="AO44" s="136" t="n">
        <v>-9999.9999</v>
      </c>
      <c r="AP44" s="136" t="n">
        <v>0.0914</v>
      </c>
      <c r="AQ44" s="136" t="n">
        <v>-9999.9999</v>
      </c>
      <c r="AR44" s="136" t="n">
        <v>0.0072</v>
      </c>
      <c r="AS44" s="136" t="n">
        <v>0.0117</v>
      </c>
      <c r="AT44" s="136" t="n">
        <f aca="false">AR44+AS44</f>
        <v>0.0189</v>
      </c>
      <c r="AU44" s="136" t="n">
        <v>0.0159</v>
      </c>
      <c r="AV44" s="136" t="n">
        <v>-9999.9999</v>
      </c>
      <c r="AW44" s="136" t="n">
        <v>-9999.9999</v>
      </c>
      <c r="AX44" s="136" t="n">
        <v>0.0663</v>
      </c>
      <c r="AY44" s="136" t="n">
        <v>0.0891</v>
      </c>
      <c r="AZ44" s="136" t="n">
        <f aca="false">AX44+AY44</f>
        <v>0.1554</v>
      </c>
      <c r="BA44" s="136" t="n">
        <v>0.0022</v>
      </c>
      <c r="BB44" s="30" t="s">
        <v>169</v>
      </c>
    </row>
    <row r="45" customFormat="false" ht="15" hidden="false" customHeight="false" outlineLevel="0" collapsed="false">
      <c r="A45" s="110" t="n">
        <v>1</v>
      </c>
      <c r="B45" s="111" t="n">
        <v>1</v>
      </c>
      <c r="C45" s="112" t="n">
        <v>11</v>
      </c>
      <c r="D45" s="113" t="n">
        <v>2086</v>
      </c>
      <c r="E45" s="114" t="n">
        <v>27.8</v>
      </c>
      <c r="F45" s="115" t="n">
        <v>4.3028</v>
      </c>
      <c r="G45" s="193" t="n">
        <v>36.1347</v>
      </c>
      <c r="H45" s="113" t="n">
        <v>20</v>
      </c>
      <c r="I45" s="114" t="n">
        <v>20</v>
      </c>
      <c r="J45" s="117" t="n">
        <v>108.4047599</v>
      </c>
      <c r="K45" s="118" t="n">
        <v>0.00075536798352758</v>
      </c>
      <c r="L45" s="118" t="n">
        <v>-4.160295064E-006</v>
      </c>
      <c r="M45" s="118" t="n">
        <v>1.02331591856719</v>
      </c>
      <c r="N45" s="119" t="n">
        <v>108.422250682796</v>
      </c>
      <c r="O45" s="118" t="n">
        <v>0.996293751176097</v>
      </c>
      <c r="P45" s="120" t="n">
        <v>4.57909356054519</v>
      </c>
      <c r="Q45" s="121" t="n">
        <v>4.47476041119019</v>
      </c>
      <c r="R45" s="122" t="n">
        <v>204.502318413948</v>
      </c>
      <c r="S45" s="122" t="n">
        <v>199.842799963754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36" t="n">
        <v>0.0055</v>
      </c>
      <c r="AE45" s="136" t="n">
        <v>0.0086</v>
      </c>
      <c r="AF45" s="136" t="n">
        <v>0.0052</v>
      </c>
      <c r="AG45" s="136" t="n">
        <v>0.0058</v>
      </c>
      <c r="AH45" s="136" t="n">
        <v>0.0082</v>
      </c>
      <c r="AI45" s="136" t="n">
        <v>-9999.9999</v>
      </c>
      <c r="AJ45" s="136" t="n">
        <v>-9999.9999</v>
      </c>
      <c r="AK45" s="136" t="n">
        <v>0.0032</v>
      </c>
      <c r="AL45" s="136" t="n">
        <v>0.0189</v>
      </c>
      <c r="AM45" s="136" t="n">
        <v>0.0101</v>
      </c>
      <c r="AN45" s="136" t="n">
        <v>-9999.9999</v>
      </c>
      <c r="AO45" s="136" t="n">
        <v>-9999.9999</v>
      </c>
      <c r="AP45" s="136" t="n">
        <v>0.0905</v>
      </c>
      <c r="AQ45" s="136" t="n">
        <v>-9999.9999</v>
      </c>
      <c r="AR45" s="136" t="n">
        <v>0.0043</v>
      </c>
      <c r="AS45" s="136" t="n">
        <v>0.0063</v>
      </c>
      <c r="AT45" s="136" t="n">
        <f aca="false">AR45+AS45</f>
        <v>0.0106</v>
      </c>
      <c r="AU45" s="136" t="n">
        <v>-9999.9999</v>
      </c>
      <c r="AV45" s="136" t="n">
        <v>0.0255</v>
      </c>
      <c r="AW45" s="136" t="n">
        <v>-9999.9999</v>
      </c>
      <c r="AX45" s="136" t="n">
        <v>0.0545</v>
      </c>
      <c r="AY45" s="136" t="n">
        <v>0.1459</v>
      </c>
      <c r="AZ45" s="136" t="n">
        <f aca="false">AX45+AY45</f>
        <v>0.2004</v>
      </c>
      <c r="BA45" s="136" t="n">
        <v>0.0031</v>
      </c>
      <c r="BB45" s="30" t="s">
        <v>169</v>
      </c>
    </row>
    <row r="46" s="163" customFormat="true" ht="15" hidden="false" customHeight="false" outlineLevel="0" collapsed="false">
      <c r="A46" s="110" t="n">
        <v>1</v>
      </c>
      <c r="B46" s="111" t="n">
        <v>1</v>
      </c>
      <c r="C46" s="112" t="n">
        <v>12</v>
      </c>
      <c r="D46" s="113" t="n">
        <v>2087</v>
      </c>
      <c r="E46" s="113" t="n">
        <v>27.8</v>
      </c>
      <c r="F46" s="204" t="n">
        <v>4.4101</v>
      </c>
      <c r="G46" s="203" t="n">
        <v>36.12375</v>
      </c>
      <c r="H46" s="113" t="n">
        <v>0</v>
      </c>
      <c r="I46" s="113" t="n">
        <v>5</v>
      </c>
      <c r="J46" s="117" t="n">
        <v>111.3855099</v>
      </c>
      <c r="K46" s="158" t="n">
        <v>0.00075536798352758</v>
      </c>
      <c r="L46" s="158" t="n">
        <v>-4.160295064E-006</v>
      </c>
      <c r="M46" s="158" t="n">
        <v>1.02330767574518</v>
      </c>
      <c r="N46" s="159" t="n">
        <v>111.403469421153</v>
      </c>
      <c r="O46" s="158" t="n">
        <v>0.996293751176097</v>
      </c>
      <c r="P46" s="160" t="n">
        <v>4.56574117785428</v>
      </c>
      <c r="Q46" s="121" t="n">
        <v>4.46174819760781</v>
      </c>
      <c r="R46" s="161" t="n">
        <v>203.906001002972</v>
      </c>
      <c r="S46" s="161" t="n">
        <v>199.261674505165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36" t="n">
        <v>0.0053</v>
      </c>
      <c r="AE46" s="136" t="n">
        <v>0.0093</v>
      </c>
      <c r="AF46" s="136" t="n">
        <v>0.0078</v>
      </c>
      <c r="AG46" s="136" t="n">
        <v>0.006</v>
      </c>
      <c r="AH46" s="136" t="n">
        <v>0.0077</v>
      </c>
      <c r="AI46" s="136" t="n">
        <v>-9999.9999</v>
      </c>
      <c r="AJ46" s="136" t="n">
        <v>-9999.9999</v>
      </c>
      <c r="AK46" s="136" t="n">
        <v>0.0029</v>
      </c>
      <c r="AL46" s="136" t="n">
        <v>0.0202</v>
      </c>
      <c r="AM46" s="136" t="n">
        <v>0.013</v>
      </c>
      <c r="AN46" s="136" t="n">
        <v>-9999.9999</v>
      </c>
      <c r="AO46" s="136" t="n">
        <v>-9999.9999</v>
      </c>
      <c r="AP46" s="136" t="n">
        <v>0.1069</v>
      </c>
      <c r="AQ46" s="136" t="n">
        <v>-9999.9999</v>
      </c>
      <c r="AR46" s="136" t="n">
        <v>0.0044</v>
      </c>
      <c r="AS46" s="136" t="n">
        <v>0.0059</v>
      </c>
      <c r="AT46" s="136" t="n">
        <f aca="false">AR46+AS46</f>
        <v>0.0103</v>
      </c>
      <c r="AU46" s="136" t="n">
        <v>-9999.9999</v>
      </c>
      <c r="AV46" s="136" t="n">
        <v>0.0363</v>
      </c>
      <c r="AW46" s="136" t="n">
        <v>-9999.9999</v>
      </c>
      <c r="AX46" s="136" t="n">
        <v>0.0646</v>
      </c>
      <c r="AY46" s="136" t="n">
        <v>0.1998</v>
      </c>
      <c r="AZ46" s="136" t="n">
        <f aca="false">AX46+AY46</f>
        <v>0.2644</v>
      </c>
      <c r="BA46" s="136" t="n">
        <v>0.004</v>
      </c>
      <c r="BB46" s="30" t="s">
        <v>169</v>
      </c>
    </row>
    <row r="47" customFormat="false" ht="15" hidden="false" customHeight="false" outlineLevel="0" collapsed="false">
      <c r="A47" s="110" t="n">
        <v>1</v>
      </c>
      <c r="B47" s="111" t="n">
        <v>0</v>
      </c>
      <c r="C47" s="112" t="n">
        <v>13</v>
      </c>
      <c r="D47" s="113"/>
      <c r="E47" s="113"/>
      <c r="F47" s="129"/>
      <c r="G47" s="130"/>
      <c r="H47" s="113"/>
      <c r="I47" s="113"/>
      <c r="J47" s="117" t="s">
        <v>108</v>
      </c>
      <c r="K47" s="118"/>
      <c r="L47" s="118"/>
      <c r="M47" s="118"/>
      <c r="N47" s="119"/>
      <c r="O47" s="118"/>
      <c r="P47" s="120"/>
      <c r="Q47" s="121"/>
      <c r="R47" s="122"/>
      <c r="S47" s="12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" hidden="false" customHeight="false" outlineLevel="0" collapsed="false">
      <c r="A48" s="110" t="n">
        <v>1</v>
      </c>
      <c r="B48" s="111" t="n">
        <v>0</v>
      </c>
      <c r="C48" s="112" t="n">
        <v>14</v>
      </c>
      <c r="D48" s="113" t="s">
        <v>108</v>
      </c>
      <c r="E48" s="113"/>
      <c r="F48" s="129"/>
      <c r="G48" s="130"/>
      <c r="H48" s="113"/>
      <c r="I48" s="113"/>
      <c r="J48" s="117" t="s">
        <v>108</v>
      </c>
      <c r="K48" s="118"/>
      <c r="L48" s="118"/>
      <c r="M48" s="118"/>
      <c r="N48" s="119" t="s">
        <v>305</v>
      </c>
      <c r="O48" s="118"/>
      <c r="P48" s="120"/>
      <c r="Q48" s="121"/>
      <c r="R48" s="122"/>
      <c r="S48" s="12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v>1</v>
      </c>
      <c r="B49" s="111" t="n"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/>
      <c r="L49" s="118"/>
      <c r="M49" s="118"/>
      <c r="N49" s="119" t="s">
        <v>305</v>
      </c>
      <c r="O49" s="118"/>
      <c r="P49" s="120"/>
      <c r="Q49" s="121"/>
      <c r="R49" s="122"/>
      <c r="S49" s="122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v>1</v>
      </c>
      <c r="B50" s="111" t="n"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/>
      <c r="L50" s="118"/>
      <c r="M50" s="118"/>
      <c r="N50" s="119" t="s">
        <v>305</v>
      </c>
      <c r="O50" s="118"/>
      <c r="P50" s="120"/>
      <c r="Q50" s="121"/>
      <c r="R50" s="122"/>
      <c r="S50" s="122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v>1</v>
      </c>
      <c r="B51" s="111" t="n"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/>
      <c r="L51" s="118"/>
      <c r="M51" s="118"/>
      <c r="N51" s="119" t="s">
        <v>305</v>
      </c>
      <c r="O51" s="118"/>
      <c r="P51" s="120"/>
      <c r="Q51" s="121"/>
      <c r="R51" s="122"/>
      <c r="S51" s="122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v>1</v>
      </c>
      <c r="B52" s="111" t="n"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/>
      <c r="L52" s="118"/>
      <c r="M52" s="118"/>
      <c r="N52" s="119" t="s">
        <v>305</v>
      </c>
      <c r="O52" s="118"/>
      <c r="P52" s="120"/>
      <c r="Q52" s="121"/>
      <c r="R52" s="122"/>
      <c r="S52" s="122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v>1</v>
      </c>
      <c r="B53" s="111" t="n"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/>
      <c r="L53" s="118"/>
      <c r="M53" s="118"/>
      <c r="N53" s="119" t="s">
        <v>305</v>
      </c>
      <c r="O53" s="118"/>
      <c r="P53" s="120"/>
      <c r="Q53" s="121"/>
      <c r="R53" s="122"/>
      <c r="S53" s="122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v>1</v>
      </c>
      <c r="B54" s="111" t="n"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/>
      <c r="L54" s="118"/>
      <c r="M54" s="118"/>
      <c r="N54" s="119" t="s">
        <v>305</v>
      </c>
      <c r="O54" s="118"/>
      <c r="P54" s="120"/>
      <c r="Q54" s="121"/>
      <c r="R54" s="122"/>
      <c r="S54" s="122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v>1</v>
      </c>
      <c r="B55" s="111" t="n">
        <v>0</v>
      </c>
      <c r="C55" s="112" t="n">
        <v>21</v>
      </c>
      <c r="D55" s="113"/>
      <c r="E55" s="113"/>
      <c r="F55" s="129"/>
      <c r="G55" s="130"/>
      <c r="H55" s="113"/>
      <c r="I55" s="113"/>
      <c r="J55" s="117"/>
      <c r="K55" s="118"/>
      <c r="L55" s="118"/>
      <c r="M55" s="118"/>
      <c r="N55" s="119"/>
      <c r="O55" s="118"/>
      <c r="P55" s="120"/>
      <c r="Q55" s="121"/>
      <c r="R55" s="122"/>
      <c r="S55" s="122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v>1</v>
      </c>
      <c r="B56" s="111" t="n">
        <v>0</v>
      </c>
      <c r="C56" s="112" t="n">
        <v>22</v>
      </c>
      <c r="D56" s="113"/>
      <c r="E56" s="113"/>
      <c r="F56" s="129"/>
      <c r="G56" s="130"/>
      <c r="H56" s="113"/>
      <c r="I56" s="113"/>
      <c r="J56" s="117"/>
      <c r="K56" s="118"/>
      <c r="L56" s="118"/>
      <c r="M56" s="118"/>
      <c r="N56" s="119"/>
      <c r="O56" s="118"/>
      <c r="P56" s="120"/>
      <c r="Q56" s="121"/>
      <c r="R56" s="122"/>
      <c r="S56" s="122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v>1</v>
      </c>
      <c r="B57" s="111" t="n">
        <v>0</v>
      </c>
      <c r="C57" s="112" t="n">
        <v>23</v>
      </c>
      <c r="D57" s="113"/>
      <c r="E57" s="113"/>
      <c r="F57" s="129"/>
      <c r="G57" s="130"/>
      <c r="H57" s="113"/>
      <c r="I57" s="113"/>
      <c r="J57" s="117"/>
      <c r="K57" s="118"/>
      <c r="L57" s="118"/>
      <c r="M57" s="118"/>
      <c r="N57" s="119"/>
      <c r="O57" s="118"/>
      <c r="P57" s="120"/>
      <c r="Q57" s="121"/>
      <c r="R57" s="122"/>
      <c r="S57" s="122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v>1</v>
      </c>
      <c r="B58" s="111" t="n">
        <v>0</v>
      </c>
      <c r="C58" s="112" t="n">
        <v>24</v>
      </c>
      <c r="D58" s="113"/>
      <c r="E58" s="113"/>
      <c r="F58" s="129"/>
      <c r="G58" s="130"/>
      <c r="H58" s="113"/>
      <c r="I58" s="113"/>
      <c r="J58" s="117"/>
      <c r="K58" s="118"/>
      <c r="L58" s="118"/>
      <c r="M58" s="118"/>
      <c r="N58" s="119"/>
      <c r="O58" s="118"/>
      <c r="P58" s="120"/>
      <c r="Q58" s="121"/>
      <c r="R58" s="122"/>
      <c r="S58" s="122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7" activeCellId="0" sqref="H37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9" min="17" style="0" width="10.44"/>
    <col collapsed="false" customWidth="true" hidden="false" outlineLevel="0" max="30" min="30" style="0" width="13.55"/>
    <col collapsed="false" customWidth="true" hidden="false" outlineLevel="0" max="31" min="31" style="0" width="16.55"/>
    <col collapsed="false" customWidth="true" hidden="false" outlineLevel="0" max="32" min="32" style="0" width="9.11"/>
    <col collapsed="false" customWidth="true" hidden="false" outlineLevel="0" max="33" min="33" style="0" width="26.11"/>
    <col collapsed="false" customWidth="true" hidden="false" outlineLevel="0" max="34" min="34" style="0" width="12.55"/>
    <col collapsed="false" customWidth="true" hidden="false" outlineLevel="0" max="35" min="35" style="0" width="11.11"/>
    <col collapsed="false" customWidth="true" hidden="false" outlineLevel="0" max="36" min="36" style="0" width="14.44"/>
    <col collapsed="false" customWidth="true" hidden="false" outlineLevel="0" max="37" min="37" style="0" width="12"/>
    <col collapsed="false" customWidth="true" hidden="false" outlineLevel="0" max="38" min="38" style="0" width="26.55"/>
    <col collapsed="false" customWidth="true" hidden="false" outlineLevel="0" max="39" min="39" style="0" width="14.44"/>
    <col collapsed="false" customWidth="true" hidden="false" outlineLevel="0" max="40" min="40" style="0" width="11"/>
    <col collapsed="false" customWidth="true" hidden="false" outlineLevel="0" max="41" min="41" style="0" width="12.44"/>
    <col collapsed="false" customWidth="true" hidden="false" outlineLevel="0" max="42" min="42" style="0" width="10.55"/>
    <col collapsed="false" customWidth="true" hidden="false" outlineLevel="0" max="43" min="43" style="0" width="6.44"/>
    <col collapsed="false" customWidth="true" hidden="false" outlineLevel="0" max="44" min="44" style="0" width="19.44"/>
    <col collapsed="false" customWidth="true" hidden="false" outlineLevel="0" max="45" min="45" style="0" width="12.89"/>
    <col collapsed="false" customWidth="true" hidden="false" outlineLevel="0" max="46" min="46" style="0" width="17.55"/>
    <col collapsed="false" customWidth="true" hidden="false" outlineLevel="0" max="47" min="47" style="0" width="14.44"/>
    <col collapsed="false" customWidth="true" hidden="false" outlineLevel="0" max="49" min="48" style="0" width="13.55"/>
    <col collapsed="false" customWidth="true" hidden="false" outlineLevel="0" max="50" min="50" style="0" width="19.55"/>
    <col collapsed="false" customWidth="true" hidden="false" outlineLevel="0" max="51" min="51" style="0" width="13.11"/>
    <col collapsed="false" customWidth="true" hidden="false" outlineLevel="0" max="52" min="52" style="0" width="17.44"/>
    <col collapsed="false" customWidth="true" hidden="false" outlineLevel="0" max="53" min="53" style="0" width="13.44"/>
    <col collapsed="false" customWidth="true" hidden="false" outlineLevel="0" max="54" min="54" style="0" width="12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406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 t="n">
        <v>99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42439</v>
      </c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61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1.64</v>
      </c>
      <c r="K9" s="30" t="s">
        <v>407</v>
      </c>
      <c r="L9" s="31" t="str">
        <f aca="false">IF(P9=M9,"+","-")</f>
        <v>-</v>
      </c>
      <c r="M9" s="30" t="s">
        <v>14</v>
      </c>
      <c r="N9" s="30" t="s">
        <v>16</v>
      </c>
      <c r="O9" s="32" t="str">
        <f aca="false">IF(ISBLANK(I9),"",IF(ISBLANK(J9),"",IF(P9=M10,L9&amp;N11,N11)))</f>
        <v>-6°1.64</v>
      </c>
      <c r="P9" s="29" t="s">
        <v>23</v>
      </c>
      <c r="Q9" s="33" t="n">
        <f aca="false">IF(ISBLANK(I9),"",IF(ISBLANK(J9),"",IF(J9&gt;60,"ERREUR !!",O11*(I9+(J9/60)))))</f>
        <v>-6.02733333333333</v>
      </c>
      <c r="R9" s="33"/>
      <c r="V9" s="61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 t="n">
        <v>10</v>
      </c>
      <c r="J10" s="29" t="n">
        <v>0.28</v>
      </c>
      <c r="K10" s="30" t="s">
        <v>407</v>
      </c>
      <c r="L10" s="31" t="str">
        <f aca="false">IF(P10=N9,"+","-")</f>
        <v>-</v>
      </c>
      <c r="M10" s="30" t="s">
        <v>23</v>
      </c>
      <c r="N10" s="30" t="s">
        <v>21</v>
      </c>
      <c r="O10" s="30" t="str">
        <f aca="false">IF(ISBLANK(I10),"",IF(ISBLANK(J10),"",IF(P10=N10,L10&amp;N12,N12)))</f>
        <v>-10°0.28</v>
      </c>
      <c r="P10" s="29" t="s">
        <v>21</v>
      </c>
      <c r="Q10" s="33" t="n">
        <f aca="false">IF(ISBLANK(I10),"",IF(ISBLANK(J10),"",IF(J10&gt;60,"ERREUR !!",O12*(I10+(J10/60)))))</f>
        <v>-10.0046666666667</v>
      </c>
      <c r="R10" s="33"/>
      <c r="S10" s="34"/>
      <c r="T10" s="34"/>
      <c r="Y10" s="0" t="s">
        <v>108</v>
      </c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 t="n">
        <v>42437</v>
      </c>
      <c r="K11" s="37"/>
      <c r="L11" s="37"/>
      <c r="M11" s="37"/>
      <c r="N11" s="38" t="str">
        <f aca="false">I9&amp;"°"&amp;J9</f>
        <v>6°1.64</v>
      </c>
      <c r="O11" s="39" t="n">
        <f aca="false">IF(P9=M10,-1,1)</f>
        <v>-1</v>
      </c>
      <c r="P11" s="40" t="str">
        <f aca="false">TEXT(J11,"aaaa-mm-jj")&amp;"T"&amp;TEXT(J12,"hh:mm:ss")&amp;"z"</f>
        <v>Monday-12-jjT23:11:49z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 t="n">
        <v>0.966539351851852</v>
      </c>
      <c r="K12" s="44"/>
      <c r="L12" s="44"/>
      <c r="M12" s="44"/>
      <c r="N12" s="45" t="str">
        <f aca="false">I10&amp;"°"&amp;J10</f>
        <v>10°0.28</v>
      </c>
      <c r="O12" s="39" t="n">
        <f aca="false">IF(P10=N10,-1,1)</f>
        <v>-1</v>
      </c>
      <c r="P12" s="40"/>
      <c r="Q12" s="40"/>
      <c r="R12" s="40"/>
      <c r="T12" s="41"/>
      <c r="U12" s="41"/>
      <c r="V12" s="135"/>
      <c r="W12" s="5"/>
    </row>
    <row r="13" customFormat="false" ht="15" hidden="false" customHeight="false" outlineLevel="0" collapsed="false">
      <c r="A13" s="0" t="s">
        <v>261</v>
      </c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/>
      <c r="S14" s="55" t="s">
        <v>33</v>
      </c>
      <c r="V14" s="46"/>
    </row>
    <row r="15" customFormat="false" ht="1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408</v>
      </c>
      <c r="R15" s="144"/>
      <c r="S15" s="60" t="s">
        <v>33</v>
      </c>
    </row>
    <row r="16" customFormat="false" ht="15" hidden="false" customHeight="false" outlineLevel="0" collapsed="false">
      <c r="A16" s="0" t="s">
        <v>108</v>
      </c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409</v>
      </c>
      <c r="R16" s="145"/>
      <c r="S16" s="60" t="s">
        <v>38</v>
      </c>
      <c r="U16" s="0" t="s">
        <v>108</v>
      </c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410</v>
      </c>
      <c r="R17" s="66"/>
      <c r="S17" s="67" t="s">
        <v>38</v>
      </c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f aca="false">(0.999842594+(0.00006793952*$R$14)-(0.00000909529*$R$14^2)+(0.0000001001685*$R$14^3)-(0.000000001120083*$R$14^4)+(0.000000000006536332*$R$14^5))</f>
        <v>0.999842594</v>
      </c>
      <c r="Q18" s="70"/>
      <c r="R18" s="6"/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411</v>
      </c>
      <c r="P19" s="72" t="n">
        <f aca="false">$P$24*($P$18/'Titre d''iodate'!E19)</f>
        <v>0.0200452383753235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412</v>
      </c>
      <c r="P20" s="72" t="n">
        <f aca="false">5+'Correction de volume'!G8</f>
        <v>5.0112145782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413</v>
      </c>
      <c r="P21" s="72" t="n">
        <f aca="false">P20*(1+0.00001*(R14-20))</f>
        <v>5.01021233528436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414</v>
      </c>
      <c r="P22" s="73" t="n">
        <f aca="false">$R$16*(1+0.00001*(20-$R$14))</f>
        <v>0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415</v>
      </c>
      <c r="P23" s="73" t="n">
        <f aca="false">$R$17*(1+0.00001*(20-$R$14))</f>
        <v>0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416</v>
      </c>
      <c r="P24" s="58" t="n">
        <f aca="false">MAX('Titre d''iodate'!F7:F10)</f>
        <v>0.0200124336969131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417</v>
      </c>
      <c r="P25" s="58" t="str">
        <f aca="false">IF(ISBLANK(R14),"",IF(ISBLANK(P21),"",IF(ISBLANK(R17),"",(($P$24*$P$18)/($P$22-$P$23)))))</f>
        <v/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f aca="false">2+('Correction de volume'!G10+'Correction de volume'!G9)</f>
        <v>2.036793720628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85" t="s">
        <v>63</v>
      </c>
      <c r="D31" s="86" t="s">
        <v>64</v>
      </c>
      <c r="E31" s="86" t="s">
        <v>65</v>
      </c>
      <c r="F31" s="86" t="s">
        <v>66</v>
      </c>
      <c r="G31" s="86" t="s">
        <v>67</v>
      </c>
      <c r="H31" s="86" t="s">
        <v>68</v>
      </c>
      <c r="I31" s="86" t="s">
        <v>69</v>
      </c>
      <c r="J31" s="86" t="s">
        <v>70</v>
      </c>
      <c r="K31" s="86" t="s">
        <v>71</v>
      </c>
      <c r="L31" s="86" t="s">
        <v>72</v>
      </c>
      <c r="M31" s="86" t="s">
        <v>73</v>
      </c>
      <c r="N31" s="86" t="s">
        <v>74</v>
      </c>
      <c r="O31" s="86" t="s">
        <v>75</v>
      </c>
      <c r="P31" s="87" t="s">
        <v>76</v>
      </c>
      <c r="Q31" s="87"/>
      <c r="R31" s="87"/>
      <c r="S31" s="87"/>
      <c r="T31" s="88" t="s">
        <v>418</v>
      </c>
      <c r="U31" s="88"/>
      <c r="V31" s="88" t="s">
        <v>419</v>
      </c>
      <c r="W31" s="88"/>
      <c r="X31" s="88" t="s">
        <v>420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107</v>
      </c>
      <c r="D33" s="95" t="s">
        <v>108</v>
      </c>
      <c r="E33" s="95" t="s">
        <v>33</v>
      </c>
      <c r="F33" s="96" t="s">
        <v>109</v>
      </c>
      <c r="G33" s="97"/>
      <c r="H33" s="96" t="s">
        <v>110</v>
      </c>
      <c r="I33" s="96" t="s">
        <v>111</v>
      </c>
      <c r="J33" s="96" t="s">
        <v>109</v>
      </c>
      <c r="K33" s="97"/>
      <c r="L33" s="97"/>
      <c r="M33" s="97"/>
      <c r="N33" s="97"/>
      <c r="O33" s="97"/>
      <c r="P33" s="98" t="s">
        <v>112</v>
      </c>
      <c r="Q33" s="98"/>
      <c r="R33" s="98" t="s">
        <v>113</v>
      </c>
      <c r="S33" s="98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2" t="s">
        <v>130</v>
      </c>
      <c r="AJ33" s="101" t="s">
        <v>131</v>
      </c>
      <c r="AK33" s="102" t="s">
        <v>132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2" t="s">
        <v>138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38</v>
      </c>
      <c r="O34" s="105"/>
      <c r="P34" s="106" t="s">
        <v>150</v>
      </c>
      <c r="Q34" s="106" t="s">
        <v>151</v>
      </c>
      <c r="R34" s="106" t="s">
        <v>152</v>
      </c>
      <c r="S34" s="106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421</v>
      </c>
      <c r="AE34" s="109" t="s">
        <v>421</v>
      </c>
      <c r="AF34" s="109" t="s">
        <v>421</v>
      </c>
      <c r="AG34" s="109" t="s">
        <v>421</v>
      </c>
      <c r="AH34" s="109" t="s">
        <v>421</v>
      </c>
      <c r="AI34" s="109" t="s">
        <v>421</v>
      </c>
      <c r="AJ34" s="109" t="s">
        <v>421</v>
      </c>
      <c r="AK34" s="109" t="s">
        <v>421</v>
      </c>
      <c r="AL34" s="109" t="s">
        <v>421</v>
      </c>
      <c r="AM34" s="109" t="s">
        <v>421</v>
      </c>
      <c r="AN34" s="109" t="s">
        <v>421</v>
      </c>
      <c r="AO34" s="109" t="s">
        <v>421</v>
      </c>
      <c r="AP34" s="109" t="s">
        <v>421</v>
      </c>
      <c r="AQ34" s="109" t="s">
        <v>421</v>
      </c>
      <c r="AR34" s="109" t="s">
        <v>421</v>
      </c>
      <c r="AS34" s="109" t="s">
        <v>421</v>
      </c>
      <c r="AT34" s="109" t="s">
        <v>421</v>
      </c>
      <c r="AU34" s="109" t="s">
        <v>421</v>
      </c>
      <c r="AV34" s="109" t="s">
        <v>421</v>
      </c>
      <c r="AW34" s="109" t="s">
        <v>421</v>
      </c>
      <c r="AX34" s="109" t="s">
        <v>421</v>
      </c>
      <c r="AY34" s="109" t="s">
        <v>421</v>
      </c>
      <c r="AZ34" s="109" t="s">
        <v>421</v>
      </c>
      <c r="BA34" s="109" t="s">
        <v>421</v>
      </c>
      <c r="BB34" s="109" t="s">
        <v>421</v>
      </c>
    </row>
    <row r="35" customFormat="false" ht="1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0</v>
      </c>
      <c r="C35" s="112" t="n">
        <v>1</v>
      </c>
      <c r="D35" s="113"/>
      <c r="E35" s="114"/>
      <c r="F35" s="115"/>
      <c r="G35" s="193"/>
      <c r="H35" s="113" t="n">
        <v>200</v>
      </c>
      <c r="I35" s="114"/>
      <c r="J35" s="117" t="str">
        <f aca="false">IF(ISBLANK(D35),"",IF(VLOOKUP(D35,'Volumes flacons'!$A$5:$C$1023,2)=0,"",IF(D35&gt;'Volumes flacons'!$A$1023,"Mauvais numéro",IF(D35&lt;'Volumes flacons'!$A$5,"Mauvais numéro",(VLOOKUP(D35,'Volumes flacons'!$A$5:$C$1023,3))))))</f>
        <v/>
      </c>
      <c r="K35" s="118" t="str">
        <f aca="false">IF(ISBLANK(E35),"",(0.000824493-(0.0000040899*E35)+(0.000000076438*E35^2)-(0.00000000082467*E35^3)+(0.0000000000053875*E35^4)))</f>
        <v/>
      </c>
      <c r="L35" s="118" t="str">
        <f aca="false">IF(ISBLANK(E35),"",(-0.00000572466+(0.00000010227*E35)-(0.0000000016546*E35^2)))</f>
        <v/>
      </c>
      <c r="M35" s="118" t="str">
        <f aca="false">IF(ISBLANK(E35),"",IF(ISBLANK(G35),(O35+(K35*35)+(L35*35^1.5)+(0.00000048314*35^2)),(O35+(K35*G35)+(L35*G35^1.5)+(0.00000048314*G35^2))))</f>
        <v/>
      </c>
      <c r="N35" s="119" t="str">
        <f aca="false">IF(ISBLANK(D35),"",IF(ISBLANK(G35),J35*(1+0.00001*(35-20)),J35*(1+0.00001*(G35-20))))</f>
        <v/>
      </c>
      <c r="O35" s="118" t="str">
        <f aca="false">IF(ISBLANK(E35),"",(0.999842594+(0.00006793952*E35)-(0.00000909529*E35^2)+(0.0000001001685*E35^3)-(0.000000001120083*E35^4)+(0.000000000006536332*E35^5)))</f>
        <v/>
      </c>
      <c r="P35" s="120" t="str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/>
      </c>
      <c r="Q35" s="121" t="str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/>
      </c>
      <c r="R35" s="122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/>
      </c>
      <c r="S35" s="122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/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0</v>
      </c>
      <c r="C36" s="112" t="n">
        <v>2</v>
      </c>
      <c r="D36" s="113"/>
      <c r="E36" s="114"/>
      <c r="F36" s="115"/>
      <c r="G36" s="193"/>
      <c r="H36" s="113" t="n">
        <v>200</v>
      </c>
      <c r="I36" s="114"/>
      <c r="J36" s="117" t="str">
        <f aca="false">IF(ISBLANK(D36),"",IF(VLOOKUP(D36,'Volumes flacons'!$A$5:$C$1023,2)=0,"",IF(D36&gt;'Volumes flacons'!$A$1023,"Mauvais numéro",IF(D36&lt;'Volumes flacons'!$A$5,"Mauvais numéro",(VLOOKUP(D36,'Volumes flacons'!$A$5:$C$1023,3))))))</f>
        <v/>
      </c>
      <c r="K36" s="118" t="str">
        <f aca="false">IF(ISBLANK(E36),"",(0.000824493-(0.0000040899*E36)+(0.000000076438*E36^2)-(0.00000000082467*E36^3)+(0.0000000000053875*E36^4)))</f>
        <v/>
      </c>
      <c r="L36" s="118" t="str">
        <f aca="false">IF(ISBLANK(E36),"",(-0.00000572466+(0.00000010227*E36)-(0.0000000016546*E36^2)))</f>
        <v/>
      </c>
      <c r="M36" s="118" t="str">
        <f aca="false">IF(ISBLANK(E36),"",IF(ISBLANK(G36),(O36+(K36*35)+(L36*35^1.5)+(0.00000048314*35^2)),(O36+(K36*G36)+(L36*G36^1.5)+(0.00000048314*G36^2))))</f>
        <v/>
      </c>
      <c r="N36" s="119" t="str">
        <f aca="false">IF(ISBLANK(D36),"",IF(ISBLANK(G36),J36*(1+0.00001*(35-20)),J36*(1+0.00001*(G36-20))))</f>
        <v/>
      </c>
      <c r="O36" s="118" t="str">
        <f aca="false">IF(ISBLANK(E36),"",(0.999842594+(0.00006793952*E36)-(0.00000909529*E36^2)+(0.0000001001685*E36^3)-(0.000000001120083*E36^4)+(0.000000000006536332*E36^5)))</f>
        <v/>
      </c>
      <c r="P36" s="120" t="str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/>
      </c>
      <c r="Q36" s="121" t="str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/>
      </c>
      <c r="R36" s="122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/>
      </c>
      <c r="S36" s="122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/>
      </c>
      <c r="T36" s="126"/>
      <c r="U36" s="126"/>
      <c r="V36" s="126"/>
      <c r="W36" s="127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0</v>
      </c>
      <c r="C37" s="112" t="n">
        <v>3</v>
      </c>
      <c r="D37" s="113"/>
      <c r="E37" s="114"/>
      <c r="F37" s="115"/>
      <c r="G37" s="193"/>
      <c r="H37" s="113"/>
      <c r="I37" s="114"/>
      <c r="J37" s="117" t="str">
        <f aca="false">IF(ISBLANK(D37),"",IF(VLOOKUP(D37,'Volumes flacons'!$A$5:$C$1023,2)=0,"",IF(D37&gt;'Volumes flacons'!$A$1023,"Mauvais numéro",IF(D37&lt;'Volumes flacons'!$A$5,"Mauvais numéro",(VLOOKUP(D37,'Volumes flacons'!$A$5:$C$1023,3))))))</f>
        <v/>
      </c>
      <c r="K37" s="118" t="str">
        <f aca="false">IF(ISBLANK(E37),"",(0.000824493-(0.0000040899*E37)+(0.000000076438*E37^2)-(0.00000000082467*E37^3)+(0.0000000000053875*E37^4)))</f>
        <v/>
      </c>
      <c r="L37" s="118" t="str">
        <f aca="false">IF(ISBLANK(E37),"",(-0.00000572466+(0.00000010227*E37)-(0.0000000016546*E37^2)))</f>
        <v/>
      </c>
      <c r="M37" s="118" t="str">
        <f aca="false">IF(ISBLANK(E37),"",IF(ISBLANK(G37),(O37+(K37*35)+(L37*35^1.5)+(0.00000048314*35^2)),(O37+(K37*G37)+(L37*G37^1.5)+(0.00000048314*G37^2))))</f>
        <v/>
      </c>
      <c r="N37" s="119" t="str">
        <f aca="false">IF(ISBLANK(D37),"",IF(ISBLANK(G37),J37*(1+0.00001*(35-20)),J37*(1+0.00001*(G37-20))))</f>
        <v/>
      </c>
      <c r="O37" s="118" t="str">
        <f aca="false">IF(ISBLANK(E37),"",(0.999842594+(0.00006793952*E37)-(0.00000909529*E37^2)+(0.0000001001685*E37^3)-(0.000000001120083*E37^4)+(0.000000000006536332*E37^5)))</f>
        <v/>
      </c>
      <c r="P37" s="120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/>
      </c>
      <c r="Q37" s="121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2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2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0</v>
      </c>
      <c r="C38" s="112" t="n">
        <v>4</v>
      </c>
      <c r="D38" s="113"/>
      <c r="E38" s="114"/>
      <c r="F38" s="115"/>
      <c r="G38" s="193"/>
      <c r="H38" s="113"/>
      <c r="I38" s="114"/>
      <c r="J38" s="117" t="str">
        <f aca="false">IF(ISBLANK(D38),"",IF(VLOOKUP(D38,'Volumes flacons'!$A$5:$C$1023,2)=0,"",IF(D38&gt;'Volumes flacons'!$A$1023,"Mauvais numéro",IF(D38&lt;'Volumes flacons'!$A$5,"Mauvais numéro",(VLOOKUP(D38,'Volumes flacons'!$A$5:$C$1023,3))))))</f>
        <v/>
      </c>
      <c r="K38" s="118" t="str">
        <f aca="false">IF(ISBLANK(E38),"",(0.000824493-(0.0000040899*E38)+(0.000000076438*E38^2)-(0.00000000082467*E38^3)+(0.0000000000053875*E38^4)))</f>
        <v/>
      </c>
      <c r="L38" s="118" t="str">
        <f aca="false">IF(ISBLANK(E38),"",(-0.00000572466+(0.00000010227*E38)-(0.0000000016546*E38^2)))</f>
        <v/>
      </c>
      <c r="M38" s="118" t="str">
        <f aca="false">IF(ISBLANK(E38),"",IF(ISBLANK(G38),(O38+(K38*35)+(L38*35^1.5)+(0.00000048314*35^2)),(O38+(K38*G38)+(L38*G38^1.5)+(0.00000048314*G38^2))))</f>
        <v/>
      </c>
      <c r="N38" s="119" t="str">
        <f aca="false">IF(ISBLANK(D38),"",IF(ISBLANK(G38),J38*(1+0.00001*(35-20)),J38*(1+0.00001*(G38-20))))</f>
        <v/>
      </c>
      <c r="O38" s="118" t="str">
        <f aca="false">IF(ISBLANK(E38),"",(0.999842594+(0.00006793952*E38)-(0.00000909529*E38^2)+(0.0000001001685*E38^3)-(0.000000001120083*E38^4)+(0.000000000006536332*E38^5)))</f>
        <v/>
      </c>
      <c r="P38" s="120" t="str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/>
      </c>
      <c r="Q38" s="121" t="str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/>
      </c>
      <c r="R38" s="122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/>
      </c>
      <c r="S38" s="122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/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0</v>
      </c>
      <c r="C39" s="112" t="n">
        <v>5</v>
      </c>
      <c r="D39" s="113"/>
      <c r="E39" s="114"/>
      <c r="F39" s="115"/>
      <c r="G39" s="193"/>
      <c r="H39" s="113"/>
      <c r="I39" s="114"/>
      <c r="J39" s="117" t="str">
        <f aca="false">IF(ISBLANK(D39),"",IF(VLOOKUP(D39,'Volumes flacons'!$A$5:$C$1023,2)=0,"",IF(D39&gt;'Volumes flacons'!$A$1023,"Mauvais numéro",IF(D39&lt;'Volumes flacons'!$A$5,"Mauvais numéro",(VLOOKUP(D39,'Volumes flacons'!$A$5:$C$1023,3))))))</f>
        <v/>
      </c>
      <c r="K39" s="118" t="str">
        <f aca="false">IF(ISBLANK(E39),"",(0.000824493-(0.0000040899*E39)+(0.000000076438*E39^2)-(0.00000000082467*E39^3)+(0.0000000000053875*E39^4)))</f>
        <v/>
      </c>
      <c r="L39" s="118" t="str">
        <f aca="false">IF(ISBLANK(E39),"",(-0.00000572466+(0.00000010227*E39)-(0.0000000016546*E39^2)))</f>
        <v/>
      </c>
      <c r="M39" s="118" t="str">
        <f aca="false">IF(ISBLANK(E39),"",IF(ISBLANK(G39),(O39+(K39*35)+(L39*35^1.5)+(0.00000048314*35^2)),(O39+(K39*G39)+(L39*G39^1.5)+(0.00000048314*G39^2))))</f>
        <v/>
      </c>
      <c r="N39" s="119" t="str">
        <f aca="false">IF(ISBLANK(D39),"",IF(ISBLANK(G39),J39*(1+0.00001*(35-20)),J39*(1+0.00001*(G39-20))))</f>
        <v/>
      </c>
      <c r="O39" s="118" t="str">
        <f aca="false">IF(ISBLANK(E39),"",(0.999842594+(0.00006793952*E39)-(0.00000909529*E39^2)+(0.0000001001685*E39^3)-(0.000000001120083*E39^4)+(0.000000000006536332*E39^5)))</f>
        <v/>
      </c>
      <c r="P39" s="120" t="str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/>
      </c>
      <c r="Q39" s="121" t="str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/>
      </c>
      <c r="R39" s="122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/>
      </c>
      <c r="S39" s="122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/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0</v>
      </c>
      <c r="C40" s="112" t="n">
        <v>6</v>
      </c>
      <c r="D40" s="113"/>
      <c r="E40" s="114"/>
      <c r="F40" s="115"/>
      <c r="G40" s="193"/>
      <c r="H40" s="113"/>
      <c r="I40" s="114"/>
      <c r="J40" s="117" t="str">
        <f aca="false">IF(ISBLANK(D40),"",IF(VLOOKUP(D40,'Volumes flacons'!$A$5:$C$1023,2)=0,"",IF(D40&gt;'Volumes flacons'!$A$1023,"Mauvais numéro",IF(D40&lt;'Volumes flacons'!$A$5,"Mauvais numéro",(VLOOKUP(D40,'Volumes flacons'!$A$5:$C$1023,3))))))</f>
        <v/>
      </c>
      <c r="K40" s="118" t="str">
        <f aca="false">IF(ISBLANK(E40),"",(0.000824493-(0.0000040899*E40)+(0.000000076438*E40^2)-(0.00000000082467*E40^3)+(0.0000000000053875*E40^4)))</f>
        <v/>
      </c>
      <c r="L40" s="118" t="str">
        <f aca="false">IF(ISBLANK(E40),"",(-0.00000572466+(0.00000010227*E40)-(0.0000000016546*E40^2)))</f>
        <v/>
      </c>
      <c r="M40" s="118" t="str">
        <f aca="false">IF(ISBLANK(E40),"",IF(ISBLANK(G40),(O40+(K40*35)+(L40*35^1.5)+(0.00000048314*35^2)),(O40+(K40*G40)+(L40*G40^1.5)+(0.00000048314*G40^2))))</f>
        <v/>
      </c>
      <c r="N40" s="119" t="str">
        <f aca="false">IF(ISBLANK(D40),"",IF(ISBLANK(G40),J40*(1+0.00001*(35-20)),J40*(1+0.00001*(G40-20))))</f>
        <v/>
      </c>
      <c r="O40" s="118" t="str">
        <f aca="false">IF(ISBLANK(E40),"",(0.999842594+(0.00006793952*E40)-(0.00000909529*E40^2)+(0.0000001001685*E40^3)-(0.000000001120083*E40^4)+(0.000000000006536332*E40^5)))</f>
        <v/>
      </c>
      <c r="P40" s="120" t="str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/>
      </c>
      <c r="Q40" s="121" t="str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/>
      </c>
      <c r="R40" s="122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/>
      </c>
      <c r="S40" s="122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/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0</v>
      </c>
      <c r="C41" s="112" t="n">
        <v>7</v>
      </c>
      <c r="D41" s="113"/>
      <c r="E41" s="114"/>
      <c r="F41" s="115"/>
      <c r="G41" s="193"/>
      <c r="H41" s="113"/>
      <c r="I41" s="114"/>
      <c r="J41" s="117" t="str">
        <f aca="false">IF(ISBLANK(D41),"",IF(VLOOKUP(D41,'Volumes flacons'!$A$5:$C$1023,2)=0,"",IF(D41&gt;'Volumes flacons'!$A$1023,"Mauvais numéro",IF(D41&lt;'Volumes flacons'!$A$5,"Mauvais numéro",(VLOOKUP(D41,'Volumes flacons'!$A$5:$C$1023,3))))))</f>
        <v/>
      </c>
      <c r="K41" s="118" t="str">
        <f aca="false">IF(ISBLANK(E41),"",(0.000824493-(0.0000040899*E41)+(0.000000076438*E41^2)-(0.00000000082467*E41^3)+(0.0000000000053875*E41^4)))</f>
        <v/>
      </c>
      <c r="L41" s="118" t="str">
        <f aca="false">IF(ISBLANK(E41),"",(-0.00000572466+(0.00000010227*E41)-(0.0000000016546*E41^2)))</f>
        <v/>
      </c>
      <c r="M41" s="118" t="str">
        <f aca="false">IF(ISBLANK(E41),"",IF(ISBLANK(G41),(O41+(K41*35)+(L41*35^1.5)+(0.00000048314*35^2)),(O41+(K41*G41)+(L41*G41^1.5)+(0.00000048314*G41^2))))</f>
        <v/>
      </c>
      <c r="N41" s="119" t="str">
        <f aca="false">IF(ISBLANK(D41),"",IF(ISBLANK(G41),J41*(1+0.00001*(35-20)),J41*(1+0.00001*(G41-20))))</f>
        <v/>
      </c>
      <c r="O41" s="118" t="str">
        <f aca="false">IF(ISBLANK(E41),"",(0.999842594+(0.00006793952*E41)-(0.00000909529*E41^2)+(0.0000001001685*E41^3)-(0.000000001120083*E41^4)+(0.000000000006536332*E41^5)))</f>
        <v/>
      </c>
      <c r="P41" s="120" t="str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/>
      </c>
      <c r="Q41" s="121" t="str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/>
      </c>
      <c r="R41" s="122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/>
      </c>
      <c r="S41" s="122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/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0</v>
      </c>
      <c r="C42" s="112" t="n">
        <v>8</v>
      </c>
      <c r="D42" s="113"/>
      <c r="E42" s="114"/>
      <c r="F42" s="115"/>
      <c r="G42" s="193"/>
      <c r="H42" s="113"/>
      <c r="I42" s="114"/>
      <c r="J42" s="117" t="str">
        <f aca="false">IF(ISBLANK(D42),"",IF(VLOOKUP(D42,'Volumes flacons'!$A$5:$C$1023,2)=0,"",IF(D42&gt;'Volumes flacons'!$A$1023,"Mauvais numéro",IF(D42&lt;'Volumes flacons'!$A$5,"Mauvais numéro",(VLOOKUP(D42,'Volumes flacons'!$A$5:$C$1023,3))))))</f>
        <v/>
      </c>
      <c r="K42" s="118" t="str">
        <f aca="false">IF(ISBLANK(E42),"",(0.000824493-(0.0000040899*E42)+(0.000000076438*E42^2)-(0.00000000082467*E42^3)+(0.0000000000053875*E42^4)))</f>
        <v/>
      </c>
      <c r="L42" s="118" t="str">
        <f aca="false">IF(ISBLANK(E42),"",(-0.00000572466+(0.00000010227*E42)-(0.0000000016546*E42^2)))</f>
        <v/>
      </c>
      <c r="M42" s="118" t="str">
        <f aca="false">IF(ISBLANK(E42),"",IF(ISBLANK(G42),(O42+(K42*35)+(L42*35^1.5)+(0.00000048314*35^2)),(O42+(K42*G42)+(L42*G42^1.5)+(0.00000048314*G42^2))))</f>
        <v/>
      </c>
      <c r="N42" s="119" t="str">
        <f aca="false">IF(ISBLANK(D42),"",IF(ISBLANK(G42),J42*(1+0.00001*(35-20)),J42*(1+0.00001*(G42-20))))</f>
        <v/>
      </c>
      <c r="O42" s="118" t="str">
        <f aca="false">IF(ISBLANK(E42),"",(0.999842594+(0.00006793952*E42)-(0.00000909529*E42^2)+(0.0000001001685*E42^3)-(0.000000001120083*E42^4)+(0.000000000006536332*E42^5)))</f>
        <v/>
      </c>
      <c r="P42" s="120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/>
      </c>
      <c r="Q42" s="121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2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2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0</v>
      </c>
      <c r="C43" s="112" t="n">
        <v>9</v>
      </c>
      <c r="D43" s="113"/>
      <c r="E43" s="114"/>
      <c r="F43" s="115"/>
      <c r="G43" s="193"/>
      <c r="H43" s="113"/>
      <c r="I43" s="114"/>
      <c r="J43" s="117" t="str">
        <f aca="false">IF(ISBLANK(D43),"",IF(VLOOKUP(D43,'Volumes flacons'!$A$5:$C$1023,2)=0,"",IF(D43&gt;'Volumes flacons'!$A$1023,"Mauvais numéro",IF(D43&lt;'Volumes flacons'!$A$5,"Mauvais numéro",(VLOOKUP(D43,'Volumes flacons'!$A$5:$C$1023,3))))))</f>
        <v/>
      </c>
      <c r="K43" s="118" t="str">
        <f aca="false">IF(ISBLANK(E43),"",(0.000824493-(0.0000040899*E43)+(0.000000076438*E43^2)-(0.00000000082467*E43^3)+(0.0000000000053875*E43^4)))</f>
        <v/>
      </c>
      <c r="L43" s="118" t="str">
        <f aca="false">IF(ISBLANK(E43),"",(-0.00000572466+(0.00000010227*E43)-(0.0000000016546*E43^2)))</f>
        <v/>
      </c>
      <c r="M43" s="118" t="str">
        <f aca="false">IF(ISBLANK(E43),"",IF(ISBLANK(G43),(O43+(K43*35)+(L43*35^1.5)+(0.00000048314*35^2)),(O43+(K43*G43)+(L43*G43^1.5)+(0.00000048314*G43^2))))</f>
        <v/>
      </c>
      <c r="N43" s="119" t="str">
        <f aca="false">IF(ISBLANK(D43),"",IF(ISBLANK(G43),J43*(1+0.00001*(35-20)),J43*(1+0.00001*(G43-20))))</f>
        <v/>
      </c>
      <c r="O43" s="118" t="str">
        <f aca="false">IF(ISBLANK(E43),"",(0.999842594+(0.00006793952*E43)-(0.00000909529*E43^2)+(0.0000001001685*E43^3)-(0.000000001120083*E43^4)+(0.000000000006536332*E43^5)))</f>
        <v/>
      </c>
      <c r="P43" s="120" t="str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/>
      </c>
      <c r="Q43" s="121" t="str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/>
      </c>
      <c r="R43" s="122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/>
      </c>
      <c r="S43" s="122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/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14"/>
      <c r="F44" s="115"/>
      <c r="G44" s="193"/>
      <c r="H44" s="113"/>
      <c r="I44" s="114"/>
      <c r="J44" s="117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8" t="str">
        <f aca="false">IF(ISBLANK(E44),"",(0.000824493-(0.0000040899*E44)+(0.000000076438*E44^2)-(0.00000000082467*E44^3)+(0.0000000000053875*E44^4)))</f>
        <v/>
      </c>
      <c r="L44" s="118" t="str">
        <f aca="false">IF(ISBLANK(E44),"",(-0.00000572466+(0.00000010227*E44)-(0.0000000016546*E44^2)))</f>
        <v/>
      </c>
      <c r="M44" s="118" t="str">
        <f aca="false">IF(ISBLANK(E44),"",IF(ISBLANK(G44),(O44+(K44*35)+(L44*35^1.5)+(0.00000048314*35^2)),(O44+(K44*G44)+(L44*G44^1.5)+(0.00000048314*G44^2))))</f>
        <v/>
      </c>
      <c r="N44" s="119" t="str">
        <f aca="false">IF(ISBLANK(D44),"",IF(ISBLANK(G44),J44*(1+0.00001*(35-20)),J44*(1+0.00001*(G44-20))))</f>
        <v/>
      </c>
      <c r="O44" s="118" t="str">
        <f aca="false">IF(ISBLANK(E44),"",(0.999842594+(0.00006793952*E44)-(0.00000909529*E44^2)+(0.0000001001685*E44^3)-(0.000000001120083*E44^4)+(0.000000000006536332*E44^5)))</f>
        <v/>
      </c>
      <c r="P44" s="120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1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2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2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4"/>
      <c r="F45" s="115"/>
      <c r="G45" s="193"/>
      <c r="H45" s="113"/>
      <c r="I45" s="114"/>
      <c r="J45" s="117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8" t="str">
        <f aca="false">IF(ISBLANK(E45),"",(0.000824493-(0.0000040899*E45)+(0.000000076438*E45^2)-(0.00000000082467*E45^3)+(0.0000000000053875*E45^4)))</f>
        <v/>
      </c>
      <c r="L45" s="118" t="str">
        <f aca="false">IF(ISBLANK(E45),"",(-0.00000572466+(0.00000010227*E45)-(0.0000000016546*E45^2)))</f>
        <v/>
      </c>
      <c r="M45" s="118" t="str">
        <f aca="false">IF(ISBLANK(E45),"",IF(ISBLANK(G45),(O45+(K45*35)+(L45*35^1.5)+(0.00000048314*35^2)),(O45+(K45*G45)+(L45*G45^1.5)+(0.00000048314*G45^2))))</f>
        <v/>
      </c>
      <c r="N45" s="119" t="str">
        <f aca="false">IF(ISBLANK(D45),"",IF(ISBLANK(G45),J45*(1+0.00001*(35-20)),J45*(1+0.00001*(G45-20))))</f>
        <v/>
      </c>
      <c r="O45" s="118" t="str">
        <f aca="false">IF(ISBLANK(E45),"",(0.999842594+(0.00006793952*E45)-(0.00000909529*E45^2)+(0.0000001001685*E45^3)-(0.000000001120083*E45^4)+(0.000000000006536332*E45^5)))</f>
        <v/>
      </c>
      <c r="P45" s="120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1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2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2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14"/>
      <c r="F46" s="115"/>
      <c r="G46" s="169"/>
      <c r="H46" s="167"/>
      <c r="I46" s="170"/>
      <c r="J46" s="117" t="s">
        <v>108</v>
      </c>
      <c r="K46" s="171" t="str">
        <f aca="false">IF(ISBLANK(E46),"",(0.000824493-(0.0000040899*E46)+(0.000000076438*E46^2)-(0.00000000082467*E46^3)+(0.0000000000053875*E46^4)))</f>
        <v/>
      </c>
      <c r="L46" s="171" t="str">
        <f aca="false">IF(ISBLANK(E46),"",(-0.00000572466+(0.00000010227*E46)-(0.0000000016546*E46^2)))</f>
        <v/>
      </c>
      <c r="M46" s="171" t="str">
        <f aca="false">IF(ISBLANK(E46),"",IF(ISBLANK(G46),(O46+(K46*35)+(L46*35^1.5)+(0.00000048314*35^2)),(O46+(K46*G46)+(L46*G46^1.5)+(0.00000048314*G46^2))))</f>
        <v/>
      </c>
      <c r="N46" s="172" t="str">
        <f aca="false">IF(ISBLANK(D46),"",IF(ISBLANK(G46),J46*(1+0.00001*(35-20)),J46*(1+0.00001*(G46-20))))</f>
        <v/>
      </c>
      <c r="O46" s="171" t="str">
        <f aca="false">IF(ISBLANK(E46),"",(0.999842594+(0.00006793952*E46)-(0.00000909529*E46^2)+(0.0000001001685*E46^3)-(0.000000001120083*E46^4)+(0.000000000006536332*E46^5)))</f>
        <v/>
      </c>
      <c r="P46" s="17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7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7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23.2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219"/>
      <c r="E47" s="113"/>
      <c r="F47" s="129"/>
      <c r="G47" s="130"/>
      <c r="H47" s="113"/>
      <c r="I47" s="113"/>
      <c r="J47" s="117" t="s">
        <v>108</v>
      </c>
      <c r="K47" s="118" t="str">
        <f aca="false">IF(ISBLANK(E47),"",(0.000824493-(0.0000040899*E47)+(0.000000076438*E47^2)-(0.00000000082467*E47^3)+(0.0000000000053875*E47^4)))</f>
        <v/>
      </c>
      <c r="L47" s="118" t="str">
        <f aca="false">IF(ISBLANK(E47),"",(-0.00000572466+(0.00000010227*E47)-(0.0000000016546*E47^2)))</f>
        <v/>
      </c>
      <c r="M47" s="118" t="str">
        <f aca="false">IF(ISBLANK(E47),"",IF(ISBLANK(G47),(O47+(K47*35)+(L47*35^1.5)+(0.00000048314*35^2)),(O47+(K47*G47)+(L47*G47^1.5)+(0.00000048314*G47^2))))</f>
        <v/>
      </c>
      <c r="N47" s="119" t="str">
        <f aca="false">IF(ISBLANK(D47),"",IF(ISBLANK(G47),J47*(1+0.00001*(35-20)),J47*(1+0.00001*(G47-20))))</f>
        <v/>
      </c>
      <c r="O47" s="118" t="str">
        <f aca="false">IF(ISBLANK(E47),"",(0.999842594+(0.00006793952*E47)-(0.00000909529*E47^2)+(0.0000001001685*E47^3)-(0.000000001120083*E47^4)+(0.000000000006536332*E47^5)))</f>
        <v/>
      </c>
      <c r="P47" s="120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8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220"/>
      <c r="E48" s="113"/>
      <c r="F48" s="129"/>
      <c r="G48" s="130"/>
      <c r="H48" s="113"/>
      <c r="I48" s="113"/>
      <c r="J48" s="117" t="s">
        <v>108</v>
      </c>
      <c r="K48" s="118" t="str">
        <f aca="false">IF(ISBLANK(E48),"",(0.000824493-(0.0000040899*E48)+(0.000000076438*E48^2)-(0.00000000082467*E48^3)+(0.0000000000053875*E48^4)))</f>
        <v/>
      </c>
      <c r="L48" s="118" t="str">
        <f aca="false">IF(ISBLANK(E48),"",(-0.00000572466+(0.00000010227*E48)-(0.0000000016546*E48^2)))</f>
        <v/>
      </c>
      <c r="M48" s="118" t="str">
        <f aca="false">IF(ISBLANK(E48),"",IF(ISBLANK(G48),(O48+(K48*35)+(L48*35^1.5)+(0.00000048314*35^2)),(O48+(K48*G48)+(L48*G48^1.5)+(0.00000048314*G48^2))))</f>
        <v/>
      </c>
      <c r="N48" s="119" t="str">
        <f aca="false">IF(ISBLANK(D48),"",IF(ISBLANK(G48),J48*(1+0.00001*(35-20)),J48*(1+0.00001*(G48-20))))</f>
        <v/>
      </c>
      <c r="O48" s="118" t="str">
        <f aca="false">IF(ISBLANK(E48),"",(0.999842594+(0.00006793952*E48)-(0.00000909529*E48^2)+(0.0000001001685*E48^3)-(0.000000001120083*E48^4)+(0.000000000006536332*E48^5)))</f>
        <v/>
      </c>
      <c r="P48" s="120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108</v>
      </c>
      <c r="E49" s="113"/>
      <c r="F49" s="129"/>
      <c r="G49" s="130"/>
      <c r="H49" s="113"/>
      <c r="I49" s="113"/>
      <c r="J49" s="117" t="s">
        <v>108</v>
      </c>
      <c r="K49" s="118" t="str">
        <f aca="false">IF(ISBLANK(E49),"",(0.000824493-(0.0000040899*E49)+(0.000000076438*E49^2)-(0.00000000082467*E49^3)+(0.0000000000053875*E49^4)))</f>
        <v/>
      </c>
      <c r="L49" s="118" t="str">
        <f aca="false">IF(ISBLANK(E49),"",(-0.00000572466+(0.00000010227*E49)-(0.0000000016546*E49^2)))</f>
        <v/>
      </c>
      <c r="M49" s="118" t="str">
        <f aca="false">IF(ISBLANK(E49),"",IF(ISBLANK(G49),(O49+(K49*35)+(L49*35^1.5)+(0.00000048314*35^2)),(O49+(K49*G49)+(L49*G49^1.5)+(0.00000048314*G49^2))))</f>
        <v/>
      </c>
      <c r="N49" s="119" t="e">
        <f aca="false">IF(ISBLANK(D49),"",IF(ISBLANK(G49),J49*(1+0.00001*(35-20)),J49*(1+0.00001*(G49-20))))</f>
        <v>#VALUE!</v>
      </c>
      <c r="O49" s="118" t="str">
        <f aca="false">IF(ISBLANK(E49),"",(0.999842594+(0.00006793952*E49)-(0.00000909529*E49^2)+(0.0000001001685*E49^3)-(0.000000001120083*E49^4)+(0.000000000006536332*E49^5)))</f>
        <v/>
      </c>
      <c r="P49" s="120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108</v>
      </c>
      <c r="E50" s="113"/>
      <c r="F50" s="129"/>
      <c r="G50" s="130"/>
      <c r="H50" s="113"/>
      <c r="I50" s="113"/>
      <c r="J50" s="117" t="s">
        <v>108</v>
      </c>
      <c r="K50" s="118" t="str">
        <f aca="false">IF(ISBLANK(E50),"",(0.000824493-(0.0000040899*E50)+(0.000000076438*E50^2)-(0.00000000082467*E50^3)+(0.0000000000053875*E50^4)))</f>
        <v/>
      </c>
      <c r="L50" s="118" t="str">
        <f aca="false">IF(ISBLANK(E50),"",(-0.00000572466+(0.00000010227*E50)-(0.0000000016546*E50^2)))</f>
        <v/>
      </c>
      <c r="M50" s="118" t="str">
        <f aca="false">IF(ISBLANK(E50),"",IF(ISBLANK(G50),(O50+(K50*35)+(L50*35^1.5)+(0.00000048314*35^2)),(O50+(K50*G50)+(L50*G50^1.5)+(0.00000048314*G50^2))))</f>
        <v/>
      </c>
      <c r="N50" s="119" t="e">
        <f aca="false">IF(ISBLANK(D50),"",IF(ISBLANK(G50),J50*(1+0.00001*(35-20)),J50*(1+0.00001*(G50-20))))</f>
        <v>#VALUE!</v>
      </c>
      <c r="O50" s="118" t="str">
        <f aca="false">IF(ISBLANK(E50),"",(0.999842594+(0.00006793952*E50)-(0.00000909529*E50^2)+(0.0000001001685*E50^3)-(0.000000001120083*E50^4)+(0.000000000006536332*E50^5)))</f>
        <v/>
      </c>
      <c r="P50" s="120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108</v>
      </c>
      <c r="E51" s="113"/>
      <c r="F51" s="129"/>
      <c r="G51" s="130"/>
      <c r="H51" s="113"/>
      <c r="I51" s="113"/>
      <c r="J51" s="117" t="s">
        <v>108</v>
      </c>
      <c r="K51" s="118" t="str">
        <f aca="false">IF(ISBLANK(E51),"",(0.000824493-(0.0000040899*E51)+(0.000000076438*E51^2)-(0.00000000082467*E51^3)+(0.0000000000053875*E51^4)))</f>
        <v/>
      </c>
      <c r="L51" s="118" t="str">
        <f aca="false">IF(ISBLANK(E51),"",(-0.00000572466+(0.00000010227*E51)-(0.0000000016546*E51^2)))</f>
        <v/>
      </c>
      <c r="M51" s="118" t="str">
        <f aca="false">IF(ISBLANK(E51),"",IF(ISBLANK(G51),(O51+(K51*35)+(L51*35^1.5)+(0.00000048314*35^2)),(O51+(K51*G51)+(L51*G51^1.5)+(0.00000048314*G51^2))))</f>
        <v/>
      </c>
      <c r="N51" s="119" t="e">
        <f aca="false">IF(ISBLANK(D51),"",IF(ISBLANK(G51),J51*(1+0.00001*(35-20)),J51*(1+0.00001*(G51-20))))</f>
        <v>#VALUE!</v>
      </c>
      <c r="O51" s="118" t="str">
        <f aca="false">IF(ISBLANK(E51),"",(0.999842594+(0.00006793952*E51)-(0.00000909529*E51^2)+(0.0000001001685*E51^3)-(0.000000001120083*E51^4)+(0.000000000006536332*E51^5)))</f>
        <v/>
      </c>
      <c r="P51" s="120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108</v>
      </c>
      <c r="E52" s="113"/>
      <c r="F52" s="129"/>
      <c r="G52" s="130"/>
      <c r="H52" s="113"/>
      <c r="I52" s="113"/>
      <c r="J52" s="117" t="s">
        <v>108</v>
      </c>
      <c r="K52" s="118" t="str">
        <f aca="false">IF(ISBLANK(E52),"",(0.000824493-(0.0000040899*E52)+(0.000000076438*E52^2)-(0.00000000082467*E52^3)+(0.0000000000053875*E52^4)))</f>
        <v/>
      </c>
      <c r="L52" s="118" t="str">
        <f aca="false">IF(ISBLANK(E52),"",(-0.00000572466+(0.00000010227*E52)-(0.0000000016546*E52^2)))</f>
        <v/>
      </c>
      <c r="M52" s="118" t="str">
        <f aca="false">IF(ISBLANK(E52),"",IF(ISBLANK(G52),(O52+(K52*35)+(L52*35^1.5)+(0.00000048314*35^2)),(O52+(K52*G52)+(L52*G52^1.5)+(0.00000048314*G52^2))))</f>
        <v/>
      </c>
      <c r="N52" s="119" t="e">
        <f aca="false">IF(ISBLANK(D52),"",IF(ISBLANK(G52),J52*(1+0.00001*(35-20)),J52*(1+0.00001*(G52-20))))</f>
        <v>#VALUE!</v>
      </c>
      <c r="O52" s="118" t="str">
        <f aca="false">IF(ISBLANK(E52),"",(0.999842594+(0.00006793952*E52)-(0.00000909529*E52^2)+(0.0000001001685*E52^3)-(0.000000001120083*E52^4)+(0.000000000006536332*E52^5)))</f>
        <v/>
      </c>
      <c r="P52" s="120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108</v>
      </c>
      <c r="E53" s="113"/>
      <c r="F53" s="129"/>
      <c r="G53" s="130"/>
      <c r="H53" s="113"/>
      <c r="I53" s="113"/>
      <c r="J53" s="117" t="s">
        <v>108</v>
      </c>
      <c r="K53" s="118" t="str">
        <f aca="false">IF(ISBLANK(E53),"",(0.000824493-(0.0000040899*E53)+(0.000000076438*E53^2)-(0.00000000082467*E53^3)+(0.0000000000053875*E53^4)))</f>
        <v/>
      </c>
      <c r="L53" s="118" t="str">
        <f aca="false">IF(ISBLANK(E53),"",(-0.00000572466+(0.00000010227*E53)-(0.0000000016546*E53^2)))</f>
        <v/>
      </c>
      <c r="M53" s="118" t="str">
        <f aca="false">IF(ISBLANK(E53),"",IF(ISBLANK(G53),(O53+(K53*35)+(L53*35^1.5)+(0.00000048314*35^2)),(O53+(K53*G53)+(L53*G53^1.5)+(0.00000048314*G53^2))))</f>
        <v/>
      </c>
      <c r="N53" s="119" t="e">
        <f aca="false">IF(ISBLANK(D53),"",IF(ISBLANK(G53),J53*(1+0.00001*(35-20)),J53*(1+0.00001*(G53-20))))</f>
        <v>#VALUE!</v>
      </c>
      <c r="O53" s="118" t="str">
        <f aca="false">IF(ISBLANK(E53),"",(0.999842594+(0.00006793952*E53)-(0.00000909529*E53^2)+(0.0000001001685*E53^3)-(0.000000001120083*E53^4)+(0.000000000006536332*E53^5)))</f>
        <v/>
      </c>
      <c r="P53" s="120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108</v>
      </c>
      <c r="E54" s="113"/>
      <c r="F54" s="129"/>
      <c r="G54" s="130"/>
      <c r="H54" s="113"/>
      <c r="I54" s="113"/>
      <c r="J54" s="117" t="s">
        <v>108</v>
      </c>
      <c r="K54" s="118" t="str">
        <f aca="false">IF(ISBLANK(E54),"",(0.000824493-(0.0000040899*E54)+(0.000000076438*E54^2)-(0.00000000082467*E54^3)+(0.0000000000053875*E54^4)))</f>
        <v/>
      </c>
      <c r="L54" s="118" t="str">
        <f aca="false">IF(ISBLANK(E54),"",(-0.00000572466+(0.00000010227*E54)-(0.0000000016546*E54^2)))</f>
        <v/>
      </c>
      <c r="M54" s="118" t="str">
        <f aca="false">IF(ISBLANK(E54),"",IF(ISBLANK(G54),(O54+(K54*35)+(L54*35^1.5)+(0.00000048314*35^2)),(O54+(K54*G54)+(L54*G54^1.5)+(0.00000048314*G54^2))))</f>
        <v/>
      </c>
      <c r="N54" s="119" t="e">
        <f aca="false">IF(ISBLANK(D54),"",IF(ISBLANK(G54),J54*(1+0.00001*(35-20)),J54*(1+0.00001*(G54-20))))</f>
        <v>#VALUE!</v>
      </c>
      <c r="O54" s="118" t="str">
        <f aca="false">IF(ISBLANK(E54),"",(0.999842594+(0.00006793952*E54)-(0.00000909529*E54^2)+(0.0000001001685*E54^3)-(0.000000001120083*E54^4)+(0.000000000006536332*E54^5)))</f>
        <v/>
      </c>
      <c r="P54" s="120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9"/>
      <c r="G55" s="130"/>
      <c r="H55" s="113"/>
      <c r="I55" s="113"/>
      <c r="J55" s="117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8" t="str">
        <f aca="false">IF(ISBLANK(E55),"",(0.000824493-(0.0000040899*E55)+(0.000000076438*E55^2)-(0.00000000082467*E55^3)+(0.0000000000053875*E55^4)))</f>
        <v/>
      </c>
      <c r="L55" s="118" t="str">
        <f aca="false">IF(ISBLANK(E55),"",(-0.00000572466+(0.00000010227*E55)-(0.0000000016546*E55^2)))</f>
        <v/>
      </c>
      <c r="M55" s="118" t="str">
        <f aca="false">IF(ISBLANK(E55),"",IF(ISBLANK(G55),(O55+(K55*35)+(L55*35^1.5)+(0.00000048314*35^2)),(O55+(K55*G55)+(L55*G55^1.5)+(0.00000048314*G55^2))))</f>
        <v/>
      </c>
      <c r="N55" s="119" t="str">
        <f aca="false">IF(ISBLANK(D55),"",IF(ISBLANK(G55),J55*(1+0.00001*(35-20)),J55*(1+0.00001*(G55-20))))</f>
        <v/>
      </c>
      <c r="O55" s="118" t="str">
        <f aca="false">IF(ISBLANK(E55),"",(0.999842594+(0.00006793952*E55)-(0.00000909529*E55^2)+(0.0000001001685*E55^3)-(0.000000001120083*E55^4)+(0.000000000006536332*E55^5)))</f>
        <v/>
      </c>
      <c r="P55" s="120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9"/>
      <c r="G56" s="130"/>
      <c r="H56" s="113"/>
      <c r="I56" s="113"/>
      <c r="J56" s="117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8" t="str">
        <f aca="false">IF(ISBLANK(E56),"",(0.000824493-(0.0000040899*E56)+(0.000000076438*E56^2)-(0.00000000082467*E56^3)+(0.0000000000053875*E56^4)))</f>
        <v/>
      </c>
      <c r="L56" s="118" t="str">
        <f aca="false">IF(ISBLANK(E56),"",(-0.00000572466+(0.00000010227*E56)-(0.0000000016546*E56^2)))</f>
        <v/>
      </c>
      <c r="M56" s="118" t="str">
        <f aca="false">IF(ISBLANK(E56),"",IF(ISBLANK(G56),(O56+(K56*35)+(L56*35^1.5)+(0.00000048314*35^2)),(O56+(K56*G56)+(L56*G56^1.5)+(0.00000048314*G56^2))))</f>
        <v/>
      </c>
      <c r="N56" s="119" t="str">
        <f aca="false">IF(ISBLANK(D56),"",IF(ISBLANK(G56),J56*(1+0.00001*(35-20)),J56*(1+0.00001*(G56-20))))</f>
        <v/>
      </c>
      <c r="O56" s="118" t="str">
        <f aca="false">IF(ISBLANK(E56),"",(0.999842594+(0.00006793952*E56)-(0.00000909529*E56^2)+(0.0000001001685*E56^3)-(0.000000001120083*E56^4)+(0.000000000006536332*E56^5)))</f>
        <v/>
      </c>
      <c r="P56" s="120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9"/>
      <c r="G57" s="130"/>
      <c r="H57" s="113"/>
      <c r="I57" s="113"/>
      <c r="J57" s="117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8" t="str">
        <f aca="false">IF(ISBLANK(E57),"",(0.000824493-(0.0000040899*E57)+(0.000000076438*E57^2)-(0.00000000082467*E57^3)+(0.0000000000053875*E57^4)))</f>
        <v/>
      </c>
      <c r="L57" s="118" t="str">
        <f aca="false">IF(ISBLANK(E57),"",(-0.00000572466+(0.00000010227*E57)-(0.0000000016546*E57^2)))</f>
        <v/>
      </c>
      <c r="M57" s="118" t="str">
        <f aca="false">IF(ISBLANK(E57),"",IF(ISBLANK(G57),(O57+(K57*35)+(L57*35^1.5)+(0.00000048314*35^2)),(O57+(K57*G57)+(L57*G57^1.5)+(0.00000048314*G57^2))))</f>
        <v/>
      </c>
      <c r="N57" s="119" t="str">
        <f aca="false">IF(ISBLANK(D57),"",IF(ISBLANK(G57),J57*(1+0.00001*(35-20)),J57*(1+0.00001*(G57-20))))</f>
        <v/>
      </c>
      <c r="O57" s="118" t="str">
        <f aca="false">IF(ISBLANK(E57),"",(0.999842594+(0.00006793952*E57)-(0.00000909529*E57^2)+(0.0000001001685*E57^3)-(0.000000001120083*E57^4)+(0.000000000006536332*E57^5)))</f>
        <v/>
      </c>
      <c r="P57" s="120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9"/>
      <c r="G58" s="130"/>
      <c r="H58" s="113"/>
      <c r="I58" s="113"/>
      <c r="J58" s="117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8" t="str">
        <f aca="false">IF(ISBLANK(E58),"",(0.000824493-(0.0000040899*E58)+(0.000000076438*E58^2)-(0.00000000082467*E58^3)+(0.0000000000053875*E58^4)))</f>
        <v/>
      </c>
      <c r="L58" s="118" t="str">
        <f aca="false">IF(ISBLANK(E58),"",(-0.00000572466+(0.00000010227*E58)-(0.0000000016546*E58^2)))</f>
        <v/>
      </c>
      <c r="M58" s="118" t="str">
        <f aca="false">IF(ISBLANK(E58),"",IF(ISBLANK(G58),(O58+(K58*35)+(L58*35^1.5)+(0.00000048314*35^2)),(O58+(K58*G58)+(L58*G58^1.5)+(0.00000048314*G58^2))))</f>
        <v/>
      </c>
      <c r="N58" s="119" t="str">
        <f aca="false">IF(ISBLANK(D58),"",IF(ISBLANK(G58),J58*(1+0.00001*(35-20)),J58*(1+0.00001*(G58-20))))</f>
        <v/>
      </c>
      <c r="O58" s="118" t="str">
        <f aca="false">IF(ISBLANK(E58),"",(0.999842594+(0.00006793952*E58)-(0.00000909529*E58^2)+(0.0000001001685*E58^3)-(0.000000001120083*E58^4)+(0.000000000006536332*E58^5)))</f>
        <v/>
      </c>
      <c r="P58" s="12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52" activeCellId="0" sqref="H52"/>
    </sheetView>
  </sheetViews>
  <sheetFormatPr defaultColWidth="11.45703125" defaultRowHeight="14.25" zeroHeight="false" outlineLevelRow="0" outlineLevelCol="0"/>
  <cols>
    <col collapsed="false" customWidth="true" hidden="false" outlineLevel="0" max="2" min="1" style="0" width="0.89"/>
    <col collapsed="false" customWidth="true" hidden="false" outlineLevel="0" max="3" min="3" style="0" width="3.55"/>
    <col collapsed="false" customWidth="true" hidden="false" outlineLevel="0" max="9" min="4" style="0" width="10.44"/>
    <col collapsed="false" customWidth="true" hidden="false" outlineLevel="0" max="10" min="10" style="0" width="10.55"/>
    <col collapsed="false" customWidth="true" hidden="true" outlineLevel="0" max="15" min="11" style="0" width="10.55"/>
    <col collapsed="false" customWidth="true" hidden="false" outlineLevel="0" max="16" min="16" style="0" width="10.55"/>
    <col collapsed="false" customWidth="true" hidden="false" outlineLevel="0" max="22" min="17" style="0" width="10.44"/>
    <col collapsed="false" customWidth="true" hidden="false" outlineLevel="0" max="29" min="24" style="0" width="10.44"/>
  </cols>
  <sheetData>
    <row r="1" customFormat="false" ht="1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406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2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.75" hidden="false" customHeight="false" outlineLevel="0" collapsed="false">
      <c r="C6" s="9" t="s">
        <v>3</v>
      </c>
      <c r="D6" s="9"/>
      <c r="E6" s="9"/>
      <c r="F6" s="10"/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/>
      <c r="Q6" s="14"/>
      <c r="R6" s="15" t="s">
        <v>5</v>
      </c>
      <c r="S6" s="15"/>
      <c r="T6" s="16"/>
      <c r="U6" s="16"/>
    </row>
    <row r="7" customFormat="false" ht="21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/>
      <c r="J9" s="29"/>
      <c r="K9" s="30"/>
      <c r="L9" s="31"/>
      <c r="M9" s="30"/>
      <c r="N9" s="30"/>
      <c r="O9" s="32"/>
      <c r="P9" s="29"/>
      <c r="Q9" s="33" t="str">
        <f aca="false">IF(ISBLANK(I9),"",IF(ISBLANK(J9),"",IF(J9&gt;60,"ERREUR !!",O11*(I9+(J9/60)))))</f>
        <v/>
      </c>
      <c r="R9" s="33"/>
    </row>
    <row r="10" customFormat="false" ht="15" hidden="false" customHeight="false" outlineLevel="0" collapsed="false">
      <c r="C10" s="21"/>
      <c r="D10" s="18"/>
      <c r="G10" s="27" t="s">
        <v>18</v>
      </c>
      <c r="H10" s="27"/>
      <c r="I10" s="28"/>
      <c r="J10" s="29"/>
      <c r="K10" s="30"/>
      <c r="L10" s="31"/>
      <c r="M10" s="30"/>
      <c r="N10" s="30"/>
      <c r="O10" s="30"/>
      <c r="P10" s="29"/>
      <c r="Q10" s="33" t="str">
        <f aca="false">IF(ISBLANK(I10),"",IF(ISBLANK(J10),"",IF(J10&gt;60,"ERREUR !!",O12*(I10+(J10/60)))))</f>
        <v/>
      </c>
      <c r="R10" s="33"/>
      <c r="S10" s="34"/>
      <c r="T10" s="34"/>
    </row>
    <row r="11" customFormat="false" ht="14.25" hidden="false" customHeight="false" outlineLevel="0" collapsed="false">
      <c r="G11" s="35" t="s">
        <v>25</v>
      </c>
      <c r="H11" s="35"/>
      <c r="I11" s="36" t="s">
        <v>26</v>
      </c>
      <c r="J11" s="37"/>
      <c r="K11" s="37"/>
      <c r="L11" s="37"/>
      <c r="M11" s="37"/>
      <c r="N11" s="38" t="str">
        <f aca="false">I9&amp;"°"&amp;J9</f>
        <v>°</v>
      </c>
      <c r="O11" s="39" t="n">
        <f aca="false">IF(P9=M10,-1,1)</f>
        <v>-1</v>
      </c>
      <c r="P11" s="40" t="str">
        <f aca="false">TEXT(J11,"aaaa-mm-jj")&amp;"T"&amp;TEXT(J12,"hh:mm:ss")&amp;"z"</f>
        <v>Friday-10-jjT00:00:00z</v>
      </c>
      <c r="Q11" s="40"/>
      <c r="R11" s="40"/>
      <c r="T11" s="41"/>
      <c r="U11" s="41"/>
      <c r="V11" s="5"/>
      <c r="W11" s="5"/>
    </row>
    <row r="12" customFormat="false" ht="15" hidden="false" customHeight="false" outlineLevel="0" collapsed="false">
      <c r="G12" s="35"/>
      <c r="H12" s="35"/>
      <c r="I12" s="42" t="s">
        <v>28</v>
      </c>
      <c r="J12" s="43"/>
      <c r="K12" s="44"/>
      <c r="L12" s="44"/>
      <c r="M12" s="44"/>
      <c r="N12" s="45" t="str">
        <f aca="false">I10&amp;"°"&amp;J10</f>
        <v>°</v>
      </c>
      <c r="O12" s="39" t="n">
        <f aca="false">IF(P10=N10,-1,1)</f>
        <v>-1</v>
      </c>
      <c r="P12" s="40"/>
      <c r="Q12" s="40"/>
      <c r="R12" s="40"/>
      <c r="T12" s="41"/>
      <c r="U12" s="41"/>
      <c r="V12" s="5"/>
      <c r="W12" s="221"/>
    </row>
    <row r="13" customFormat="false" ht="15" hidden="false" customHeight="false" outlineLevel="0" collapsed="false">
      <c r="C13" s="47" t="s">
        <v>30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4.25" hidden="false" customHeight="false" outlineLevel="0" collapsed="false">
      <c r="C14" s="50" t="s">
        <v>31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32</v>
      </c>
      <c r="R14" s="54" t="n">
        <v>21.5</v>
      </c>
      <c r="S14" s="55" t="s">
        <v>33</v>
      </c>
    </row>
    <row r="15" customFormat="false" ht="14.25" hidden="false" customHeight="false" outlineLevel="0" collapsed="false">
      <c r="C15" s="56" t="s">
        <v>34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35</v>
      </c>
      <c r="R15" s="144" t="n">
        <v>21.2</v>
      </c>
      <c r="S15" s="60" t="s">
        <v>33</v>
      </c>
    </row>
    <row r="16" customFormat="false" ht="14.25" hidden="false" customHeight="false" outlineLevel="0" collapsed="false">
      <c r="C16" s="56" t="s">
        <v>36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37</v>
      </c>
      <c r="R16" s="222" t="n">
        <v>4.9894</v>
      </c>
      <c r="S16" s="60" t="s">
        <v>38</v>
      </c>
      <c r="U16" s="34"/>
    </row>
    <row r="17" customFormat="false" ht="15" hidden="false" customHeight="false" outlineLevel="0" collapsed="false">
      <c r="C17" s="62" t="s">
        <v>39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40</v>
      </c>
      <c r="R17" s="66" t="n">
        <v>0.005</v>
      </c>
      <c r="S17" s="67" t="s">
        <v>38</v>
      </c>
      <c r="U17" s="41"/>
    </row>
    <row r="18" customFormat="false" ht="14.25" hidden="true" customHeight="false" outlineLevel="0" collapsed="false">
      <c r="C18" s="68" t="s">
        <v>41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42</v>
      </c>
      <c r="P18" s="72" t="n">
        <f aca="false">(0.999842594+(0.00006793952*$R$14)-(0.00000909529*$R$14^2)+(0.0000001001685*$R$14^3)-(0.000000001120083*$R$14^4)+(0.000000000006536332*$R$14^5))</f>
        <v>0.997885202188353</v>
      </c>
      <c r="Q18" s="70"/>
      <c r="R18" s="6"/>
      <c r="U18" s="41" t="n">
        <v>4.973</v>
      </c>
    </row>
    <row r="19" customFormat="false" ht="14.25" hidden="true" customHeight="false" outlineLevel="0" collapsed="false">
      <c r="C19" s="68" t="s">
        <v>43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44</v>
      </c>
      <c r="P19" s="72" t="n">
        <f aca="false">$P$24*($P$18/'[2]Titre d''iodate'!E19)</f>
        <v>0.0200453044665018</v>
      </c>
      <c r="Q19" s="70" t="s">
        <v>14</v>
      </c>
      <c r="R19" s="6"/>
    </row>
    <row r="20" customFormat="false" ht="14.25" hidden="true" customHeight="false" outlineLevel="0" collapsed="false">
      <c r="C20" s="68" t="s">
        <v>45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46</v>
      </c>
      <c r="P20" s="72" t="n">
        <f aca="false">5+'[2]Correction de volume'!G8</f>
        <v>5.00308998756</v>
      </c>
      <c r="Q20" s="70" t="s">
        <v>38</v>
      </c>
      <c r="R20" s="6"/>
    </row>
    <row r="21" customFormat="false" ht="14.25" hidden="true" customHeight="false" outlineLevel="0" collapsed="false">
      <c r="C21" s="68" t="s">
        <v>47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48</v>
      </c>
      <c r="P21" s="72" t="n">
        <f aca="false">P20*(1+0.00001*(R14-20))</f>
        <v>5.00316503390981</v>
      </c>
      <c r="Q21" s="70" t="s">
        <v>38</v>
      </c>
      <c r="R21" s="6"/>
    </row>
    <row r="22" customFormat="false" ht="14.25" hidden="true" customHeight="false" outlineLevel="0" collapsed="false">
      <c r="C22" s="68" t="s">
        <v>49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50</v>
      </c>
      <c r="P22" s="73" t="n">
        <f aca="false">$R$16*(1+0.00001*(20-$R$14))</f>
        <v>4.989325159</v>
      </c>
      <c r="Q22" s="70" t="s">
        <v>38</v>
      </c>
      <c r="R22" s="6"/>
    </row>
    <row r="23" customFormat="false" ht="14.25" hidden="true" customHeight="false" outlineLevel="0" collapsed="false">
      <c r="C23" s="68" t="s">
        <v>51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52</v>
      </c>
      <c r="P23" s="73" t="n">
        <f aca="false">$R$17*(1+0.00001*(20-$R$14))</f>
        <v>0.004999925</v>
      </c>
      <c r="Q23" s="70" t="s">
        <v>38</v>
      </c>
      <c r="R23" s="6"/>
    </row>
    <row r="24" customFormat="false" ht="14.25" hidden="true" customHeight="false" outlineLevel="0" collapsed="false">
      <c r="C24" s="68" t="s">
        <v>53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54</v>
      </c>
      <c r="P24" s="58" t="n">
        <f aca="false">MAX('[2]Titre d''iodate'!F7:F10)</f>
        <v>0.020051755</v>
      </c>
      <c r="Q24" s="70" t="s">
        <v>14</v>
      </c>
      <c r="R24" s="6"/>
    </row>
    <row r="25" customFormat="false" ht="14.25" hidden="true" customHeight="false" outlineLevel="0" collapsed="false">
      <c r="C25" s="68" t="s">
        <v>55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56</v>
      </c>
      <c r="P25" s="58" t="n">
        <f aca="false">IF(ISBLANK(R14),"",IF(ISBLANK(P21),"",IF(ISBLANK(R17),"",(($P$24*$P$18)/($P$22-$P$23)))))</f>
        <v>0.00401445504717767</v>
      </c>
      <c r="Q25" s="70" t="s">
        <v>14</v>
      </c>
      <c r="R25" s="6"/>
    </row>
    <row r="26" customFormat="false" ht="14.25" hidden="true" customHeight="false" outlineLevel="0" collapsed="false">
      <c r="C26" s="74" t="s">
        <v>57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58</v>
      </c>
      <c r="P26" s="58" t="n">
        <f aca="false">2+('[2]Correction de volume'!G10+'[2]Correction de volume'!G9)</f>
        <v>2.0163939508</v>
      </c>
      <c r="Q26" s="70" t="s">
        <v>38</v>
      </c>
      <c r="R26" s="6"/>
    </row>
    <row r="27" customFormat="false" ht="1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59</v>
      </c>
      <c r="P27" s="64" t="n">
        <v>0.0017</v>
      </c>
      <c r="Q27" s="78"/>
      <c r="R27" s="80"/>
    </row>
    <row r="29" customFormat="false" ht="15" hidden="false" customHeight="false" outlineLevel="0" collapsed="false">
      <c r="E29" s="18" t="s">
        <v>60</v>
      </c>
      <c r="F29" s="18"/>
      <c r="G29" s="18"/>
      <c r="H29" s="18"/>
      <c r="I29" s="81" t="s">
        <v>61</v>
      </c>
      <c r="K29" s="82"/>
      <c r="L29" s="82"/>
      <c r="M29" s="82"/>
      <c r="N29" s="83"/>
      <c r="O29" s="82" t="s">
        <v>61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62</v>
      </c>
      <c r="P30" s="83"/>
    </row>
    <row r="31" customFormat="false" ht="15.75" hidden="false" customHeight="true" outlineLevel="0" collapsed="false">
      <c r="C31" s="223" t="s">
        <v>63</v>
      </c>
      <c r="D31" s="224" t="s">
        <v>64</v>
      </c>
      <c r="E31" s="224" t="s">
        <v>65</v>
      </c>
      <c r="F31" s="224" t="s">
        <v>66</v>
      </c>
      <c r="G31" s="224" t="s">
        <v>67</v>
      </c>
      <c r="H31" s="224" t="s">
        <v>68</v>
      </c>
      <c r="I31" s="224" t="s">
        <v>69</v>
      </c>
      <c r="J31" s="224" t="s">
        <v>70</v>
      </c>
      <c r="K31" s="224" t="s">
        <v>71</v>
      </c>
      <c r="L31" s="224" t="s">
        <v>72</v>
      </c>
      <c r="M31" s="224" t="s">
        <v>73</v>
      </c>
      <c r="N31" s="224" t="s">
        <v>74</v>
      </c>
      <c r="O31" s="224" t="s">
        <v>75</v>
      </c>
      <c r="P31" s="225" t="s">
        <v>76</v>
      </c>
      <c r="Q31" s="225"/>
      <c r="R31" s="225"/>
      <c r="S31" s="225"/>
      <c r="T31" s="88" t="s">
        <v>77</v>
      </c>
      <c r="U31" s="88"/>
      <c r="V31" s="88" t="s">
        <v>78</v>
      </c>
      <c r="W31" s="88"/>
      <c r="X31" s="88" t="s">
        <v>79</v>
      </c>
      <c r="Y31" s="88"/>
      <c r="Z31" s="88" t="s">
        <v>80</v>
      </c>
      <c r="AA31" s="88"/>
      <c r="AB31" s="89" t="s">
        <v>81</v>
      </c>
      <c r="AC31" s="89"/>
      <c r="AD31" s="90" t="s">
        <v>82</v>
      </c>
      <c r="AE31" s="90" t="s">
        <v>83</v>
      </c>
      <c r="AF31" s="90" t="s">
        <v>84</v>
      </c>
      <c r="AG31" s="91" t="s">
        <v>85</v>
      </c>
      <c r="AH31" s="90" t="s">
        <v>86</v>
      </c>
      <c r="AI31" s="90" t="s">
        <v>87</v>
      </c>
      <c r="AJ31" s="90" t="s">
        <v>88</v>
      </c>
      <c r="AK31" s="90" t="s">
        <v>89</v>
      </c>
      <c r="AL31" s="91" t="s">
        <v>90</v>
      </c>
      <c r="AM31" s="90" t="s">
        <v>91</v>
      </c>
      <c r="AN31" s="90" t="s">
        <v>92</v>
      </c>
      <c r="AO31" s="90" t="s">
        <v>93</v>
      </c>
      <c r="AP31" s="90" t="s">
        <v>94</v>
      </c>
      <c r="AQ31" s="90" t="s">
        <v>95</v>
      </c>
      <c r="AR31" s="91" t="s">
        <v>96</v>
      </c>
      <c r="AS31" s="91" t="s">
        <v>97</v>
      </c>
      <c r="AT31" s="91" t="s">
        <v>98</v>
      </c>
      <c r="AU31" s="90" t="s">
        <v>99</v>
      </c>
      <c r="AV31" s="90" t="s">
        <v>100</v>
      </c>
      <c r="AW31" s="92" t="s">
        <v>101</v>
      </c>
      <c r="AX31" s="90" t="s">
        <v>102</v>
      </c>
      <c r="AY31" s="90" t="s">
        <v>103</v>
      </c>
      <c r="AZ31" s="91" t="s">
        <v>104</v>
      </c>
      <c r="BA31" s="90" t="s">
        <v>105</v>
      </c>
      <c r="BB31" s="93" t="s">
        <v>106</v>
      </c>
    </row>
    <row r="32" customFormat="false" ht="15.75" hidden="false" customHeight="true" outlineLevel="0" collapsed="false">
      <c r="C32" s="223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5"/>
      <c r="Q32" s="225"/>
      <c r="R32" s="225"/>
      <c r="S32" s="225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226" t="s">
        <v>107</v>
      </c>
      <c r="D33" s="227" t="s">
        <v>108</v>
      </c>
      <c r="E33" s="227" t="s">
        <v>33</v>
      </c>
      <c r="F33" s="228" t="s">
        <v>109</v>
      </c>
      <c r="G33" s="229"/>
      <c r="H33" s="228" t="s">
        <v>110</v>
      </c>
      <c r="I33" s="228" t="s">
        <v>110</v>
      </c>
      <c r="J33" s="228" t="s">
        <v>109</v>
      </c>
      <c r="K33" s="230"/>
      <c r="L33" s="230"/>
      <c r="M33" s="230"/>
      <c r="N33" s="230"/>
      <c r="O33" s="230"/>
      <c r="P33" s="231" t="s">
        <v>112</v>
      </c>
      <c r="Q33" s="231"/>
      <c r="R33" s="231" t="s">
        <v>113</v>
      </c>
      <c r="S33" s="231" t="s">
        <v>114</v>
      </c>
      <c r="T33" s="99" t="s">
        <v>115</v>
      </c>
      <c r="U33" s="99" t="s">
        <v>116</v>
      </c>
      <c r="V33" s="99" t="s">
        <v>117</v>
      </c>
      <c r="W33" s="99" t="s">
        <v>118</v>
      </c>
      <c r="X33" s="99" t="s">
        <v>119</v>
      </c>
      <c r="Y33" s="99" t="s">
        <v>120</v>
      </c>
      <c r="Z33" s="99" t="s">
        <v>121</v>
      </c>
      <c r="AA33" s="99" t="s">
        <v>122</v>
      </c>
      <c r="AB33" s="99" t="s">
        <v>123</v>
      </c>
      <c r="AC33" s="100" t="s">
        <v>124</v>
      </c>
      <c r="AD33" s="101" t="s">
        <v>125</v>
      </c>
      <c r="AE33" s="101" t="s">
        <v>126</v>
      </c>
      <c r="AF33" s="101" t="s">
        <v>127</v>
      </c>
      <c r="AG33" s="101" t="s">
        <v>128</v>
      </c>
      <c r="AH33" s="101" t="s">
        <v>129</v>
      </c>
      <c r="AI33" s="103" t="s">
        <v>422</v>
      </c>
      <c r="AJ33" s="101" t="s">
        <v>131</v>
      </c>
      <c r="AK33" s="103" t="s">
        <v>423</v>
      </c>
      <c r="AL33" s="101" t="s">
        <v>133</v>
      </c>
      <c r="AM33" s="101" t="s">
        <v>134</v>
      </c>
      <c r="AN33" s="101" t="s">
        <v>135</v>
      </c>
      <c r="AO33" s="101" t="s">
        <v>136</v>
      </c>
      <c r="AP33" s="101" t="s">
        <v>137</v>
      </c>
      <c r="AQ33" s="103" t="s">
        <v>424</v>
      </c>
      <c r="AR33" s="101" t="s">
        <v>139</v>
      </c>
      <c r="AS33" s="101" t="s">
        <v>140</v>
      </c>
      <c r="AT33" s="102" t="s">
        <v>141</v>
      </c>
      <c r="AU33" s="103" t="s">
        <v>142</v>
      </c>
      <c r="AV33" s="103" t="s">
        <v>143</v>
      </c>
      <c r="AW33" s="103" t="s">
        <v>144</v>
      </c>
      <c r="AX33" s="101" t="s">
        <v>145</v>
      </c>
      <c r="AY33" s="101" t="s">
        <v>146</v>
      </c>
      <c r="AZ33" s="101" t="s">
        <v>147</v>
      </c>
      <c r="BA33" s="101" t="s">
        <v>148</v>
      </c>
      <c r="BB33" s="104" t="s">
        <v>149</v>
      </c>
    </row>
    <row r="34" customFormat="false" ht="14.25" hidden="false" customHeight="true" outlineLevel="0" collapsed="false">
      <c r="C34" s="226"/>
      <c r="D34" s="227"/>
      <c r="E34" s="227"/>
      <c r="F34" s="228"/>
      <c r="G34" s="229"/>
      <c r="H34" s="228"/>
      <c r="I34" s="228"/>
      <c r="J34" s="228"/>
      <c r="K34" s="232"/>
      <c r="L34" s="232"/>
      <c r="M34" s="232"/>
      <c r="N34" s="233" t="s">
        <v>38</v>
      </c>
      <c r="O34" s="232"/>
      <c r="P34" s="233" t="s">
        <v>150</v>
      </c>
      <c r="Q34" s="233" t="s">
        <v>151</v>
      </c>
      <c r="R34" s="233" t="s">
        <v>152</v>
      </c>
      <c r="S34" s="233" t="s">
        <v>153</v>
      </c>
      <c r="T34" s="107" t="s">
        <v>152</v>
      </c>
      <c r="U34" s="107" t="s">
        <v>153</v>
      </c>
      <c r="V34" s="107" t="s">
        <v>152</v>
      </c>
      <c r="W34" s="107" t="s">
        <v>153</v>
      </c>
      <c r="X34" s="107" t="s">
        <v>152</v>
      </c>
      <c r="Y34" s="107" t="s">
        <v>153</v>
      </c>
      <c r="Z34" s="107" t="s">
        <v>152</v>
      </c>
      <c r="AA34" s="107" t="s">
        <v>153</v>
      </c>
      <c r="AB34" s="107" t="s">
        <v>152</v>
      </c>
      <c r="AC34" s="108" t="s">
        <v>153</v>
      </c>
      <c r="AD34" s="109" t="s">
        <v>154</v>
      </c>
      <c r="AE34" s="109" t="s">
        <v>154</v>
      </c>
      <c r="AF34" s="109" t="s">
        <v>154</v>
      </c>
      <c r="AG34" s="109" t="s">
        <v>154</v>
      </c>
      <c r="AH34" s="109" t="s">
        <v>154</v>
      </c>
      <c r="AI34" s="109" t="s">
        <v>154</v>
      </c>
      <c r="AJ34" s="109" t="s">
        <v>154</v>
      </c>
      <c r="AK34" s="109" t="s">
        <v>154</v>
      </c>
      <c r="AL34" s="109" t="s">
        <v>154</v>
      </c>
      <c r="AM34" s="109" t="s">
        <v>154</v>
      </c>
      <c r="AN34" s="109" t="s">
        <v>154</v>
      </c>
      <c r="AO34" s="109" t="s">
        <v>154</v>
      </c>
      <c r="AP34" s="109" t="s">
        <v>154</v>
      </c>
      <c r="AQ34" s="109" t="s">
        <v>154</v>
      </c>
      <c r="AR34" s="109" t="s">
        <v>154</v>
      </c>
      <c r="AS34" s="109" t="s">
        <v>154</v>
      </c>
      <c r="AT34" s="109" t="s">
        <v>154</v>
      </c>
      <c r="AU34" s="109" t="s">
        <v>154</v>
      </c>
      <c r="AV34" s="109" t="s">
        <v>154</v>
      </c>
      <c r="AW34" s="109" t="s">
        <v>154</v>
      </c>
      <c r="AX34" s="109" t="s">
        <v>154</v>
      </c>
      <c r="AY34" s="109" t="s">
        <v>154</v>
      </c>
      <c r="AZ34" s="109" t="s">
        <v>154</v>
      </c>
      <c r="BA34" s="109" t="s">
        <v>154</v>
      </c>
      <c r="BB34" s="109" t="s">
        <v>154</v>
      </c>
    </row>
    <row r="35" customFormat="false" ht="15" hidden="false" customHeight="false" outlineLevel="0" collapsed="false">
      <c r="A35" s="110" t="n">
        <f aca="false">IF(ISBLANK(VLOOKUP(D35,'[2]Volumes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2002</v>
      </c>
      <c r="E35" s="113" t="n">
        <v>9.8</v>
      </c>
      <c r="F35" s="129" t="n">
        <v>5.403</v>
      </c>
      <c r="G35" s="128" t="n">
        <v>34.961</v>
      </c>
      <c r="H35" s="113" t="n">
        <v>2000</v>
      </c>
      <c r="I35" s="113" t="n">
        <v>2020.8</v>
      </c>
      <c r="J35" s="117" t="n">
        <f aca="false">IF(ISBLANK(D35),"",IF(VLOOKUP(D35,'[2]Volumes flacons'!$A$5:$C$978,2)=0,"",IF(D35&gt;'[2]Volumes flacons'!$A$978,"Mauvais numéro",IF(D35&lt;'[2]Volumes flacons'!$A$5,"Mauvais numéro",(VLOOKUP(D35,'[2]Volumes flacons'!$A$5:$C$978,3))))))</f>
        <v>108.59</v>
      </c>
      <c r="K35" s="118" t="n">
        <f aca="false">IF(ISBLANK(E35),"",(0.000824493-(0.0000040899*E35)+(0.000000076438*E35^2)-(0.00000000082467*E35^3)+(0.0000000000053875*E35^4)))</f>
        <v>0.00079102660529798</v>
      </c>
      <c r="L35" s="118" t="n">
        <f aca="false">IF(ISBLANK(E35),"",(-0.00000572466+(0.00000010227*E35)-(0.0000000016546*E35^2)))</f>
        <v>-4.881321784E-006</v>
      </c>
      <c r="M35" s="118" t="n">
        <f aca="false">IF(ISBLANK(E35),"",IF(ISBLANK(G35),(O35+(K35*35)+(L35*35^1.5)+(0.00000048314*35^2)),(O35+(K35*G35)+(L35*G35^1.5)+(0.00000048314*G35^2))))</f>
        <v>1.02695598517939</v>
      </c>
      <c r="N35" s="119" t="n">
        <f aca="false">IF(ISBLANK(D35),"",IF(ISBLANK(G35),J35*(1+0.00001*(35-20)),J35*(1+0.00001*(G35-20))))</f>
        <v>108.6062461499</v>
      </c>
      <c r="O35" s="118" t="n">
        <f aca="false">IF(ISBLANK(E35),"",(0.999842594+(0.00006793952*E35)-(0.00000909529*E35^2)+(0.0000001001685*E35^3)-(0.000000001120083*E35^4)+(0.000000000006536332*E35^5)))</f>
        <v>0.999719426978937</v>
      </c>
      <c r="P35" s="120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N°",IF(AND(D35&gt;499,D35&lt;1141),"Err.N°",(((((F35)+'[2]Correction de volume'!$G$7)*(($P$21)*($P$19)*5598)/(($R$16)-($R$17)))-(($P$27)*1000))/((N35)-($P$26))))))))))))</f>
        <v>5.6933730863665</v>
      </c>
      <c r="Q35" s="121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5.54393096542689</v>
      </c>
      <c r="R35" s="122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254.266042037128</v>
      </c>
      <c r="S35" s="122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247.591956915965</v>
      </c>
      <c r="T35" s="124"/>
      <c r="U35" s="124"/>
      <c r="V35" s="125"/>
      <c r="W35" s="125"/>
      <c r="X35" s="125"/>
      <c r="Y35" s="125"/>
      <c r="Z35" s="124"/>
      <c r="AA35" s="124"/>
      <c r="AB35" s="125"/>
      <c r="AC35" s="125"/>
    </row>
    <row r="36" customFormat="false" ht="15" hidden="false" customHeight="false" outlineLevel="0" collapsed="false">
      <c r="A36" s="110" t="n">
        <f aca="false">IF(ISBLANK(VLOOKUP(D36,'[2]Volumes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2004</v>
      </c>
      <c r="E36" s="113" t="n">
        <v>9.5</v>
      </c>
      <c r="F36" s="129" t="n">
        <v>5.502</v>
      </c>
      <c r="G36" s="128" t="n">
        <v>34.961</v>
      </c>
      <c r="H36" s="113" t="n">
        <v>2000</v>
      </c>
      <c r="I36" s="113" t="n">
        <v>2020.8</v>
      </c>
      <c r="J36" s="117" t="n">
        <f aca="false">IF(ISBLANK(D36),"",IF(VLOOKUP(D36,'[2]Volumes flacons'!$A$5:$C$978,2)=0,"",IF(D36&gt;'[2]Volumes flacons'!$A$978,"Mauvais numéro",IF(D36&lt;'[2]Volumes flacons'!$A$5,"Mauvais numéro",(VLOOKUP(D36,'[2]Volumes flacons'!$A$5:$C$978,3))))))</f>
        <v>110.33</v>
      </c>
      <c r="K36" s="118" t="n">
        <f aca="false">IF(ISBLANK(E36),"",(0.000824493-(0.0000040899*E36)+(0.000000076438*E36^2)-(0.00000000082467*E36^3)+(0.0000000000053875*E36^4)))</f>
        <v>0.000791874309582969</v>
      </c>
      <c r="L36" s="118" t="n">
        <f aca="false">IF(ISBLANK(E36),"",(-0.00000572466+(0.00000010227*E36)-(0.0000000016546*E36^2)))</f>
        <v>-4.90242265E-006</v>
      </c>
      <c r="M36" s="118" t="n">
        <f aca="false">IF(ISBLANK(E36),"",IF(ISBLANK(G36),(O36+(K36*35)+(L36*35^1.5)+(0.00000048314*35^2)),(O36+(K36*G36)+(L36*G36^1.5)+(0.00000048314*G36^2))))</f>
        <v>1.02700626699456</v>
      </c>
      <c r="N36" s="119" t="n">
        <f aca="false">IF(ISBLANK(D36),"",IF(ISBLANK(G36),J36*(1+0.00001*(35-20)),J36*(1+0.00001*(G36-20))))</f>
        <v>110.3465064713</v>
      </c>
      <c r="O36" s="118" t="n">
        <f aca="false">IF(ISBLANK(E36),"",(0.999842594+(0.00006793952*E36)-(0.00000909529*E36^2)+(0.0000001001685*E36^3)-(0.000000001120083*E36^4)+(0.000000000006536332*E36^5)))</f>
        <v>0.999744434108058</v>
      </c>
      <c r="P36" s="120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N°",IF(AND(D36&gt;499,D36&lt;1141),"Err.N°",(((((F36)+'[2]Correction de volume'!$G$7)*(($P$21)*($P$19)*5598)/(($R$16)-($R$17)))-(($P$27)*1000))/((N36)-($P$26))))))))))))</f>
        <v>5.70484745591523</v>
      </c>
      <c r="Q36" s="121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5.55483217508492</v>
      </c>
      <c r="R36" s="122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254.778487381174</v>
      </c>
      <c r="S36" s="122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248.078804939293</v>
      </c>
      <c r="T36" s="126"/>
      <c r="U36" s="126"/>
      <c r="V36" s="126"/>
      <c r="W36" s="127"/>
      <c r="X36" s="126"/>
      <c r="Y36" s="126"/>
      <c r="Z36" s="126"/>
      <c r="AA36" s="124"/>
      <c r="AB36" s="126"/>
      <c r="AC36" s="126"/>
    </row>
    <row r="37" customFormat="false" ht="15" hidden="false" customHeight="false" outlineLevel="0" collapsed="false">
      <c r="A37" s="110" t="n">
        <f aca="false">IF(ISBLANK(VLOOKUP(D37,'[2]Volumes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2005</v>
      </c>
      <c r="E37" s="113" t="n">
        <v>10.6</v>
      </c>
      <c r="F37" s="129" t="n">
        <v>3.537</v>
      </c>
      <c r="G37" s="128" t="n">
        <v>34.665</v>
      </c>
      <c r="H37" s="113" t="n">
        <v>1000</v>
      </c>
      <c r="I37" s="113" t="n">
        <v>1009</v>
      </c>
      <c r="J37" s="117" t="n">
        <f aca="false">IF(ISBLANK(D37),"",IF(VLOOKUP(D37,'[2]Volumes flacons'!$A$5:$C$978,2)=0,"",IF(D37&gt;'[2]Volumes flacons'!$A$978,"Mauvais numéro",IF(D37&lt;'[2]Volumes flacons'!$A$5,"Mauvais numéro",(VLOOKUP(D37,'[2]Volumes flacons'!$A$5:$C$978,3))))))</f>
        <v>110.8</v>
      </c>
      <c r="K37" s="118" t="n">
        <f aca="false">IF(ISBLANK(E37),"",(0.000824493-(0.0000040899*E37)+(0.000000076438*E37^2)-(0.00000000082467*E37^3)+(0.0000000000053875*E37^4)))</f>
        <v>0.0007888144544615</v>
      </c>
      <c r="L37" s="118" t="n">
        <f aca="false">IF(ISBLANK(E37),"",(-0.00000572466+(0.00000010227*E37)-(0.0000000016546*E37^2)))</f>
        <v>-4.826508856E-006</v>
      </c>
      <c r="M37" s="118" t="n">
        <f aca="false">IF(ISBLANK(E37),"",IF(ISBLANK(G37),(O37+(K37*35)+(L37*35^1.5)+(0.00000048314*35^2)),(O37+(K37*G37)+(L37*G37^1.5)+(0.00000048314*G37^2))))</f>
        <v>1.02658659008479</v>
      </c>
      <c r="N37" s="119" t="n">
        <f aca="false">IF(ISBLANK(D37),"",IF(ISBLANK(G37),J37*(1+0.00001*(35-20)),J37*(1+0.00001*(G37-20))))</f>
        <v>110.81624882</v>
      </c>
      <c r="O37" s="118" t="n">
        <f aca="false">IF(ISBLANK(E37),"",(0.999842594+(0.00006793952*E37)-(0.00000909529*E37^2)+(0.0000001001685*E37^3)-(0.000000001120083*E37^4)+(0.000000000006536332*E37^5)))</f>
        <v>0.999646842332655</v>
      </c>
      <c r="P37" s="120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N°",IF(AND(D37&gt;499,D37&lt;1141),"Err.N°",(((((F37)+'[2]Correction de volume'!$G$7)*(($P$21)*($P$19)*5598)/(($R$16)-($R$17)))-(($P$27)*1000))/((N37)-($P$26))))))))))))</f>
        <v>3.64593213771648</v>
      </c>
      <c r="Q37" s="121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3.55150960759712</v>
      </c>
      <c r="R37" s="122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162.827329270418</v>
      </c>
      <c r="S37" s="122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158.610419075287</v>
      </c>
      <c r="T37" s="32"/>
      <c r="U37" s="32"/>
      <c r="V37" s="125"/>
      <c r="W37" s="125"/>
      <c r="X37" s="125"/>
      <c r="Y37" s="125"/>
      <c r="Z37" s="32"/>
      <c r="AA37" s="124"/>
      <c r="AB37" s="125"/>
      <c r="AC37" s="125"/>
    </row>
    <row r="38" customFormat="false" ht="15" hidden="false" customHeight="false" outlineLevel="0" collapsed="false">
      <c r="A38" s="110" t="n">
        <f aca="false">IF(ISBLANK(VLOOKUP(D38,'[2]Volumes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13" t="n">
        <v>12.3</v>
      </c>
      <c r="F38" s="129" t="n">
        <v>2.586</v>
      </c>
      <c r="G38" s="128" t="n">
        <v>34.656</v>
      </c>
      <c r="H38" s="113" t="n">
        <v>500</v>
      </c>
      <c r="I38" s="113" t="n">
        <v>505</v>
      </c>
      <c r="J38" s="117" t="n">
        <f aca="false">IF(ISBLANK(D38),"",IF(VLOOKUP(D38,'[2]Volumes flacons'!$A$5:$C$978,2)=0,"",IF(D38&gt;'[2]Volumes flacons'!$A$978,"Mauvais numéro",IF(D38&lt;'[2]Volumes flacons'!$A$5,"Mauvais numéro",(VLOOKUP(D38,'[2]Volumes flacons'!$A$5:$C$978,3))))))</f>
        <v>108.87</v>
      </c>
      <c r="K38" s="118" t="n">
        <f aca="false">IF(ISBLANK(E38),"",(0.000824493-(0.0000040899*E38)+(0.000000076438*E38^2)-(0.00000000082467*E38^3)+(0.0000000000053875*E38^4)))</f>
        <v>0.000784340246508949</v>
      </c>
      <c r="L38" s="118" t="n">
        <f aca="false">IF(ISBLANK(E38),"",(-0.00000572466+(0.00000010227*E38)-(0.0000000016546*E38^2)))</f>
        <v>-4.717063434E-006</v>
      </c>
      <c r="M38" s="118" t="n">
        <f aca="false">IF(ISBLANK(E38),"",IF(ISBLANK(G38),(O38+(K38*35)+(L38*35^1.5)+(0.00000048314*35^2)),(O38+(K38*G38)+(L38*G38^1.5)+(0.00000048314*G38^2))))</f>
        <v>1.02626482814549</v>
      </c>
      <c r="N38" s="119" t="n">
        <f aca="false">IF(ISBLANK(D38),"",IF(ISBLANK(G38),J38*(1+0.00001*(35-20)),J38*(1+0.00001*(G38-20))))</f>
        <v>108.8859559872</v>
      </c>
      <c r="O38" s="118" t="n">
        <f aca="false">IF(ISBLANK(E38),"",(0.999842594+(0.00006793952*E38)-(0.00000909529*E38^2)+(0.0000001001685*E38^3)-(0.000000001120083*E38^4)+(0.000000000006536332*E38^5)))</f>
        <v>0.999464826901702</v>
      </c>
      <c r="P38" s="120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N°",IF(AND(D38&gt;499,D38&lt;1141),"Err.N°",(((((F38)+'[2]Correction de volume'!$G$7)*(($P$21)*($P$19)*5598)/(($R$16)-($R$17)))-(($P$27)*1000))/((N38)-($P$26))))))))))))</f>
        <v>2.70947104564195</v>
      </c>
      <c r="Q38" s="121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2.64012852368535</v>
      </c>
      <c r="R38" s="122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121.00497689837</v>
      </c>
      <c r="S38" s="122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117.908139867788</v>
      </c>
      <c r="T38" s="126"/>
      <c r="U38" s="126"/>
      <c r="V38" s="126"/>
      <c r="W38" s="126"/>
      <c r="X38" s="126"/>
      <c r="Y38" s="126"/>
      <c r="Z38" s="126"/>
      <c r="AA38" s="124"/>
      <c r="AB38" s="126"/>
      <c r="AC38" s="126"/>
    </row>
    <row r="39" customFormat="false" ht="15" hidden="false" customHeight="false" outlineLevel="0" collapsed="false">
      <c r="A39" s="110" t="n">
        <f aca="false">IF(ISBLANK(VLOOKUP(D39,'[2]Volumes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13" t="n">
        <v>17.9</v>
      </c>
      <c r="F39" s="129" t="n">
        <v>2.497</v>
      </c>
      <c r="G39" s="128" t="n">
        <v>35.553</v>
      </c>
      <c r="H39" s="113" t="n">
        <v>100</v>
      </c>
      <c r="I39" s="113" t="n">
        <v>101</v>
      </c>
      <c r="J39" s="117" t="n">
        <f aca="false">IF(ISBLANK(D39),"",IF(VLOOKUP(D39,'[2]Volumes flacons'!$A$5:$C$978,2)=0,"",IF(D39&gt;'[2]Volumes flacons'!$A$978,"Mauvais numéro",IF(D39&lt;'[2]Volumes flacons'!$A$5,"Mauvais numéro",(VLOOKUP(D39,'[2]Volumes flacons'!$A$5:$C$978,3))))))</f>
        <v>109.77</v>
      </c>
      <c r="K39" s="118" t="n">
        <f aca="false">IF(ISBLANK(E39),"",(0.000824493-(0.0000040899*E39)+(0.000000076438*E39^2)-(0.00000000082467*E39^3)+(0.0000000000053875*E39^4)))</f>
        <v>0.000771598622152509</v>
      </c>
      <c r="L39" s="118" t="n">
        <f aca="false">IF(ISBLANK(E39),"",(-0.00000572466+(0.00000010227*E39)-(0.0000000016546*E39^2)))</f>
        <v>-4.424177386E-006</v>
      </c>
      <c r="M39" s="118" t="n">
        <f aca="false">IF(ISBLANK(E39),"",IF(ISBLANK(G39),(O39+(K39*35)+(L39*35^1.5)+(0.00000048314*35^2)),(O39+(K39*G39)+(L39*G39^1.5)+(0.00000048314*G39^2))))</f>
        <v>1.02572147399944</v>
      </c>
      <c r="N39" s="119" t="n">
        <f aca="false">IF(ISBLANK(D39),"",IF(ISBLANK(G39),J39*(1+0.00001*(35-20)),J39*(1+0.00001*(G39-20))))</f>
        <v>109.7870725281</v>
      </c>
      <c r="O39" s="118" t="n">
        <f aca="false">IF(ISBLANK(E39),"",(0.999842594+(0.00006793952*E39)-(0.00000909529*E39^2)+(0.0000001001685*E39^3)-(0.000000001120083*E39^4)+(0.000000000006536332*E39^5)))</f>
        <v>0.998616010802117</v>
      </c>
      <c r="P39" s="120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N°",IF(AND(D39&gt;499,D39&lt;1141),"Err.N°",(((((F39)+'[2]Correction de volume'!$G$7)*(($P$21)*($P$19)*5598)/(($R$16)-($R$17)))-(($P$27)*1000))/((N39)-($P$26))))))))))))</f>
        <v>2.59379802907478</v>
      </c>
      <c r="Q39" s="121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2.52875473003522</v>
      </c>
      <c r="R39" s="122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115.83901997848</v>
      </c>
      <c r="S39" s="122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112.934186243373</v>
      </c>
      <c r="T39" s="124"/>
      <c r="U39" s="124"/>
      <c r="V39" s="125"/>
      <c r="W39" s="125"/>
      <c r="X39" s="125"/>
      <c r="Y39" s="125"/>
      <c r="Z39" s="124"/>
      <c r="AA39" s="124"/>
      <c r="AB39" s="125"/>
      <c r="AC39" s="125"/>
    </row>
    <row r="40" customFormat="false" ht="15" hidden="false" customHeight="false" outlineLevel="0" collapsed="false">
      <c r="A40" s="110" t="n">
        <f aca="false">IF(ISBLANK(VLOOKUP(D40,'[2]Volumes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2008</v>
      </c>
      <c r="E40" s="113" t="n">
        <v>18.4</v>
      </c>
      <c r="F40" s="129" t="n">
        <v>2.435</v>
      </c>
      <c r="G40" s="128" t="n">
        <v>35.617</v>
      </c>
      <c r="H40" s="113" t="n">
        <v>80</v>
      </c>
      <c r="I40" s="113" t="n">
        <v>81.9</v>
      </c>
      <c r="J40" s="117" t="n">
        <f aca="false">IF(ISBLANK(D40),"",IF(VLOOKUP(D40,'[2]Volumes flacons'!$A$5:$C$978,2)=0,"",IF(D40&gt;'[2]Volumes flacons'!$A$978,"Mauvais numéro",IF(D40&lt;'[2]Volumes flacons'!$A$5,"Mauvais numéro",(VLOOKUP(D40,'[2]Volumes flacons'!$A$5:$C$978,3))))))</f>
        <v>108.85</v>
      </c>
      <c r="K40" s="118" t="n">
        <f aca="false">IF(ISBLANK(E40),"",(0.000824493-(0.0000040899*E40)+(0.000000076438*E40^2)-(0.00000000082467*E40^3)+(0.0000000000053875*E40^4)))</f>
        <v>0.00077059793494784</v>
      </c>
      <c r="L40" s="118" t="n">
        <f aca="false">IF(ISBLANK(E40),"",(-0.00000572466+(0.00000010227*E40)-(0.0000000016546*E40^2)))</f>
        <v>-4.403073376E-006</v>
      </c>
      <c r="M40" s="118" t="n">
        <f aca="false">IF(ISBLANK(E40),"",IF(ISBLANK(G40),(O40+(K40*35)+(L40*35^1.5)+(0.00000048314*35^2)),(O40+(K40*G40)+(L40*G40^1.5)+(0.00000048314*G40^2))))</f>
        <v>1.02564613524389</v>
      </c>
      <c r="N40" s="119" t="n">
        <f aca="false">IF(ISBLANK(D40),"",IF(ISBLANK(G40),J40*(1+0.00001*(35-20)),J40*(1+0.00001*(G40-20))))</f>
        <v>108.8669991045</v>
      </c>
      <c r="O40" s="118" t="n">
        <f aca="false">IF(ISBLANK(E40),"",(0.999842594+(0.00006793952*E40)-(0.00000909529*E40^2)+(0.0000001001685*E40^3)-(0.000000001120083*E40^4)+(0.000000000006536332*E40^5)))</f>
        <v>0.998522778246976</v>
      </c>
      <c r="P40" s="120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N°",IF(AND(D40&gt;499,D40&lt;1141),"Err.N°",(((((F40)+'[2]Correction de volume'!$G$7)*(($P$21)*($P$19)*5598)/(($R$16)-($R$17)))-(($P$27)*1000))/((N40)-($P$26))))))))))))</f>
        <v>2.55077579482614</v>
      </c>
      <c r="Q40" s="121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2.48699401009256</v>
      </c>
      <c r="R40" s="122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113.917646996935</v>
      </c>
      <c r="S40" s="122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111.069152490734</v>
      </c>
      <c r="T40" s="124"/>
      <c r="U40" s="124"/>
      <c r="V40" s="125"/>
      <c r="W40" s="125"/>
      <c r="X40" s="125"/>
      <c r="Y40" s="125"/>
      <c r="Z40" s="124"/>
      <c r="AA40" s="124"/>
      <c r="AB40" s="125"/>
      <c r="AC40" s="125"/>
    </row>
    <row r="41" customFormat="false" ht="15" hidden="false" customHeight="false" outlineLevel="0" collapsed="false">
      <c r="A41" s="110" t="n">
        <f aca="false">IF(ISBLANK(VLOOKUP(D41,'[2]Volumes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2009</v>
      </c>
      <c r="E41" s="113" t="n">
        <v>20.3</v>
      </c>
      <c r="F41" s="129" t="n">
        <v>2.473</v>
      </c>
      <c r="G41" s="128" t="n">
        <v>35.751</v>
      </c>
      <c r="H41" s="113" t="n">
        <v>60</v>
      </c>
      <c r="I41" s="113" t="n">
        <v>61</v>
      </c>
      <c r="J41" s="117" t="n">
        <f aca="false">IF(ISBLANK(D41),"",IF(VLOOKUP(D41,'[2]Volumes flacons'!$A$5:$C$978,2)=0,"",IF(D41&gt;'[2]Volumes flacons'!$A$978,"Mauvais numéro",IF(D41&lt;'[2]Volumes flacons'!$A$5,"Mauvais numéro",(VLOOKUP(D41,'[2]Volumes flacons'!$A$5:$C$978,3))))))</f>
        <v>109.15</v>
      </c>
      <c r="K41" s="118" t="n">
        <f aca="false">IF(ISBLANK(E41),"",(0.000824493-(0.0000040899*E41)+(0.000000076438*E41^2)-(0.00000000082467*E41^3)+(0.0000000000053875*E41^4)))</f>
        <v>0.000766983544116549</v>
      </c>
      <c r="L41" s="118" t="n">
        <f aca="false">IF(ISBLANK(E41),"",(-0.00000572466+(0.00000010227*E41)-(0.0000000016546*E41^2)))</f>
        <v>-4.330423114E-006</v>
      </c>
      <c r="M41" s="118" t="n">
        <f aca="false">IF(ISBLANK(E41),"",IF(ISBLANK(G41),(O41+(K41*35)+(L41*35^1.5)+(0.00000048314*35^2)),(O41+(K41*G41)+(L41*G41^1.5)+(0.00000048314*G41^2))))</f>
        <v>1.02525622541855</v>
      </c>
      <c r="N41" s="119" t="n">
        <f aca="false">IF(ISBLANK(D41),"",IF(ISBLANK(G41),J41*(1+0.00001*(35-20)),J41*(1+0.00001*(G41-20))))</f>
        <v>109.1671922165</v>
      </c>
      <c r="O41" s="118" t="n">
        <f aca="false">IF(ISBLANK(E41),"",(0.999842594+(0.00006793952*E41)-(0.00000909529*E41^2)+(0.0000001001685*E41^3)-(0.000000001120083*E41^4)+(0.000000000006536332*E41^5)))</f>
        <v>0.998143962786074</v>
      </c>
      <c r="P41" s="120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N°",IF(AND(D41&gt;499,D41&lt;1141),"Err.N°",(((((F41)+'[2]Correction de volume'!$G$7)*(($P$21)*($P$19)*5598)/(($R$16)-($R$17)))-(($P$27)*1000))/((N41)-($P$26))))))))))))</f>
        <v>2.58357485398501</v>
      </c>
      <c r="Q41" s="121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2.51993091086114</v>
      </c>
      <c r="R41" s="122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115.382452978971</v>
      </c>
      <c r="S41" s="122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112.540114479058</v>
      </c>
      <c r="T41" s="124"/>
      <c r="U41" s="124"/>
      <c r="V41" s="125"/>
      <c r="W41" s="125"/>
      <c r="X41" s="125"/>
      <c r="Y41" s="125"/>
      <c r="Z41" s="124"/>
      <c r="AA41" s="124"/>
      <c r="AB41" s="125"/>
      <c r="AC41" s="125"/>
    </row>
    <row r="42" customFormat="false" ht="15" hidden="false" customHeight="false" outlineLevel="0" collapsed="false">
      <c r="A42" s="110" t="n">
        <f aca="false">IF(ISBLANK(VLOOKUP(D42,'[2]Volumes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2010</v>
      </c>
      <c r="E42" s="113" t="n">
        <v>26.3</v>
      </c>
      <c r="F42" s="129" t="n">
        <v>3.939</v>
      </c>
      <c r="G42" s="128" t="n">
        <v>36.261</v>
      </c>
      <c r="H42" s="113" t="n">
        <v>40</v>
      </c>
      <c r="I42" s="113" t="n">
        <v>41</v>
      </c>
      <c r="J42" s="117" t="n">
        <f aca="false">IF(ISBLANK(D42),"",IF(VLOOKUP(D42,'[2]Volumes flacons'!$A$5:$C$978,2)=0,"",IF(D42&gt;'[2]Volumes flacons'!$A$978,"Mauvais numéro",IF(D42&lt;'[2]Volumes flacons'!$A$5,"Mauvais numéro",(VLOOKUP(D42,'[2]Volumes flacons'!$A$5:$C$978,3))))))</f>
        <v>109.42</v>
      </c>
      <c r="K42" s="118" t="n">
        <f aca="false">IF(ISBLANK(E42),"",(0.000824493-(0.0000040899*E42)+(0.000000076438*E42^2)-(0.00000000082467*E42^3)+(0.0000000000053875*E42^4)))</f>
        <v>0.000757375658487249</v>
      </c>
      <c r="L42" s="118" t="n">
        <f aca="false">IF(ISBLANK(E42),"",(-0.00000572466+(0.00000010227*E42)-(0.0000000016546*E42^2)))</f>
        <v>-4.179429274E-006</v>
      </c>
      <c r="M42" s="118" t="n">
        <f aca="false">IF(ISBLANK(E42),"",IF(ISBLANK(G42),(O42+(K42*35)+(L42*35^1.5)+(0.00000048314*35^2)),(O42+(K42*G42)+(L42*G42^1.5)+(0.00000048314*G42^2))))</f>
        <v>1.02389271915041</v>
      </c>
      <c r="N42" s="119" t="n">
        <f aca="false">IF(ISBLANK(D42),"",IF(ISBLANK(G42),J42*(1+0.00001*(35-20)),J42*(1+0.00001*(G42-20))))</f>
        <v>109.4377927862</v>
      </c>
      <c r="O42" s="118" t="n">
        <f aca="false">IF(ISBLANK(E42),"",(0.999842594+(0.00006793952*E42)-(0.00000909529*E42^2)+(0.0000001001685*E42^3)-(0.000000001120083*E42^4)+(0.000000000006536332*E42^5)))</f>
        <v>0.996706850854433</v>
      </c>
      <c r="P42" s="120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N°",IF(AND(D42&gt;499,D42&lt;1141),"Err.N°",(((((F42)+'[2]Correction de volume'!$G$7)*(($P$21)*($P$19)*5598)/(($R$16)-($R$17)))-(($P$27)*1000))/((N42)-($P$26))))))))))))</f>
        <v>4.11423229216217</v>
      </c>
      <c r="Q42" s="121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4.01822594810129</v>
      </c>
      <c r="R42" s="122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183.741614167963</v>
      </c>
      <c r="S42" s="122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179.453970842204</v>
      </c>
      <c r="T42" s="124"/>
      <c r="U42" s="124"/>
      <c r="V42" s="125"/>
      <c r="W42" s="125"/>
      <c r="X42" s="125"/>
      <c r="Y42" s="125"/>
      <c r="Z42" s="124"/>
      <c r="AA42" s="124"/>
      <c r="AB42" s="125"/>
      <c r="AC42" s="125"/>
    </row>
    <row r="43" customFormat="false" ht="15" hidden="false" customHeight="false" outlineLevel="0" collapsed="false">
      <c r="A43" s="110" t="n">
        <f aca="false">IF(ISBLANK(VLOOKUP(D43,'[2]Volumes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2011</v>
      </c>
      <c r="E43" s="113" t="n">
        <v>28.1</v>
      </c>
      <c r="F43" s="129" t="n">
        <v>4.493</v>
      </c>
      <c r="G43" s="128" t="n">
        <v>35.59</v>
      </c>
      <c r="H43" s="113" t="n">
        <v>20</v>
      </c>
      <c r="I43" s="113" t="n">
        <v>20.9</v>
      </c>
      <c r="J43" s="117" t="n">
        <f aca="false">IF(ISBLANK(D43),"",IF(VLOOKUP(D43,'[2]Volumes flacons'!$A$5:$C$978,2)=0,"",IF(D43&gt;'[2]Volumes flacons'!$A$978,"Mauvais numéro",IF(D43&lt;'[2]Volumes flacons'!$A$5,"Mauvais numéro",(VLOOKUP(D43,'[2]Volumes flacons'!$A$5:$C$978,3))))))</f>
        <v>110.81</v>
      </c>
      <c r="K43" s="118" t="n">
        <f aca="false">IF(ISBLANK(E43),"",(0.000824493-(0.0000040899*E43)+(0.000000076438*E43^2)-(0.00000000082467*E43^3)+(0.0000000000053875*E43^4)))</f>
        <v>0.000754984227200469</v>
      </c>
      <c r="L43" s="118" t="n">
        <f aca="false">IF(ISBLANK(E43),"",(-0.00000572466+(0.00000010227*E43)-(0.0000000016546*E43^2)))</f>
        <v>-4.157361706E-006</v>
      </c>
      <c r="M43" s="118" t="n">
        <f aca="false">IF(ISBLANK(E43),"",IF(ISBLANK(G43),(O43+(K43*35)+(L43*35^1.5)+(0.00000048314*35^2)),(O43+(K43*G43)+(L43*G43^1.5)+(0.00000048314*G43^2))))</f>
        <v>1.02280783124506</v>
      </c>
      <c r="N43" s="119" t="n">
        <f aca="false">IF(ISBLANK(D43),"",IF(ISBLANK(G43),J43*(1+0.00001*(35-20)),J43*(1+0.00001*(G43-20))))</f>
        <v>110.827275279</v>
      </c>
      <c r="O43" s="118" t="n">
        <f aca="false">IF(ISBLANK(E43),"",(0.999842594+(0.00006793952*E43)-(0.00000909529*E43^2)+(0.0000001001685*E43^3)-(0.000000001120083*E43^4)+(0.000000000006536332*E43^5)))</f>
        <v>0.996208667461312</v>
      </c>
      <c r="P43" s="120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N°",IF(AND(D43&gt;499,D43&lt;1141),"Err.N°",(((((F43)+'[2]Correction de volume'!$G$7)*(($P$21)*($P$19)*5598)/(($R$16)-($R$17)))-(($P$27)*1000))/((N43)-($P$26))))))))))))</f>
        <v>4.63517035330597</v>
      </c>
      <c r="Q43" s="121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4.53180960460928</v>
      </c>
      <c r="R43" s="122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207.006707978645</v>
      </c>
      <c r="S43" s="122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202.390616941851</v>
      </c>
      <c r="T43" s="124"/>
      <c r="U43" s="124"/>
      <c r="V43" s="125"/>
      <c r="W43" s="125"/>
      <c r="X43" s="125"/>
      <c r="Y43" s="125"/>
      <c r="Z43" s="124"/>
      <c r="AA43" s="124"/>
      <c r="AB43" s="125"/>
      <c r="AC43" s="125"/>
    </row>
    <row r="44" customFormat="false" ht="15" hidden="false" customHeight="false" outlineLevel="0" collapsed="false">
      <c r="A44" s="110" t="n">
        <f aca="false">IF(ISBLANK(VLOOKUP(D44,'[2]Volumes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2012</v>
      </c>
      <c r="E44" s="113" t="n">
        <v>28.5</v>
      </c>
      <c r="F44" s="129" t="n">
        <v>4.411</v>
      </c>
      <c r="G44" s="128" t="n">
        <v>34.92</v>
      </c>
      <c r="H44" s="113" t="n">
        <v>10</v>
      </c>
      <c r="I44" s="113" t="n">
        <v>10.6</v>
      </c>
      <c r="J44" s="117" t="n">
        <f aca="false">IF(ISBLANK(D44),"",IF(VLOOKUP(D44,'[2]Volumes flacons'!$A$5:$C$978,2)=0,"",IF(D44&gt;'[2]Volumes flacons'!$A$978,"Mauvais numéro",IF(D44&lt;'[2]Volumes flacons'!$A$5,"Mauvais numéro",(VLOOKUP(D44,'[2]Volumes flacons'!$A$5:$C$978,3))))))</f>
        <v>110.46</v>
      </c>
      <c r="K44" s="118" t="n">
        <f aca="false">IF(ISBLANK(E44),"",(0.000824493-(0.0000040899*E44)+(0.000000076438*E44^2)-(0.00000000082467*E44^3)+(0.0000000000053875*E44^4)))</f>
        <v>0.000754481630047969</v>
      </c>
      <c r="L44" s="118" t="n">
        <f aca="false">IF(ISBLANK(E44),"",(-0.00000572466+(0.00000010227*E44)-(0.0000000016546*E44^2)))</f>
        <v>-4.15391385E-006</v>
      </c>
      <c r="M44" s="118" t="n">
        <f aca="false">IF(ISBLANK(E44),"",IF(ISBLANK(G44),(O44+(K44*35)+(L44*35^1.5)+(0.00000048314*35^2)),(O44+(K44*G44)+(L44*G44^1.5)+(0.00000048314*G44^2))))</f>
        <v>1.02217242998968</v>
      </c>
      <c r="N44" s="119" t="n">
        <f aca="false">IF(ISBLANK(D44),"",IF(ISBLANK(G44),J44*(1+0.00001*(35-20)),J44*(1+0.00001*(G44-20))))</f>
        <v>110.476480632</v>
      </c>
      <c r="O44" s="118" t="n">
        <f aca="false">IF(ISBLANK(E44),"",(0.999842594+(0.00006793952*E44)-(0.00000909529*E44^2)+(0.0000001001685*E44^3)-(0.000000001120083*E44^4)+(0.000000000006536332*E44^5)))</f>
        <v>0.996093961161005</v>
      </c>
      <c r="P44" s="120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N°",IF(AND(D44&gt;499,D44&lt;1141),"Err.N°",(((((F44)+'[2]Correction de volume'!$G$7)*(($P$21)*($P$19)*5598)/(($R$16)-($R$17)))-(($P$27)*1000))/((N44)-($P$26))))))))))))</f>
        <v>4.56500477349928</v>
      </c>
      <c r="Q44" s="121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4.46598307640263</v>
      </c>
      <c r="R44" s="122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203.873113184478</v>
      </c>
      <c r="S44" s="122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199.450804192142</v>
      </c>
      <c r="T44" s="32"/>
      <c r="U44" s="32"/>
      <c r="V44" s="125"/>
      <c r="W44" s="125"/>
      <c r="X44" s="125"/>
      <c r="Y44" s="125"/>
      <c r="Z44" s="32"/>
      <c r="AA44" s="124"/>
      <c r="AB44" s="125"/>
      <c r="AC44" s="125"/>
    </row>
    <row r="45" customFormat="false" ht="15" hidden="false" customHeight="false" outlineLevel="0" collapsed="false">
      <c r="A45" s="110" t="n">
        <f aca="false">IF(ISBLANK(VLOOKUP(D45,'[2]Volumes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2013</v>
      </c>
      <c r="E45" s="113" t="n">
        <v>28.6</v>
      </c>
      <c r="F45" s="129" t="n">
        <v>4.354</v>
      </c>
      <c r="G45" s="128" t="n">
        <v>34.788</v>
      </c>
      <c r="H45" s="113" t="n">
        <v>0</v>
      </c>
      <c r="I45" s="113" t="n">
        <v>2.8</v>
      </c>
      <c r="J45" s="117" t="n">
        <f aca="false">IF(ISBLANK(D45),"",IF(VLOOKUP(D45,'[2]Volumes flacons'!$A$5:$C$978,2)=0,"",IF(D45&gt;'[2]Volumes flacons'!$A$978,"Mauvais numéro",IF(D45&lt;'[2]Volumes flacons'!$A$5,"Mauvais numéro",(VLOOKUP(D45,'[2]Volumes flacons'!$A$5:$C$978,3))))))</f>
        <v>109.83</v>
      </c>
      <c r="K45" s="118" t="n">
        <f aca="false">IF(ISBLANK(E45),"",(0.000824493-(0.0000040899*E45)+(0.000000076438*E45^2)-(0.00000000082467*E45^3)+(0.0000000000053875*E45^4)))</f>
        <v>0.0007543575931871</v>
      </c>
      <c r="L45" s="118" t="n">
        <f aca="false">IF(ISBLANK(E45),"",(-0.00000572466+(0.00000010227*E45)-(0.0000000016546*E45^2)))</f>
        <v>-4.153134616E-006</v>
      </c>
      <c r="M45" s="118" t="n">
        <f aca="false">IF(ISBLANK(E45),"",IF(ISBLANK(G45),(O45+(K45*35)+(L45*35^1.5)+(0.00000048314*35^2)),(O45+(K45*G45)+(L45*G45^1.5)+(0.00000048314*G45^2))))</f>
        <v>1.0220401925976</v>
      </c>
      <c r="N45" s="119" t="n">
        <f aca="false">IF(ISBLANK(D45),"",IF(ISBLANK(G45),J45*(1+0.00001*(35-20)),J45*(1+0.00001*(G45-20))))</f>
        <v>109.8462416604</v>
      </c>
      <c r="O45" s="118" t="n">
        <f aca="false">IF(ISBLANK(E45),"",(0.999842594+(0.00006793952*E45)-(0.00000909529*E45^2)+(0.0000001001685*E45^3)-(0.000000001120083*E45^4)+(0.000000000006536332*E45^5)))</f>
        <v>0.996065060375924</v>
      </c>
      <c r="P45" s="120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N°",IF(AND(D45&gt;499,D45&lt;1141),"Err.N°",(((((F45)+'[2]Correction de volume'!$G$7)*(($P$21)*($P$19)*5598)/(($R$16)-($R$17)))-(($P$27)*1000))/((N45)-($P$26))))))))))))</f>
        <v>4.53214548449801</v>
      </c>
      <c r="Q45" s="121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4.43441022899423</v>
      </c>
      <c r="R45" s="122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202.405617337681</v>
      </c>
      <c r="S45" s="122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198.040760826882</v>
      </c>
      <c r="T45" s="124"/>
      <c r="U45" s="124"/>
      <c r="V45" s="125"/>
      <c r="W45" s="125"/>
      <c r="X45" s="125"/>
      <c r="Y45" s="125"/>
      <c r="Z45" s="124"/>
      <c r="AA45" s="124"/>
      <c r="AB45" s="125"/>
      <c r="AC45" s="125"/>
    </row>
    <row r="46" customFormat="false" ht="15" hidden="false" customHeight="false" outlineLevel="0" collapsed="false">
      <c r="A46" s="110" t="n">
        <f aca="false">IF(ISBLANK(VLOOKUP(D46,'[2]Volumes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13"/>
      <c r="F46" s="129"/>
      <c r="G46" s="128"/>
      <c r="H46" s="113"/>
      <c r="I46" s="113"/>
      <c r="J46" s="117" t="str">
        <f aca="false">IF(ISBLANK(D46),"",IF(VLOOKUP(D46,'[2]Volumes flacons'!$A$5:$C$989,2)=0,"",IF(D46&gt;'[2]Volumes flacons'!$A$989,"Mauvais numéro",IF(D46&lt;'[2]Volumes flacons'!$A$5,"Mauvais numéro",(VLOOKUP(D46,'[2]Volumes flacons'!$A$5:$C$989,3))))))</f>
        <v/>
      </c>
      <c r="K46" s="118" t="str">
        <f aca="false">IF(ISBLANK(E46),"",(0.000824493-(0.0000040899*E46)+(0.000000076438*E46^2)-(0.00000000082467*E46^3)+(0.0000000000053875*E46^4)))</f>
        <v/>
      </c>
      <c r="L46" s="118" t="str">
        <f aca="false">IF(ISBLANK(E46),"",(-0.00000572466+(0.00000010227*E46)-(0.0000000016546*E46^2)))</f>
        <v/>
      </c>
      <c r="M46" s="118" t="str">
        <f aca="false">IF(ISBLANK(E46),"",IF(ISBLANK(G46),(O46+(K46*35)+(L46*35^1.5)+(0.00000048314*35^2)),(O46+(K46*G46)+(L46*G46^1.5)+(0.00000048314*G46^2))))</f>
        <v/>
      </c>
      <c r="N46" s="119" t="str">
        <f aca="false">IF(ISBLANK(D46),"",IF(ISBLANK(G46),J46*(1+0.00001*(35-20)),J46*(1+0.00001*(G46-20))))</f>
        <v/>
      </c>
      <c r="O46" s="118" t="str">
        <f aca="false">IF(ISBLANK(E46),"",(0.999842594+(0.00006793952*E46)-(0.00000909529*E46^2)+(0.0000001001685*E46^3)-(0.000000001120083*E46^4)+(0.000000000006536332*E46^5)))</f>
        <v/>
      </c>
      <c r="P46" s="12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N°",IF(AND(D46&gt;499,D46&lt;1141),"Err.N°",(((((F46)+'[2]Correction de volume'!$G$7)*(($P$21)*($P$19)*5598)/(($R$16)-($R$17)))-(($P$27)*1000))/((N46)-($P$26))))))))))))</f>
        <v/>
      </c>
      <c r="Q46" s="12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</row>
    <row r="47" customFormat="false" ht="15" hidden="false" customHeight="false" outlineLevel="0" collapsed="false">
      <c r="A47" s="110" t="n">
        <f aca="false">IF(ISBLANK(VLOOKUP(D47,'[2]Volumes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29"/>
      <c r="G47" s="128"/>
      <c r="H47" s="113"/>
      <c r="I47" s="113"/>
      <c r="J47" s="117" t="str">
        <f aca="false">IF(ISBLANK(D47),"",IF(VLOOKUP(D47,'[2]Volumes flacons'!$A$5:$C$989,2)=0,"",IF(D47&gt;'[2]Volumes flacons'!$A$989,"Mauvais numéro",IF(D47&lt;'[2]Volumes flacons'!$A$5,"Mauvais numéro",(VLOOKUP(D47,'[2]Volumes flacons'!$A$5:$C$989,3))))))</f>
        <v/>
      </c>
      <c r="K47" s="118" t="str">
        <f aca="false">IF(ISBLANK(E47),"",(0.000824493-(0.0000040899*E47)+(0.000000076438*E47^2)-(0.00000000082467*E47^3)+(0.0000000000053875*E47^4)))</f>
        <v/>
      </c>
      <c r="L47" s="118" t="str">
        <f aca="false">IF(ISBLANK(E47),"",(-0.00000572466+(0.00000010227*E47)-(0.0000000016546*E47^2)))</f>
        <v/>
      </c>
      <c r="M47" s="118" t="str">
        <f aca="false">IF(ISBLANK(E47),"",IF(ISBLANK(G47),(O47+(K47*35)+(L47*35^1.5)+(0.00000048314*35^2)),(O47+(K47*G47)+(L47*G47^1.5)+(0.00000048314*G47^2))))</f>
        <v/>
      </c>
      <c r="N47" s="119" t="str">
        <f aca="false">IF(ISBLANK(D47),"",IF(ISBLANK(G47),J47*(1+0.00001*(35-20)),J47*(1+0.00001*(G47-20))))</f>
        <v/>
      </c>
      <c r="O47" s="118" t="str">
        <f aca="false">IF(ISBLANK(E47),"",(0.999842594+(0.00006793952*E47)-(0.00000909529*E47^2)+(0.0000001001685*E47^3)-(0.000000001120083*E47^4)+(0.000000000006536332*E47^5)))</f>
        <v/>
      </c>
      <c r="P47" s="120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N°",IF(AND(D47&gt;499,D47&lt;1141),"Err.N°",(((((F47)+'[2]Correction de volume'!$G$7)*(($P$21)*($P$19)*5598)/(($R$16)-($R$17)))-(($P$27)*1000))/((N47)-($P$26))))))))))))</f>
        <v/>
      </c>
      <c r="Q47" s="12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</row>
    <row r="48" customFormat="false" ht="15" hidden="false" customHeight="false" outlineLevel="0" collapsed="false">
      <c r="A48" s="110" t="n">
        <f aca="false">IF(ISBLANK(VLOOKUP(D48,'[2]Volumes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9"/>
      <c r="G48" s="128"/>
      <c r="H48" s="113"/>
      <c r="I48" s="113"/>
      <c r="J48" s="117" t="str">
        <f aca="false">IF(ISBLANK(D48),"",IF(VLOOKUP(D48,'[2]Volumes flacons'!$A$5:$C$989,2)=0,"",IF(D48&gt;'[2]Volumes flacons'!$A$989,"Mauvais numéro",IF(D48&lt;'[2]Volumes flacons'!$A$5,"Mauvais numéro",(VLOOKUP(D48,'[2]Volumes flacons'!$A$5:$C$989,3))))))</f>
        <v/>
      </c>
      <c r="K48" s="118" t="str">
        <f aca="false">IF(ISBLANK(E48),"",(0.000824493-(0.0000040899*E48)+(0.000000076438*E48^2)-(0.00000000082467*E48^3)+(0.0000000000053875*E48^4)))</f>
        <v/>
      </c>
      <c r="L48" s="118" t="str">
        <f aca="false">IF(ISBLANK(E48),"",(-0.00000572466+(0.00000010227*E48)-(0.0000000016546*E48^2)))</f>
        <v/>
      </c>
      <c r="M48" s="118" t="str">
        <f aca="false">IF(ISBLANK(E48),"",IF(ISBLANK(G48),(O48+(K48*35)+(L48*35^1.5)+(0.00000048314*35^2)),(O48+(K48*G48)+(L48*G48^1.5)+(0.00000048314*G48^2))))</f>
        <v/>
      </c>
      <c r="N48" s="119" t="str">
        <f aca="false">IF(ISBLANK(D48),"",IF(ISBLANK(G48),J48*(1+0.00001*(35-20)),J48*(1+0.00001*(G48-20))))</f>
        <v/>
      </c>
      <c r="O48" s="118" t="str">
        <f aca="false">IF(ISBLANK(E48),"",(0.999842594+(0.00006793952*E48)-(0.00000909529*E48^2)+(0.0000001001685*E48^3)-(0.000000001120083*E48^4)+(0.000000000006536332*E48^5)))</f>
        <v/>
      </c>
      <c r="P48" s="120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N°",IF(AND(D48&gt;499,D48&lt;1141),"Err.N°",(((((F48)+'[2]Correction de volume'!$G$7)*(($P$21)*($P$19)*5598)/(($R$16)-($R$17)))-(($P$27)*1000))/((N48)-($P$26))))))))))))</f>
        <v/>
      </c>
      <c r="Q48" s="12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</row>
    <row r="49" customFormat="false" ht="15" hidden="false" customHeight="false" outlineLevel="0" collapsed="false">
      <c r="A49" s="110" t="n">
        <f aca="false">IF(ISBLANK(VLOOKUP(D49,'[2]Volumes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9"/>
      <c r="G49" s="128"/>
      <c r="H49" s="113"/>
      <c r="I49" s="113"/>
      <c r="J49" s="117" t="str">
        <f aca="false">IF(ISBLANK(D49),"",IF(VLOOKUP(D49,'[2]Volumes flacons'!$A$5:$C$989,2)=0,"",IF(D49&gt;'[2]Volumes flacons'!$A$989,"Mauvais numéro",IF(D49&lt;'[2]Volumes flacons'!$A$5,"Mauvais numéro",(VLOOKUP(D49,'[2]Volumes flacons'!$A$5:$C$989,3))))))</f>
        <v/>
      </c>
      <c r="K49" s="118" t="str">
        <f aca="false">IF(ISBLANK(E49),"",(0.000824493-(0.0000040899*E49)+(0.000000076438*E49^2)-(0.00000000082467*E49^3)+(0.0000000000053875*E49^4)))</f>
        <v/>
      </c>
      <c r="L49" s="118" t="str">
        <f aca="false">IF(ISBLANK(E49),"",(-0.00000572466+(0.00000010227*E49)-(0.0000000016546*E49^2)))</f>
        <v/>
      </c>
      <c r="M49" s="118" t="str">
        <f aca="false">IF(ISBLANK(E49),"",IF(ISBLANK(G49),(O49+(K49*35)+(L49*35^1.5)+(0.00000048314*35^2)),(O49+(K49*G49)+(L49*G49^1.5)+(0.00000048314*G49^2))))</f>
        <v/>
      </c>
      <c r="N49" s="119" t="str">
        <f aca="false">IF(ISBLANK(D49),"",IF(ISBLANK(G49),J49*(1+0.00001*(35-20)),J49*(1+0.00001*(G49-20))))</f>
        <v/>
      </c>
      <c r="O49" s="118" t="str">
        <f aca="false">IF(ISBLANK(E49),"",(0.999842594+(0.00006793952*E49)-(0.00000909529*E49^2)+(0.0000001001685*E49^3)-(0.000000001120083*E49^4)+(0.000000000006536332*E49^5)))</f>
        <v/>
      </c>
      <c r="P49" s="120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N°",IF(AND(D49&gt;499,D49&lt;1141),"Err.N°",(((((F49)+'[2]Correction de volume'!$G$7)*(($P$21)*($P$19)*5598)/(($R$16)-($R$17)))-(($P$27)*1000))/((N49)-($P$26))))))))))))</f>
        <v/>
      </c>
      <c r="Q49" s="12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</row>
    <row r="50" customFormat="false" ht="15" hidden="false" customHeight="false" outlineLevel="0" collapsed="false">
      <c r="A50" s="110" t="n">
        <f aca="false">IF(ISBLANK(VLOOKUP(D50,'[2]Volumes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9"/>
      <c r="G50" s="128"/>
      <c r="H50" s="113"/>
      <c r="I50" s="113"/>
      <c r="J50" s="117" t="str">
        <f aca="false">IF(ISBLANK(D50),"",IF(VLOOKUP(D50,'[2]Volumes flacons'!$A$5:$C$989,2)=0,"",IF(D50&gt;'[2]Volumes flacons'!$A$989,"Mauvais numéro",IF(D50&lt;'[2]Volumes flacons'!$A$5,"Mauvais numéro",(VLOOKUP(D50,'[2]Volumes flacons'!$A$5:$C$989,3))))))</f>
        <v/>
      </c>
      <c r="K50" s="118" t="str">
        <f aca="false">IF(ISBLANK(E50),"",(0.000824493-(0.0000040899*E50)+(0.000000076438*E50^2)-(0.00000000082467*E50^3)+(0.0000000000053875*E50^4)))</f>
        <v/>
      </c>
      <c r="L50" s="118" t="str">
        <f aca="false">IF(ISBLANK(E50),"",(-0.00000572466+(0.00000010227*E50)-(0.0000000016546*E50^2)))</f>
        <v/>
      </c>
      <c r="M50" s="118" t="str">
        <f aca="false">IF(ISBLANK(E50),"",IF(ISBLANK(G50),(O50+(K50*35)+(L50*35^1.5)+(0.00000048314*35^2)),(O50+(K50*G50)+(L50*G50^1.5)+(0.00000048314*G50^2))))</f>
        <v/>
      </c>
      <c r="N50" s="119" t="str">
        <f aca="false">IF(ISBLANK(D50),"",IF(ISBLANK(G50),J50*(1+0.00001*(35-20)),J50*(1+0.00001*(G50-20))))</f>
        <v/>
      </c>
      <c r="O50" s="118" t="str">
        <f aca="false">IF(ISBLANK(E50),"",(0.999842594+(0.00006793952*E50)-(0.00000909529*E50^2)+(0.0000001001685*E50^3)-(0.000000001120083*E50^4)+(0.000000000006536332*E50^5)))</f>
        <v/>
      </c>
      <c r="P50" s="120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N°",IF(AND(D50&gt;499,D50&lt;1141),"Err.N°",(((((F50)+'[2]Correction de volume'!$G$7)*(($P$21)*($P$19)*5598)/(($R$16)-($R$17)))-(($P$27)*1000))/((N50)-($P$26))))))))))))</f>
        <v/>
      </c>
      <c r="Q50" s="12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</row>
    <row r="51" customFormat="false" ht="15" hidden="false" customHeight="false" outlineLevel="0" collapsed="false">
      <c r="A51" s="110" t="n">
        <f aca="false">IF(ISBLANK(VLOOKUP(D51,'[2]Volumes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9"/>
      <c r="G51" s="128"/>
      <c r="H51" s="113"/>
      <c r="I51" s="113"/>
      <c r="J51" s="117" t="str">
        <f aca="false">IF(ISBLANK(D51),"",IF(VLOOKUP(D51,'[2]Volumes flacons'!$A$5:$C$989,2)=0,"",IF(D51&gt;'[2]Volumes flacons'!$A$989,"Mauvais numéro",IF(D51&lt;'[2]Volumes flacons'!$A$5,"Mauvais numéro",(VLOOKUP(D51,'[2]Volumes flacons'!$A$5:$C$989,3))))))</f>
        <v/>
      </c>
      <c r="K51" s="118" t="str">
        <f aca="false">IF(ISBLANK(E51),"",(0.000824493-(0.0000040899*E51)+(0.000000076438*E51^2)-(0.00000000082467*E51^3)+(0.0000000000053875*E51^4)))</f>
        <v/>
      </c>
      <c r="L51" s="118" t="str">
        <f aca="false">IF(ISBLANK(E51),"",(-0.00000572466+(0.00000010227*E51)-(0.0000000016546*E51^2)))</f>
        <v/>
      </c>
      <c r="M51" s="118" t="str">
        <f aca="false">IF(ISBLANK(E51),"",IF(ISBLANK(G51),(O51+(K51*35)+(L51*35^1.5)+(0.00000048314*35^2)),(O51+(K51*G51)+(L51*G51^1.5)+(0.00000048314*G51^2))))</f>
        <v/>
      </c>
      <c r="N51" s="119" t="str">
        <f aca="false">IF(ISBLANK(D51),"",IF(ISBLANK(G51),J51*(1+0.00001*(35-20)),J51*(1+0.00001*(G51-20))))</f>
        <v/>
      </c>
      <c r="O51" s="118" t="str">
        <f aca="false">IF(ISBLANK(E51),"",(0.999842594+(0.00006793952*E51)-(0.00000909529*E51^2)+(0.0000001001685*E51^3)-(0.000000001120083*E51^4)+(0.000000000006536332*E51^5)))</f>
        <v/>
      </c>
      <c r="P51" s="120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N°",IF(AND(D51&gt;499,D51&lt;1141),"Err.N°",(((((F51)+'[2]Correction de volume'!$G$7)*(($P$21)*($P$19)*5598)/(($R$16)-($R$17)))-(($P$27)*1000))/((N51)-($P$26))))))))))))</f>
        <v/>
      </c>
      <c r="Q51" s="12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</row>
    <row r="52" customFormat="false" ht="15" hidden="false" customHeight="false" outlineLevel="0" collapsed="false">
      <c r="A52" s="110" t="n">
        <f aca="false">IF(ISBLANK(VLOOKUP(D52,'[2]Volumes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9"/>
      <c r="G52" s="128"/>
      <c r="H52" s="113"/>
      <c r="I52" s="113"/>
      <c r="J52" s="117" t="str">
        <f aca="false">IF(ISBLANK(D52),"",IF(VLOOKUP(D52,'[2]Volumes flacons'!$A$5:$C$989,2)=0,"",IF(D52&gt;'[2]Volumes flacons'!$A$989,"Mauvais numéro",IF(D52&lt;'[2]Volumes flacons'!$A$5,"Mauvais numéro",(VLOOKUP(D52,'[2]Volumes flacons'!$A$5:$C$989,3))))))</f>
        <v/>
      </c>
      <c r="K52" s="118" t="str">
        <f aca="false">IF(ISBLANK(E52),"",(0.000824493-(0.0000040899*E52)+(0.000000076438*E52^2)-(0.00000000082467*E52^3)+(0.0000000000053875*E52^4)))</f>
        <v/>
      </c>
      <c r="L52" s="118" t="str">
        <f aca="false">IF(ISBLANK(E52),"",(-0.00000572466+(0.00000010227*E52)-(0.0000000016546*E52^2)))</f>
        <v/>
      </c>
      <c r="M52" s="118" t="str">
        <f aca="false">IF(ISBLANK(E52),"",IF(ISBLANK(G52),(O52+(K52*35)+(L52*35^1.5)+(0.00000048314*35^2)),(O52+(K52*G52)+(L52*G52^1.5)+(0.00000048314*G52^2))))</f>
        <v/>
      </c>
      <c r="N52" s="119" t="str">
        <f aca="false">IF(ISBLANK(D52),"",IF(ISBLANK(G52),J52*(1+0.00001*(35-20)),J52*(1+0.00001*(G52-20))))</f>
        <v/>
      </c>
      <c r="O52" s="118" t="str">
        <f aca="false">IF(ISBLANK(E52),"",(0.999842594+(0.00006793952*E52)-(0.00000909529*E52^2)+(0.0000001001685*E52^3)-(0.000000001120083*E52^4)+(0.000000000006536332*E52^5)))</f>
        <v/>
      </c>
      <c r="P52" s="120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N°",IF(AND(D52&gt;499,D52&lt;1141),"Err.N°",(((((F52)+'[2]Correction de volume'!$G$7)*(($P$21)*($P$19)*5598)/(($R$16)-($R$17)))-(($P$27)*1000))/((N52)-($P$26))))))))))))</f>
        <v/>
      </c>
      <c r="Q52" s="12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</row>
    <row r="53" customFormat="false" ht="15" hidden="false" customHeight="false" outlineLevel="0" collapsed="false">
      <c r="A53" s="110" t="n">
        <f aca="false">IF(ISBLANK(VLOOKUP(D53,'[2]Volumes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9"/>
      <c r="G53" s="128"/>
      <c r="H53" s="113"/>
      <c r="I53" s="113"/>
      <c r="J53" s="117" t="str">
        <f aca="false">IF(ISBLANK(D53),"",IF(VLOOKUP(D53,'[2]Volumes flacons'!$A$5:$C$989,2)=0,"",IF(D53&gt;'[2]Volumes flacons'!$A$989,"Mauvais numéro",IF(D53&lt;'[2]Volumes flacons'!$A$5,"Mauvais numéro",(VLOOKUP(D53,'[2]Volumes flacons'!$A$5:$C$989,3))))))</f>
        <v/>
      </c>
      <c r="K53" s="118" t="str">
        <f aca="false">IF(ISBLANK(E53),"",(0.000824493-(0.0000040899*E53)+(0.000000076438*E53^2)-(0.00000000082467*E53^3)+(0.0000000000053875*E53^4)))</f>
        <v/>
      </c>
      <c r="L53" s="118" t="str">
        <f aca="false">IF(ISBLANK(E53),"",(-0.00000572466+(0.00000010227*E53)-(0.0000000016546*E53^2)))</f>
        <v/>
      </c>
      <c r="M53" s="118" t="str">
        <f aca="false">IF(ISBLANK(E53),"",IF(ISBLANK(G53),(O53+(K53*35)+(L53*35^1.5)+(0.00000048314*35^2)),(O53+(K53*G53)+(L53*G53^1.5)+(0.00000048314*G53^2))))</f>
        <v/>
      </c>
      <c r="N53" s="119" t="str">
        <f aca="false">IF(ISBLANK(D53),"",IF(ISBLANK(G53),J53*(1+0.00001*(35-20)),J53*(1+0.00001*(G53-20))))</f>
        <v/>
      </c>
      <c r="O53" s="118" t="str">
        <f aca="false">IF(ISBLANK(E53),"",(0.999842594+(0.00006793952*E53)-(0.00000909529*E53^2)+(0.0000001001685*E53^3)-(0.000000001120083*E53^4)+(0.000000000006536332*E53^5)))</f>
        <v/>
      </c>
      <c r="P53" s="120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N°",IF(AND(D53&gt;499,D53&lt;1141),"Err.N°",(((((F53)+'[2]Correction de volume'!$G$7)*(($P$21)*($P$19)*5598)/(($R$16)-($R$17)))-(($P$27)*1000))/((N53)-($P$26))))))))))))</f>
        <v/>
      </c>
      <c r="Q53" s="12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</row>
    <row r="54" customFormat="false" ht="15" hidden="false" customHeight="false" outlineLevel="0" collapsed="false">
      <c r="A54" s="110" t="n">
        <f aca="false">IF(ISBLANK(VLOOKUP(D54,'[2]Volumes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9"/>
      <c r="G54" s="128"/>
      <c r="H54" s="113"/>
      <c r="I54" s="113"/>
      <c r="J54" s="117" t="str">
        <f aca="false">IF(ISBLANK(D54),"",IF(VLOOKUP(D54,'[2]Volumes flacons'!$A$5:$C$989,2)=0,"",IF(D54&gt;'[2]Volumes flacons'!$A$989,"Mauvais numéro",IF(D54&lt;'[2]Volumes flacons'!$A$5,"Mauvais numéro",(VLOOKUP(D54,'[2]Volumes flacons'!$A$5:$C$989,3))))))</f>
        <v/>
      </c>
      <c r="K54" s="118" t="str">
        <f aca="false">IF(ISBLANK(E54),"",(0.000824493-(0.0000040899*E54)+(0.000000076438*E54^2)-(0.00000000082467*E54^3)+(0.0000000000053875*E54^4)))</f>
        <v/>
      </c>
      <c r="L54" s="118" t="str">
        <f aca="false">IF(ISBLANK(E54),"",(-0.00000572466+(0.00000010227*E54)-(0.0000000016546*E54^2)))</f>
        <v/>
      </c>
      <c r="M54" s="118" t="str">
        <f aca="false">IF(ISBLANK(E54),"",IF(ISBLANK(G54),(O54+(K54*35)+(L54*35^1.5)+(0.00000048314*35^2)),(O54+(K54*G54)+(L54*G54^1.5)+(0.00000048314*G54^2))))</f>
        <v/>
      </c>
      <c r="N54" s="119" t="str">
        <f aca="false">IF(ISBLANK(D54),"",IF(ISBLANK(G54),J54*(1+0.00001*(35-20)),J54*(1+0.00001*(G54-20))))</f>
        <v/>
      </c>
      <c r="O54" s="118" t="str">
        <f aca="false">IF(ISBLANK(E54),"",(0.999842594+(0.00006793952*E54)-(0.00000909529*E54^2)+(0.0000001001685*E54^3)-(0.000000001120083*E54^4)+(0.000000000006536332*E54^5)))</f>
        <v/>
      </c>
      <c r="P54" s="120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N°",IF(AND(D54&gt;499,D54&lt;1141),"Err.N°",(((((F54)+'[2]Correction de volume'!$G$7)*(($P$21)*($P$19)*5598)/(($R$16)-($R$17)))-(($P$27)*1000))/((N54)-($P$26))))))))))))</f>
        <v/>
      </c>
      <c r="Q54" s="12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</row>
    <row r="55" customFormat="false" ht="15" hidden="false" customHeight="false" outlineLevel="0" collapsed="false">
      <c r="A55" s="110" t="n">
        <f aca="false">IF(ISBLANK(VLOOKUP(D55,'[2]Volumes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9"/>
      <c r="G55" s="128"/>
      <c r="H55" s="113"/>
      <c r="I55" s="113"/>
      <c r="J55" s="117" t="str">
        <f aca="false">IF(ISBLANK(D55),"",IF(VLOOKUP(D55,'[2]Volumes flacons'!$A$5:$C$989,2)=0,"",IF(D55&gt;'[2]Volumes flacons'!$A$989,"Mauvais numéro",IF(D55&lt;'[2]Volumes flacons'!$A$5,"Mauvais numéro",(VLOOKUP(D55,'[2]Volumes flacons'!$A$5:$C$989,3))))))</f>
        <v/>
      </c>
      <c r="K55" s="118" t="str">
        <f aca="false">IF(ISBLANK(E55),"",(0.000824493-(0.0000040899*E55)+(0.000000076438*E55^2)-(0.00000000082467*E55^3)+(0.0000000000053875*E55^4)))</f>
        <v/>
      </c>
      <c r="L55" s="118" t="str">
        <f aca="false">IF(ISBLANK(E55),"",(-0.00000572466+(0.00000010227*E55)-(0.0000000016546*E55^2)))</f>
        <v/>
      </c>
      <c r="M55" s="118" t="str">
        <f aca="false">IF(ISBLANK(E55),"",IF(ISBLANK(G55),(O55+(K55*35)+(L55*35^1.5)+(0.00000048314*35^2)),(O55+(K55*G55)+(L55*G55^1.5)+(0.00000048314*G55^2))))</f>
        <v/>
      </c>
      <c r="N55" s="119" t="str">
        <f aca="false">IF(ISBLANK(D55),"",IF(ISBLANK(G55),J55*(1+0.00001*(35-20)),J55*(1+0.00001*(G55-20))))</f>
        <v/>
      </c>
      <c r="O55" s="118" t="str">
        <f aca="false">IF(ISBLANK(E55),"",(0.999842594+(0.00006793952*E55)-(0.00000909529*E55^2)+(0.0000001001685*E55^3)-(0.000000001120083*E55^4)+(0.000000000006536332*E55^5)))</f>
        <v/>
      </c>
      <c r="P55" s="120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N°",IF(AND(D55&gt;499,D55&lt;1141),"Err.N°",(((((F55)+'[2]Correction de volume'!$G$7)*(($P$21)*($P$19)*5598)/(($R$16)-($R$17)))-(($P$27)*1000))/((N55)-($P$26))))))))))))</f>
        <v/>
      </c>
      <c r="Q55" s="12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</row>
    <row r="56" customFormat="false" ht="15" hidden="false" customHeight="false" outlineLevel="0" collapsed="false">
      <c r="A56" s="110" t="n">
        <f aca="false">IF(ISBLANK(VLOOKUP(D56,'[2]Volumes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9"/>
      <c r="G56" s="128"/>
      <c r="H56" s="113"/>
      <c r="I56" s="113"/>
      <c r="J56" s="117" t="str">
        <f aca="false">IF(ISBLANK(D56),"",IF(VLOOKUP(D56,'[2]Volumes flacons'!$A$5:$C$989,2)=0,"",IF(D56&gt;'[2]Volumes flacons'!$A$989,"Mauvais numéro",IF(D56&lt;'[2]Volumes flacons'!$A$5,"Mauvais numéro",(VLOOKUP(D56,'[2]Volumes flacons'!$A$5:$C$989,3))))))</f>
        <v/>
      </c>
      <c r="K56" s="118" t="str">
        <f aca="false">IF(ISBLANK(E56),"",(0.000824493-(0.0000040899*E56)+(0.000000076438*E56^2)-(0.00000000082467*E56^3)+(0.0000000000053875*E56^4)))</f>
        <v/>
      </c>
      <c r="L56" s="118" t="str">
        <f aca="false">IF(ISBLANK(E56),"",(-0.00000572466+(0.00000010227*E56)-(0.0000000016546*E56^2)))</f>
        <v/>
      </c>
      <c r="M56" s="118" t="str">
        <f aca="false">IF(ISBLANK(E56),"",IF(ISBLANK(G56),(O56+(K56*35)+(L56*35^1.5)+(0.00000048314*35^2)),(O56+(K56*G56)+(L56*G56^1.5)+(0.00000048314*G56^2))))</f>
        <v/>
      </c>
      <c r="N56" s="119" t="str">
        <f aca="false">IF(ISBLANK(D56),"",IF(ISBLANK(G56),J56*(1+0.00001*(35-20)),J56*(1+0.00001*(G56-20))))</f>
        <v/>
      </c>
      <c r="O56" s="118" t="str">
        <f aca="false">IF(ISBLANK(E56),"",(0.999842594+(0.00006793952*E56)-(0.00000909529*E56^2)+(0.0000001001685*E56^3)-(0.000000001120083*E56^4)+(0.000000000006536332*E56^5)))</f>
        <v/>
      </c>
      <c r="P56" s="120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N°",IF(AND(D56&gt;499,D56&lt;1141),"Err.N°",(((((F56)+'[2]Correction de volume'!$G$7)*(($P$21)*($P$19)*5598)/(($R$16)-($R$17)))-(($P$27)*1000))/((N56)-($P$26))))))))))))</f>
        <v/>
      </c>
      <c r="Q56" s="12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</row>
    <row r="57" customFormat="false" ht="15" hidden="false" customHeight="false" outlineLevel="0" collapsed="false">
      <c r="A57" s="110" t="n">
        <f aca="false">IF(ISBLANK(VLOOKUP(D57,'[2]Volumes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9"/>
      <c r="G57" s="128"/>
      <c r="H57" s="113"/>
      <c r="I57" s="113"/>
      <c r="J57" s="117" t="str">
        <f aca="false">IF(ISBLANK(D57),"",IF(VLOOKUP(D57,'[2]Volumes flacons'!$A$5:$C$989,2)=0,"",IF(D57&gt;'[2]Volumes flacons'!$A$989,"Mauvais numéro",IF(D57&lt;'[2]Volumes flacons'!$A$5,"Mauvais numéro",(VLOOKUP(D57,'[2]Volumes flacons'!$A$5:$C$989,3))))))</f>
        <v/>
      </c>
      <c r="K57" s="118" t="str">
        <f aca="false">IF(ISBLANK(E57),"",(0.000824493-(0.0000040899*E57)+(0.000000076438*E57^2)-(0.00000000082467*E57^3)+(0.0000000000053875*E57^4)))</f>
        <v/>
      </c>
      <c r="L57" s="118" t="str">
        <f aca="false">IF(ISBLANK(E57),"",(-0.00000572466+(0.00000010227*E57)-(0.0000000016546*E57^2)))</f>
        <v/>
      </c>
      <c r="M57" s="118" t="str">
        <f aca="false">IF(ISBLANK(E57),"",IF(ISBLANK(G57),(O57+(K57*35)+(L57*35^1.5)+(0.00000048314*35^2)),(O57+(K57*G57)+(L57*G57^1.5)+(0.00000048314*G57^2))))</f>
        <v/>
      </c>
      <c r="N57" s="119" t="str">
        <f aca="false">IF(ISBLANK(D57),"",IF(ISBLANK(G57),J57*(1+0.00001*(35-20)),J57*(1+0.00001*(G57-20))))</f>
        <v/>
      </c>
      <c r="O57" s="118" t="str">
        <f aca="false">IF(ISBLANK(E57),"",(0.999842594+(0.00006793952*E57)-(0.00000909529*E57^2)+(0.0000001001685*E57^3)-(0.000000001120083*E57^4)+(0.000000000006536332*E57^5)))</f>
        <v/>
      </c>
      <c r="P57" s="120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N°",IF(AND(D57&gt;499,D57&lt;1141),"Err.N°",(((((F57)+'[2]Correction de volume'!$G$7)*(($P$21)*($P$19)*5598)/(($R$16)-($R$17)))-(($P$27)*1000))/((N57)-($P$26))))))))))))</f>
        <v/>
      </c>
      <c r="Q57" s="12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</row>
    <row r="58" customFormat="false" ht="15" hidden="false" customHeight="false" outlineLevel="0" collapsed="false">
      <c r="A58" s="110" t="n">
        <f aca="false">IF(ISBLANK(VLOOKUP(D58,'[2]Volumes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9"/>
      <c r="G58" s="128"/>
      <c r="H58" s="113"/>
      <c r="I58" s="113"/>
      <c r="J58" s="117" t="str">
        <f aca="false">IF(ISBLANK(D58),"",IF(VLOOKUP(D58,'[2]Volumes flacons'!$A$5:$C$989,2)=0,"",IF(D58&gt;'[2]Volumes flacons'!$A$989,"Mauvais numéro",IF(D58&lt;'[2]Volumes flacons'!$A$5,"Mauvais numéro",(VLOOKUP(D58,'[2]Volumes flacons'!$A$5:$C$989,3))))))</f>
        <v/>
      </c>
      <c r="K58" s="118" t="str">
        <f aca="false">IF(ISBLANK(E58),"",(0.000824493-(0.0000040899*E58)+(0.000000076438*E58^2)-(0.00000000082467*E58^3)+(0.0000000000053875*E58^4)))</f>
        <v/>
      </c>
      <c r="L58" s="118" t="str">
        <f aca="false">IF(ISBLANK(E58),"",(-0.00000572466+(0.00000010227*E58)-(0.0000000016546*E58^2)))</f>
        <v/>
      </c>
      <c r="M58" s="118" t="str">
        <f aca="false">IF(ISBLANK(E58),"",IF(ISBLANK(G58),(O58+(K58*35)+(L58*35^1.5)+(0.00000048314*35^2)),(O58+(K58*G58)+(L58*G58^1.5)+(0.00000048314*G58^2))))</f>
        <v/>
      </c>
      <c r="N58" s="119" t="str">
        <f aca="false">IF(ISBLANK(D58),"",IF(ISBLANK(G58),J58*(1+0.00001*(35-20)),J58*(1+0.00001*(G58-20))))</f>
        <v/>
      </c>
      <c r="O58" s="118" t="str">
        <f aca="false">IF(ISBLANK(E58),"",(0.999842594+(0.00006793952*E58)-(0.00000909529*E58^2)+(0.0000001001685*E58^3)-(0.000000001120083*E58^4)+(0.000000000006536332*E58^5)))</f>
        <v/>
      </c>
      <c r="P58" s="120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N°",IF(AND(D58&gt;499,D58&lt;1141),"Err.N°",(((((F58)+'[2]Correction de volume'!$G$7)*(($P$21)*($P$19)*5598)/(($R$16)-($R$17)))-(($P$27)*1000))/((N58)-($P$26))))))))))))</f>
        <v/>
      </c>
      <c r="Q58" s="121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</row>
    <row r="61" customFormat="false" ht="15" hidden="false" customHeight="false" outlineLevel="0" collapsed="false"/>
    <row r="62" customFormat="false" ht="21" hidden="false" customHeight="false" outlineLevel="0" collapsed="false">
      <c r="C62" s="131" t="s">
        <v>155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O1023"/>
  <sheetViews>
    <sheetView showFormulas="false" showGridLines="true" showRowColHeaders="true" showZeros="true" rightToLeft="false" tabSelected="false" showOutlineSymbols="true" defaultGridColor="true" view="normal" topLeftCell="A977" colorId="64" zoomScale="100" zoomScaleNormal="100" zoomScalePageLayoutView="100" workbookViewId="0">
      <selection pane="topLeft" activeCell="F990" activeCellId="0" sqref="F990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.55"/>
    <col collapsed="false" customWidth="true" hidden="false" outlineLevel="0" max="3" min="3" style="0" width="15.44"/>
    <col collapsed="false" customWidth="true" hidden="false" outlineLevel="0" max="5" min="5" style="234" width="11.44"/>
    <col collapsed="false" customWidth="true" hidden="false" outlineLevel="0" max="7" min="6" style="5" width="11.44"/>
  </cols>
  <sheetData>
    <row r="1" customFormat="false" ht="21" hidden="false" customHeight="false" outlineLevel="0" collapsed="false">
      <c r="B1" s="235" t="s">
        <v>425</v>
      </c>
      <c r="D1" s="236"/>
      <c r="E1" s="235"/>
    </row>
    <row r="2" customFormat="false" ht="15" hidden="false" customHeight="false" outlineLevel="0" collapsed="false"/>
    <row r="3" customFormat="false" ht="14.25" hidden="false" customHeight="true" outlineLevel="0" collapsed="false">
      <c r="A3" s="237" t="s">
        <v>426</v>
      </c>
      <c r="B3" s="238"/>
      <c r="C3" s="239" t="s">
        <v>427</v>
      </c>
      <c r="D3" s="240" t="s">
        <v>428</v>
      </c>
      <c r="E3" s="238" t="s">
        <v>429</v>
      </c>
    </row>
    <row r="4" customFormat="false" ht="15" hidden="false" customHeight="false" outlineLevel="0" collapsed="false">
      <c r="A4" s="241"/>
      <c r="B4" s="238"/>
      <c r="C4" s="242" t="s">
        <v>38</v>
      </c>
      <c r="D4" s="240"/>
      <c r="E4" s="238"/>
    </row>
    <row r="5" customFormat="false" ht="15" hidden="false" customHeight="false" outlineLevel="0" collapsed="false">
      <c r="A5" s="243" t="n">
        <v>2</v>
      </c>
      <c r="B5" s="244" t="n">
        <f aca="false">IF(D5="x",0,IF(C5&lt;1,0,IF(C5&gt;1,1)))</f>
        <v>1</v>
      </c>
      <c r="C5" s="245" t="n">
        <v>129.44</v>
      </c>
      <c r="D5" s="246"/>
      <c r="E5" s="247" t="s">
        <v>62</v>
      </c>
    </row>
    <row r="6" customFormat="false" ht="15" hidden="false" customHeight="false" outlineLevel="0" collapsed="false">
      <c r="A6" s="243" t="n">
        <v>3</v>
      </c>
      <c r="B6" s="244" t="n">
        <f aca="false">IF(D6="x",0,IF(C6&lt;1,0,IF(C6&gt;1,1)))</f>
        <v>1</v>
      </c>
      <c r="C6" s="245" t="n">
        <v>130.72</v>
      </c>
      <c r="D6" s="246"/>
      <c r="E6" s="247" t="s">
        <v>62</v>
      </c>
    </row>
    <row r="7" customFormat="false" ht="14.25" hidden="false" customHeight="false" outlineLevel="0" collapsed="false">
      <c r="A7" s="243" t="n">
        <v>4</v>
      </c>
      <c r="B7" s="244" t="n">
        <f aca="false">IF(D7="x",0,IF(C7&lt;1,0,IF(C7&gt;1,1)))</f>
        <v>0</v>
      </c>
      <c r="C7" s="234"/>
      <c r="D7" s="246"/>
      <c r="E7" s="247" t="s">
        <v>62</v>
      </c>
    </row>
    <row r="8" customFormat="false" ht="15" hidden="false" customHeight="false" outlineLevel="0" collapsed="false">
      <c r="A8" s="248" t="n">
        <v>5</v>
      </c>
      <c r="B8" s="244" t="n">
        <f aca="false">IF(D8="x",0,IF(C8&lt;1,0,IF(C8&gt;1,1)))</f>
        <v>0</v>
      </c>
      <c r="C8" s="234"/>
      <c r="D8" s="249"/>
      <c r="E8" s="247" t="s">
        <v>62</v>
      </c>
    </row>
    <row r="9" customFormat="false" ht="14.25" hidden="false" customHeight="false" outlineLevel="0" collapsed="false">
      <c r="A9" s="243" t="n">
        <v>6</v>
      </c>
      <c r="B9" s="244" t="n">
        <f aca="false">IF(D9="x",0,IF(C9&lt;1,0,IF(C9&gt;1,1)))</f>
        <v>1</v>
      </c>
      <c r="C9" s="245" t="n">
        <v>119.74</v>
      </c>
      <c r="D9" s="246"/>
      <c r="E9" s="247" t="s">
        <v>62</v>
      </c>
    </row>
    <row r="10" customFormat="false" ht="15" hidden="false" customHeight="false" outlineLevel="0" collapsed="false">
      <c r="A10" s="248" t="n">
        <v>7</v>
      </c>
      <c r="B10" s="244" t="n">
        <f aca="false">IF(D10="x",0,IF(C10&lt;1,0,IF(C10&gt;1,1)))</f>
        <v>0</v>
      </c>
      <c r="C10" s="234"/>
      <c r="D10" s="249"/>
      <c r="E10" s="247" t="s">
        <v>62</v>
      </c>
    </row>
    <row r="11" customFormat="false" ht="14.25" hidden="false" customHeight="false" outlineLevel="0" collapsed="false">
      <c r="A11" s="243" t="n">
        <v>8</v>
      </c>
      <c r="B11" s="244" t="n">
        <f aca="false">IF(D11="x",0,IF(C11&lt;1,0,IF(C11&gt;1,1)))</f>
        <v>0</v>
      </c>
      <c r="C11" s="234"/>
      <c r="D11" s="249"/>
      <c r="E11" s="247" t="s">
        <v>62</v>
      </c>
    </row>
    <row r="12" customFormat="false" ht="15" hidden="false" customHeight="false" outlineLevel="0" collapsed="false">
      <c r="A12" s="248" t="n">
        <v>9</v>
      </c>
      <c r="B12" s="244" t="n">
        <f aca="false">IF(D12="x",0,IF(C12&lt;1,0,IF(C12&gt;1,1)))</f>
        <v>1</v>
      </c>
      <c r="C12" s="245" t="n">
        <v>120.63</v>
      </c>
      <c r="D12" s="249"/>
      <c r="E12" s="247" t="s">
        <v>62</v>
      </c>
    </row>
    <row r="13" customFormat="false" ht="14.25" hidden="false" customHeight="false" outlineLevel="0" collapsed="false">
      <c r="A13" s="243" t="n">
        <v>10</v>
      </c>
      <c r="B13" s="244" t="n">
        <f aca="false">IF(D13="x",0,IF(C13&lt;1,0,IF(C13&gt;1,1)))</f>
        <v>1</v>
      </c>
      <c r="C13" s="245" t="n">
        <v>132.86</v>
      </c>
      <c r="D13" s="249"/>
      <c r="E13" s="247" t="s">
        <v>62</v>
      </c>
    </row>
    <row r="14" customFormat="false" ht="14.25" hidden="false" customHeight="false" outlineLevel="0" collapsed="false">
      <c r="A14" s="248" t="n">
        <v>11</v>
      </c>
      <c r="B14" s="244" t="n">
        <f aca="false">IF(D14="x",0,IF(C14&lt;1,0,IF(C14&gt;1,1)))</f>
        <v>0</v>
      </c>
      <c r="C14" s="234"/>
      <c r="D14" s="249"/>
      <c r="E14" s="247" t="s">
        <v>62</v>
      </c>
    </row>
    <row r="15" customFormat="false" ht="14.25" hidden="false" customHeight="false" outlineLevel="0" collapsed="false">
      <c r="A15" s="250" t="n">
        <v>12</v>
      </c>
      <c r="B15" s="244" t="n">
        <f aca="false">IF(D15="x",0,IF(C15&lt;1,0,IF(C15&gt;1,1)))</f>
        <v>1</v>
      </c>
      <c r="C15" s="245" t="n">
        <v>128.27</v>
      </c>
      <c r="D15" s="251"/>
      <c r="E15" s="247" t="s">
        <v>62</v>
      </c>
    </row>
    <row r="16" customFormat="false" ht="15" hidden="false" customHeight="false" outlineLevel="0" collapsed="false">
      <c r="A16" s="248" t="n">
        <v>13</v>
      </c>
      <c r="B16" s="244" t="n">
        <f aca="false">IF(D16="x",0,IF(C16&lt;1,0,IF(C16&gt;1,1)))</f>
        <v>0</v>
      </c>
      <c r="C16" s="234"/>
      <c r="D16" s="251"/>
      <c r="E16" s="247" t="s">
        <v>62</v>
      </c>
    </row>
    <row r="17" customFormat="false" ht="15" hidden="false" customHeight="false" outlineLevel="0" collapsed="false">
      <c r="A17" s="243" t="n">
        <v>14</v>
      </c>
      <c r="B17" s="244" t="n">
        <f aca="false">IF(D17="x",0,IF(C17&lt;1,0,IF(C17&gt;1,1)))</f>
        <v>0</v>
      </c>
      <c r="C17" s="234"/>
      <c r="D17" s="246"/>
      <c r="E17" s="247" t="s">
        <v>62</v>
      </c>
    </row>
    <row r="18" customFormat="false" ht="15" hidden="false" customHeight="false" outlineLevel="0" collapsed="false">
      <c r="A18" s="243" t="n">
        <v>15</v>
      </c>
      <c r="B18" s="244" t="n">
        <f aca="false">IF(D18="x",0,IF(C18&lt;1,0,IF(C18&gt;1,1)))</f>
        <v>0</v>
      </c>
      <c r="C18" s="234"/>
      <c r="D18" s="246"/>
      <c r="E18" s="247" t="s">
        <v>62</v>
      </c>
    </row>
    <row r="19" customFormat="false" ht="14.25" hidden="false" customHeight="false" outlineLevel="0" collapsed="false">
      <c r="A19" s="243" t="n">
        <v>16</v>
      </c>
      <c r="B19" s="244" t="n">
        <f aca="false">IF(D19="x",0,IF(C19&lt;1,0,IF(C19&gt;1,1)))</f>
        <v>1</v>
      </c>
      <c r="C19" s="245" t="n">
        <v>134.27</v>
      </c>
      <c r="D19" s="246"/>
      <c r="E19" s="247" t="s">
        <v>62</v>
      </c>
    </row>
    <row r="20" customFormat="false" ht="15" hidden="false" customHeight="false" outlineLevel="0" collapsed="false">
      <c r="A20" s="248" t="n">
        <v>17</v>
      </c>
      <c r="B20" s="244" t="n">
        <f aca="false">IF(D20="x",0,IF(C20&lt;1,0,IF(C20&gt;1,1)))</f>
        <v>1</v>
      </c>
      <c r="C20" s="245" t="n">
        <v>121.31</v>
      </c>
      <c r="D20" s="249"/>
      <c r="E20" s="247" t="s">
        <v>62</v>
      </c>
    </row>
    <row r="21" customFormat="false" ht="14.25" hidden="false" customHeight="false" outlineLevel="0" collapsed="false">
      <c r="A21" s="243" t="n">
        <v>18</v>
      </c>
      <c r="B21" s="244" t="n">
        <f aca="false">IF(D21="x",0,IF(C21&lt;1,0,IF(C21&gt;1,1)))</f>
        <v>0</v>
      </c>
      <c r="C21" s="234"/>
      <c r="D21" s="249"/>
      <c r="E21" s="247" t="s">
        <v>62</v>
      </c>
    </row>
    <row r="22" customFormat="false" ht="15" hidden="false" customHeight="false" outlineLevel="0" collapsed="false">
      <c r="A22" s="248" t="n">
        <v>19</v>
      </c>
      <c r="B22" s="244" t="n">
        <f aca="false">IF(D22="x",0,IF(C22&lt;1,0,IF(C22&gt;1,1)))</f>
        <v>1</v>
      </c>
      <c r="C22" s="245" t="n">
        <v>131.48</v>
      </c>
      <c r="D22" s="249"/>
      <c r="E22" s="247" t="s">
        <v>62</v>
      </c>
    </row>
    <row r="23" customFormat="false" ht="14.25" hidden="false" customHeight="false" outlineLevel="0" collapsed="false">
      <c r="A23" s="243" t="n">
        <v>20</v>
      </c>
      <c r="B23" s="244" t="n">
        <f aca="false">IF(D23="x",0,IF(C23&lt;1,0,IF(C23&gt;1,1)))</f>
        <v>0</v>
      </c>
      <c r="C23" s="234"/>
      <c r="D23" s="249"/>
      <c r="E23" s="247" t="s">
        <v>62</v>
      </c>
    </row>
    <row r="24" customFormat="false" ht="14.25" hidden="false" customHeight="false" outlineLevel="0" collapsed="false">
      <c r="A24" s="248" t="n">
        <v>21</v>
      </c>
      <c r="B24" s="244" t="n">
        <f aca="false">IF(D24="x",0,IF(C24&lt;1,0,IF(C24&gt;1,1)))</f>
        <v>1</v>
      </c>
      <c r="C24" s="245" t="n">
        <v>125.96</v>
      </c>
      <c r="D24" s="249"/>
      <c r="E24" s="247" t="s">
        <v>62</v>
      </c>
    </row>
    <row r="25" customFormat="false" ht="14.25" hidden="false" customHeight="false" outlineLevel="0" collapsed="false">
      <c r="A25" s="250" t="n">
        <v>22</v>
      </c>
      <c r="B25" s="244" t="n">
        <f aca="false">IF(D25="x",0,IF(C25&lt;1,0,IF(C25&gt;1,1)))</f>
        <v>0</v>
      </c>
      <c r="C25" s="234"/>
      <c r="D25" s="251"/>
      <c r="E25" s="247" t="s">
        <v>62</v>
      </c>
    </row>
    <row r="26" customFormat="false" ht="15" hidden="false" customHeight="false" outlineLevel="0" collapsed="false">
      <c r="A26" s="248" t="n">
        <v>23</v>
      </c>
      <c r="B26" s="244" t="n">
        <f aca="false">IF(D26="x",0,IF(C26&lt;1,0,IF(C26&gt;1,1)))</f>
        <v>0</v>
      </c>
      <c r="C26" s="234"/>
      <c r="D26" s="251"/>
      <c r="E26" s="247" t="s">
        <v>62</v>
      </c>
    </row>
    <row r="27" customFormat="false" ht="15" hidden="false" customHeight="false" outlineLevel="0" collapsed="false">
      <c r="A27" s="243" t="n">
        <v>24</v>
      </c>
      <c r="B27" s="244" t="n">
        <f aca="false">IF(D27="x",0,IF(C27&lt;1,0,IF(C27&gt;1,1)))</f>
        <v>1</v>
      </c>
      <c r="C27" s="245" t="n">
        <v>134.69</v>
      </c>
      <c r="D27" s="246"/>
      <c r="E27" s="247" t="s">
        <v>62</v>
      </c>
    </row>
    <row r="28" customFormat="false" ht="15" hidden="false" customHeight="false" outlineLevel="0" collapsed="false">
      <c r="A28" s="243" t="n">
        <v>25</v>
      </c>
      <c r="B28" s="244" t="n">
        <f aca="false">IF(D28="x",0,IF(C28&lt;1,0,IF(C28&gt;1,1)))</f>
        <v>1</v>
      </c>
      <c r="C28" s="245" t="n">
        <v>123.66</v>
      </c>
      <c r="D28" s="246"/>
      <c r="E28" s="247" t="s">
        <v>62</v>
      </c>
    </row>
    <row r="29" customFormat="false" ht="14.25" hidden="false" customHeight="false" outlineLevel="0" collapsed="false">
      <c r="A29" s="243" t="n">
        <v>26</v>
      </c>
      <c r="B29" s="244" t="n">
        <f aca="false">IF(D29="x",0,IF(C29&lt;1,0,IF(C29&gt;1,1)))</f>
        <v>1</v>
      </c>
      <c r="C29" s="245" t="n">
        <v>130.224</v>
      </c>
      <c r="D29" s="246"/>
      <c r="E29" s="247" t="s">
        <v>62</v>
      </c>
    </row>
    <row r="30" customFormat="false" ht="15" hidden="false" customHeight="false" outlineLevel="0" collapsed="false">
      <c r="A30" s="248" t="n">
        <v>27</v>
      </c>
      <c r="B30" s="244" t="n">
        <f aca="false">IF(D30="x",0,IF(C30&lt;1,0,IF(C30&gt;1,1)))</f>
        <v>1</v>
      </c>
      <c r="C30" s="245" t="n">
        <v>119.41</v>
      </c>
      <c r="D30" s="249"/>
      <c r="E30" s="247" t="s">
        <v>62</v>
      </c>
    </row>
    <row r="31" customFormat="false" ht="14.25" hidden="false" customHeight="false" outlineLevel="0" collapsed="false">
      <c r="A31" s="243" t="n">
        <v>28</v>
      </c>
      <c r="B31" s="244" t="n">
        <f aca="false">IF(D31="x",0,IF(C31&lt;1,0,IF(C31&gt;1,1)))</f>
        <v>0</v>
      </c>
      <c r="C31" s="234"/>
      <c r="D31" s="249"/>
      <c r="E31" s="247" t="s">
        <v>62</v>
      </c>
    </row>
    <row r="32" customFormat="false" ht="15" hidden="false" customHeight="false" outlineLevel="0" collapsed="false">
      <c r="A32" s="248" t="n">
        <v>29</v>
      </c>
      <c r="B32" s="244" t="n">
        <f aca="false">IF(D32="x",0,IF(C32&lt;1,0,IF(C32&gt;1,1)))</f>
        <v>0</v>
      </c>
      <c r="C32" s="234"/>
      <c r="D32" s="249"/>
      <c r="E32" s="247" t="s">
        <v>62</v>
      </c>
    </row>
    <row r="33" customFormat="false" ht="14.25" hidden="false" customHeight="false" outlineLevel="0" collapsed="false">
      <c r="A33" s="243" t="n">
        <v>30</v>
      </c>
      <c r="B33" s="244" t="n">
        <f aca="false">IF(D33="x",0,IF(C33&lt;1,0,IF(C33&gt;1,1)))</f>
        <v>0</v>
      </c>
      <c r="C33" s="234"/>
      <c r="D33" s="249"/>
      <c r="E33" s="247" t="s">
        <v>62</v>
      </c>
    </row>
    <row r="34" customFormat="false" ht="14.25" hidden="false" customHeight="false" outlineLevel="0" collapsed="false">
      <c r="A34" s="248" t="n">
        <v>31</v>
      </c>
      <c r="B34" s="244" t="n">
        <f aca="false">IF(D34="x",0,IF(C34&lt;1,0,IF(C34&gt;1,1)))</f>
        <v>1</v>
      </c>
      <c r="C34" s="245" t="n">
        <v>126.88</v>
      </c>
      <c r="D34" s="249"/>
      <c r="E34" s="247" t="s">
        <v>62</v>
      </c>
    </row>
    <row r="35" customFormat="false" ht="14.25" hidden="false" customHeight="false" outlineLevel="0" collapsed="false">
      <c r="A35" s="250" t="n">
        <v>32</v>
      </c>
      <c r="B35" s="244" t="n">
        <f aca="false">IF(D35="x",0,IF(C35&lt;1,0,IF(C35&gt;1,1)))</f>
        <v>1</v>
      </c>
      <c r="C35" s="245" t="n">
        <v>127.283</v>
      </c>
      <c r="D35" s="251"/>
      <c r="E35" s="247" t="s">
        <v>62</v>
      </c>
    </row>
    <row r="36" customFormat="false" ht="14.25" hidden="false" customHeight="false" outlineLevel="0" collapsed="false">
      <c r="A36" s="248" t="n">
        <v>33</v>
      </c>
      <c r="B36" s="244" t="n">
        <f aca="false">IF(D36="x",0,IF(C36&lt;1,0,IF(C36&gt;1,1)))</f>
        <v>1</v>
      </c>
      <c r="C36" s="245" t="n">
        <v>135.17</v>
      </c>
      <c r="D36" s="251"/>
      <c r="E36" s="247" t="s">
        <v>62</v>
      </c>
    </row>
    <row r="37" customFormat="false" ht="14.25" hidden="false" customHeight="false" outlineLevel="0" collapsed="false">
      <c r="A37" s="250" t="n">
        <v>34</v>
      </c>
      <c r="B37" s="244" t="n">
        <f aca="false">IF(D37="x",0,IF(C37&lt;1,0,IF(C37&gt;1,1)))</f>
        <v>1</v>
      </c>
      <c r="C37" s="245" t="n">
        <v>125.96</v>
      </c>
      <c r="D37" s="251"/>
      <c r="E37" s="247" t="s">
        <v>62</v>
      </c>
    </row>
    <row r="38" customFormat="false" ht="14.25" hidden="false" customHeight="false" outlineLevel="0" collapsed="false">
      <c r="A38" s="248" t="n">
        <v>35</v>
      </c>
      <c r="B38" s="244" t="n">
        <f aca="false">IF(D38="x",0,IF(C38&lt;1,0,IF(C38&gt;1,1)))</f>
        <v>1</v>
      </c>
      <c r="C38" s="245" t="n">
        <v>125.01</v>
      </c>
      <c r="D38" s="251"/>
      <c r="E38" s="247" t="s">
        <v>62</v>
      </c>
    </row>
    <row r="39" customFormat="false" ht="14.25" hidden="false" customHeight="false" outlineLevel="0" collapsed="false">
      <c r="A39" s="250" t="n">
        <v>36</v>
      </c>
      <c r="B39" s="244" t="n">
        <f aca="false">IF(D39="x",0,IF(C39&lt;1,0,IF(C39&gt;1,1)))</f>
        <v>0</v>
      </c>
      <c r="C39" s="234"/>
      <c r="D39" s="251"/>
      <c r="E39" s="247" t="s">
        <v>62</v>
      </c>
    </row>
    <row r="40" customFormat="false" ht="14.25" hidden="false" customHeight="false" outlineLevel="0" collapsed="false">
      <c r="A40" s="248" t="n">
        <v>37</v>
      </c>
      <c r="B40" s="244" t="n">
        <f aca="false">IF(D40="x",0,IF(C40&lt;1,0,IF(C40&gt;1,1)))</f>
        <v>1</v>
      </c>
      <c r="C40" s="245" t="n">
        <v>128.27</v>
      </c>
      <c r="D40" s="251"/>
      <c r="E40" s="247" t="s">
        <v>62</v>
      </c>
    </row>
    <row r="41" customFormat="false" ht="14.25" hidden="false" customHeight="false" outlineLevel="0" collapsed="false">
      <c r="A41" s="250" t="n">
        <v>38</v>
      </c>
      <c r="B41" s="244" t="n">
        <f aca="false">IF(D41="x",0,IF(C41&lt;1,0,IF(C41&gt;1,1)))</f>
        <v>1</v>
      </c>
      <c r="C41" s="245" t="n">
        <v>129.8</v>
      </c>
      <c r="D41" s="251"/>
      <c r="E41" s="247" t="s">
        <v>62</v>
      </c>
    </row>
    <row r="42" customFormat="false" ht="14.25" hidden="false" customHeight="false" outlineLevel="0" collapsed="false">
      <c r="A42" s="248" t="n">
        <v>39</v>
      </c>
      <c r="B42" s="244" t="n">
        <f aca="false">IF(D42="x",0,IF(C42&lt;1,0,IF(C42&gt;1,1)))</f>
        <v>0</v>
      </c>
      <c r="C42" s="234"/>
      <c r="D42" s="251"/>
      <c r="E42" s="247" t="s">
        <v>62</v>
      </c>
    </row>
    <row r="43" customFormat="false" ht="14.25" hidden="false" customHeight="false" outlineLevel="0" collapsed="false">
      <c r="A43" s="250" t="n">
        <v>40</v>
      </c>
      <c r="B43" s="244" t="n">
        <f aca="false">IF(D43="x",0,IF(C43&lt;1,0,IF(C43&gt;1,1)))</f>
        <v>1</v>
      </c>
      <c r="C43" s="245" t="n">
        <v>124.335</v>
      </c>
      <c r="D43" s="251"/>
      <c r="E43" s="247" t="s">
        <v>62</v>
      </c>
    </row>
    <row r="44" customFormat="false" ht="14.25" hidden="false" customHeight="false" outlineLevel="0" collapsed="false">
      <c r="A44" s="248" t="n">
        <v>41</v>
      </c>
      <c r="B44" s="244" t="n">
        <f aca="false">IF(D44="x",0,IF(C44&lt;1,0,IF(C44&gt;1,1)))</f>
        <v>0</v>
      </c>
      <c r="C44" s="234"/>
      <c r="D44" s="251"/>
      <c r="E44" s="247" t="s">
        <v>62</v>
      </c>
    </row>
    <row r="45" customFormat="false" ht="14.25" hidden="false" customHeight="false" outlineLevel="0" collapsed="false">
      <c r="A45" s="250" t="n">
        <v>42</v>
      </c>
      <c r="B45" s="244" t="n">
        <f aca="false">IF(D45="x",0,IF(C45&lt;1,0,IF(C45&gt;1,1)))</f>
        <v>0</v>
      </c>
      <c r="C45" s="234"/>
      <c r="D45" s="251"/>
      <c r="E45" s="247" t="s">
        <v>62</v>
      </c>
    </row>
    <row r="46" customFormat="false" ht="14.25" hidden="false" customHeight="false" outlineLevel="0" collapsed="false">
      <c r="A46" s="248" t="n">
        <v>43</v>
      </c>
      <c r="B46" s="244" t="n">
        <f aca="false">IF(D46="x",0,IF(C46&lt;1,0,IF(C46&gt;1,1)))</f>
        <v>0</v>
      </c>
      <c r="C46" s="234"/>
      <c r="D46" s="251"/>
      <c r="E46" s="247" t="s">
        <v>62</v>
      </c>
    </row>
    <row r="47" customFormat="false" ht="14.25" hidden="false" customHeight="false" outlineLevel="0" collapsed="false">
      <c r="A47" s="250" t="n">
        <v>44</v>
      </c>
      <c r="B47" s="244" t="n">
        <f aca="false">IF(D47="x",0,IF(C47&lt;1,0,IF(C47&gt;1,1)))</f>
        <v>1</v>
      </c>
      <c r="C47" s="245" t="n">
        <v>131.671</v>
      </c>
      <c r="D47" s="251"/>
      <c r="E47" s="247" t="s">
        <v>62</v>
      </c>
    </row>
    <row r="48" customFormat="false" ht="14.25" hidden="false" customHeight="false" outlineLevel="0" collapsed="false">
      <c r="A48" s="248" t="n">
        <v>45</v>
      </c>
      <c r="B48" s="244" t="n">
        <f aca="false">IF(D48="x",0,IF(C48&lt;1,0,IF(C48&gt;1,1)))</f>
        <v>0</v>
      </c>
      <c r="C48" s="234"/>
      <c r="D48" s="251"/>
      <c r="E48" s="247" t="s">
        <v>62</v>
      </c>
    </row>
    <row r="49" customFormat="false" ht="14.25" hidden="false" customHeight="false" outlineLevel="0" collapsed="false">
      <c r="A49" s="250" t="n">
        <v>46</v>
      </c>
      <c r="B49" s="244" t="n">
        <f aca="false">IF(D49="x",0,IF(C49&lt;1,0,IF(C49&gt;1,1)))</f>
        <v>1</v>
      </c>
      <c r="C49" s="245" t="n">
        <v>126.15</v>
      </c>
      <c r="D49" s="251"/>
      <c r="E49" s="247" t="s">
        <v>62</v>
      </c>
    </row>
    <row r="50" customFormat="false" ht="14.25" hidden="false" customHeight="false" outlineLevel="0" collapsed="false">
      <c r="A50" s="248" t="n">
        <v>47</v>
      </c>
      <c r="B50" s="244" t="n">
        <f aca="false">IF(D50="x",0,IF(C50&lt;1,0,IF(C50&gt;1,1)))</f>
        <v>1</v>
      </c>
      <c r="C50" s="245" t="n">
        <v>128.5</v>
      </c>
      <c r="D50" s="251"/>
      <c r="E50" s="247" t="s">
        <v>62</v>
      </c>
    </row>
    <row r="51" customFormat="false" ht="14.25" hidden="false" customHeight="false" outlineLevel="0" collapsed="false">
      <c r="A51" s="250" t="n">
        <v>48</v>
      </c>
      <c r="B51" s="244" t="n">
        <f aca="false">IF(D51="x",0,IF(C51&lt;1,0,IF(C51&gt;1,1)))</f>
        <v>1</v>
      </c>
      <c r="C51" s="245" t="n">
        <v>127.18</v>
      </c>
      <c r="D51" s="251"/>
      <c r="E51" s="247" t="s">
        <v>62</v>
      </c>
    </row>
    <row r="52" customFormat="false" ht="14.25" hidden="false" customHeight="false" outlineLevel="0" collapsed="false">
      <c r="A52" s="248" t="n">
        <v>49</v>
      </c>
      <c r="B52" s="244" t="n">
        <f aca="false">IF(D52="x",0,IF(C52&lt;1,0,IF(C52&gt;1,1)))</f>
        <v>1</v>
      </c>
      <c r="C52" s="245" t="n">
        <v>125.96</v>
      </c>
      <c r="D52" s="251"/>
      <c r="E52" s="247" t="s">
        <v>62</v>
      </c>
    </row>
    <row r="53" customFormat="false" ht="14.25" hidden="false" customHeight="false" outlineLevel="0" collapsed="false">
      <c r="A53" s="250" t="n">
        <v>50</v>
      </c>
      <c r="B53" s="244" t="n">
        <f aca="false">IF(D53="x",0,IF(C53&lt;1,0,IF(C53&gt;1,1)))</f>
        <v>1</v>
      </c>
      <c r="C53" s="245" t="n">
        <v>123.28</v>
      </c>
      <c r="D53" s="251"/>
      <c r="E53" s="247" t="s">
        <v>62</v>
      </c>
    </row>
    <row r="54" customFormat="false" ht="14.25" hidden="false" customHeight="false" outlineLevel="0" collapsed="false">
      <c r="A54" s="248" t="n">
        <v>51</v>
      </c>
      <c r="B54" s="244" t="n">
        <f aca="false">IF(D54="x",0,IF(C54&lt;1,0,IF(C54&gt;1,1)))</f>
        <v>1</v>
      </c>
      <c r="C54" s="245" t="n">
        <v>118.45</v>
      </c>
      <c r="D54" s="251"/>
      <c r="E54" s="247" t="s">
        <v>62</v>
      </c>
    </row>
    <row r="55" customFormat="false" ht="14.25" hidden="false" customHeight="false" outlineLevel="0" collapsed="false">
      <c r="A55" s="250" t="n">
        <v>52</v>
      </c>
      <c r="B55" s="244" t="n">
        <f aca="false">IF(D55="x",0,IF(C55&lt;1,0,IF(C55&gt;1,1)))</f>
        <v>1</v>
      </c>
      <c r="C55" s="245" t="n">
        <v>134.54</v>
      </c>
      <c r="D55" s="251"/>
      <c r="E55" s="247" t="s">
        <v>62</v>
      </c>
    </row>
    <row r="56" customFormat="false" ht="14.25" hidden="false" customHeight="false" outlineLevel="0" collapsed="false">
      <c r="A56" s="248" t="n">
        <v>53</v>
      </c>
      <c r="B56" s="244" t="n">
        <f aca="false">IF(D56="x",0,IF(C56&lt;1,0,IF(C56&gt;1,1)))</f>
        <v>1</v>
      </c>
      <c r="C56" s="245" t="n">
        <v>125.37</v>
      </c>
      <c r="D56" s="251"/>
      <c r="E56" s="247" t="s">
        <v>62</v>
      </c>
    </row>
    <row r="57" customFormat="false" ht="14.25" hidden="false" customHeight="false" outlineLevel="0" collapsed="false">
      <c r="A57" s="250" t="n">
        <v>54</v>
      </c>
      <c r="B57" s="244" t="n">
        <f aca="false">IF(D57="x",0,IF(C57&lt;1,0,IF(C57&gt;1,1)))</f>
        <v>1</v>
      </c>
      <c r="C57" s="245" t="n">
        <v>124.87</v>
      </c>
      <c r="D57" s="251"/>
      <c r="E57" s="247" t="s">
        <v>62</v>
      </c>
    </row>
    <row r="58" customFormat="false" ht="14.25" hidden="false" customHeight="false" outlineLevel="0" collapsed="false">
      <c r="A58" s="248" t="n">
        <v>55</v>
      </c>
      <c r="B58" s="244" t="n">
        <f aca="false">IF(D58="x",0,IF(C58&lt;1,0,IF(C58&gt;1,1)))</f>
        <v>1</v>
      </c>
      <c r="C58" s="245" t="n">
        <v>128.672</v>
      </c>
      <c r="D58" s="251"/>
      <c r="E58" s="247" t="s">
        <v>62</v>
      </c>
    </row>
    <row r="59" customFormat="false" ht="14.25" hidden="false" customHeight="false" outlineLevel="0" collapsed="false">
      <c r="A59" s="250" t="n">
        <v>56</v>
      </c>
      <c r="B59" s="244" t="n">
        <f aca="false">IF(D59="x",0,IF(C59&lt;1,0,IF(C59&gt;1,1)))</f>
        <v>1</v>
      </c>
      <c r="C59" s="245" t="n">
        <v>124.01</v>
      </c>
      <c r="D59" s="251"/>
      <c r="E59" s="247" t="s">
        <v>62</v>
      </c>
    </row>
    <row r="60" customFormat="false" ht="14.25" hidden="false" customHeight="false" outlineLevel="0" collapsed="false">
      <c r="A60" s="248" t="n">
        <v>57</v>
      </c>
      <c r="B60" s="244" t="n">
        <f aca="false">IF(D60="x",0,IF(C60&lt;1,0,IF(C60&gt;1,1)))</f>
        <v>0</v>
      </c>
      <c r="C60" s="234"/>
      <c r="D60" s="251"/>
      <c r="E60" s="247" t="s">
        <v>62</v>
      </c>
    </row>
    <row r="61" customFormat="false" ht="14.25" hidden="false" customHeight="false" outlineLevel="0" collapsed="false">
      <c r="A61" s="250" t="n">
        <v>58</v>
      </c>
      <c r="B61" s="244" t="n">
        <f aca="false">IF(D61="x",0,IF(C61&lt;1,0,IF(C61&gt;1,1)))</f>
        <v>0</v>
      </c>
      <c r="C61" s="234"/>
      <c r="D61" s="251"/>
      <c r="E61" s="247" t="s">
        <v>62</v>
      </c>
    </row>
    <row r="62" customFormat="false" ht="14.25" hidden="false" customHeight="false" outlineLevel="0" collapsed="false">
      <c r="A62" s="248" t="n">
        <v>59</v>
      </c>
      <c r="B62" s="244" t="n">
        <f aca="false">IF(D62="x",0,IF(C62&lt;1,0,IF(C62&gt;1,1)))</f>
        <v>0</v>
      </c>
      <c r="C62" s="234"/>
      <c r="D62" s="251"/>
      <c r="E62" s="247" t="s">
        <v>62</v>
      </c>
    </row>
    <row r="63" customFormat="false" ht="14.25" hidden="false" customHeight="false" outlineLevel="0" collapsed="false">
      <c r="A63" s="250" t="n">
        <v>60</v>
      </c>
      <c r="B63" s="244" t="n">
        <f aca="false">IF(D63="x",0,IF(C63&lt;1,0,IF(C63&gt;1,1)))</f>
        <v>0</v>
      </c>
      <c r="C63" s="234"/>
      <c r="D63" s="251"/>
      <c r="E63" s="247" t="s">
        <v>62</v>
      </c>
    </row>
    <row r="64" customFormat="false" ht="14.25" hidden="false" customHeight="false" outlineLevel="0" collapsed="false">
      <c r="A64" s="248" t="n">
        <v>61</v>
      </c>
      <c r="B64" s="244" t="n">
        <f aca="false">IF(D64="x",0,IF(C64&lt;1,0,IF(C64&gt;1,1)))</f>
        <v>0</v>
      </c>
      <c r="C64" s="234"/>
      <c r="D64" s="251"/>
      <c r="E64" s="247" t="s">
        <v>62</v>
      </c>
    </row>
    <row r="65" customFormat="false" ht="14.25" hidden="false" customHeight="false" outlineLevel="0" collapsed="false">
      <c r="A65" s="250" t="n">
        <v>62</v>
      </c>
      <c r="B65" s="244" t="n">
        <f aca="false">IF(D65="x",0,IF(C65&lt;1,0,IF(C65&gt;1,1)))</f>
        <v>0</v>
      </c>
      <c r="C65" s="234"/>
      <c r="D65" s="251"/>
      <c r="E65" s="247" t="s">
        <v>62</v>
      </c>
    </row>
    <row r="66" customFormat="false" ht="14.25" hidden="false" customHeight="false" outlineLevel="0" collapsed="false">
      <c r="A66" s="248" t="n">
        <v>63</v>
      </c>
      <c r="B66" s="244" t="n">
        <f aca="false">IF(D66="x",0,IF(C66&lt;1,0,IF(C66&gt;1,1)))</f>
        <v>0</v>
      </c>
      <c r="C66" s="234"/>
      <c r="D66" s="251"/>
      <c r="E66" s="247" t="s">
        <v>62</v>
      </c>
    </row>
    <row r="67" customFormat="false" ht="14.25" hidden="false" customHeight="false" outlineLevel="0" collapsed="false">
      <c r="A67" s="250" t="n">
        <v>64</v>
      </c>
      <c r="B67" s="244" t="n">
        <f aca="false">IF(D67="x",0,IF(C67&lt;1,0,IF(C67&gt;1,1)))</f>
        <v>0</v>
      </c>
      <c r="C67" s="234"/>
      <c r="D67" s="251"/>
      <c r="E67" s="247" t="s">
        <v>62</v>
      </c>
    </row>
    <row r="68" customFormat="false" ht="14.25" hidden="false" customHeight="false" outlineLevel="0" collapsed="false">
      <c r="A68" s="248" t="n">
        <v>65</v>
      </c>
      <c r="B68" s="244" t="n">
        <f aca="false">IF(D68="x",0,IF(C68&lt;1,0,IF(C68&gt;1,1)))</f>
        <v>0</v>
      </c>
      <c r="C68" s="234"/>
      <c r="D68" s="251"/>
      <c r="E68" s="247" t="s">
        <v>62</v>
      </c>
    </row>
    <row r="69" customFormat="false" ht="14.25" hidden="false" customHeight="false" outlineLevel="0" collapsed="false">
      <c r="A69" s="250" t="n">
        <v>66</v>
      </c>
      <c r="B69" s="244" t="n">
        <f aca="false">IF(D69="x",0,IF(C69&lt;1,0,IF(C69&gt;1,1)))</f>
        <v>0</v>
      </c>
      <c r="C69" s="234"/>
      <c r="D69" s="251"/>
      <c r="E69" s="247" t="s">
        <v>62</v>
      </c>
    </row>
    <row r="70" customFormat="false" ht="14.25" hidden="false" customHeight="false" outlineLevel="0" collapsed="false">
      <c r="A70" s="248" t="n">
        <v>67</v>
      </c>
      <c r="B70" s="244" t="n">
        <f aca="false">IF(D70="x",0,IF(C70&lt;1,0,IF(C70&gt;1,1)))</f>
        <v>0</v>
      </c>
      <c r="C70" s="234"/>
      <c r="D70" s="251"/>
      <c r="E70" s="247" t="s">
        <v>62</v>
      </c>
    </row>
    <row r="71" customFormat="false" ht="14.25" hidden="false" customHeight="false" outlineLevel="0" collapsed="false">
      <c r="A71" s="250" t="n">
        <v>68</v>
      </c>
      <c r="B71" s="244" t="n">
        <f aca="false">IF(D71="x",0,IF(C71&lt;1,0,IF(C71&gt;1,1)))</f>
        <v>0</v>
      </c>
      <c r="C71" s="234"/>
      <c r="D71" s="251"/>
      <c r="E71" s="247" t="s">
        <v>62</v>
      </c>
    </row>
    <row r="72" customFormat="false" ht="14.25" hidden="false" customHeight="false" outlineLevel="0" collapsed="false">
      <c r="A72" s="248" t="n">
        <v>69</v>
      </c>
      <c r="B72" s="244" t="n">
        <f aca="false">IF(D72="x",0,IF(C72&lt;1,0,IF(C72&gt;1,1)))</f>
        <v>0</v>
      </c>
      <c r="C72" s="234"/>
      <c r="D72" s="251"/>
      <c r="E72" s="247" t="s">
        <v>62</v>
      </c>
    </row>
    <row r="73" customFormat="false" ht="14.25" hidden="false" customHeight="false" outlineLevel="0" collapsed="false">
      <c r="A73" s="250" t="n">
        <v>70</v>
      </c>
      <c r="B73" s="244" t="n">
        <f aca="false">IF(D73="x",0,IF(C73&lt;1,0,IF(C73&gt;1,1)))</f>
        <v>0</v>
      </c>
      <c r="C73" s="234"/>
      <c r="D73" s="251"/>
      <c r="E73" s="247" t="s">
        <v>62</v>
      </c>
    </row>
    <row r="74" customFormat="false" ht="14.25" hidden="false" customHeight="false" outlineLevel="0" collapsed="false">
      <c r="A74" s="248" t="n">
        <v>71</v>
      </c>
      <c r="B74" s="244" t="n">
        <f aca="false">IF(D74="x",0,IF(C74&lt;1,0,IF(C74&gt;1,1)))</f>
        <v>0</v>
      </c>
      <c r="C74" s="234"/>
      <c r="D74" s="251"/>
      <c r="E74" s="247" t="s">
        <v>62</v>
      </c>
    </row>
    <row r="75" customFormat="false" ht="14.25" hidden="false" customHeight="false" outlineLevel="0" collapsed="false">
      <c r="A75" s="250" t="n">
        <v>72</v>
      </c>
      <c r="B75" s="244" t="n">
        <f aca="false">IF(D75="x",0,IF(C75&lt;1,0,IF(C75&gt;1,1)))</f>
        <v>0</v>
      </c>
      <c r="C75" s="234"/>
      <c r="D75" s="251"/>
      <c r="E75" s="247" t="s">
        <v>62</v>
      </c>
    </row>
    <row r="76" customFormat="false" ht="14.25" hidden="false" customHeight="false" outlineLevel="0" collapsed="false">
      <c r="A76" s="248" t="n">
        <v>73</v>
      </c>
      <c r="B76" s="244" t="n">
        <f aca="false">IF(D76="x",0,IF(C76&lt;1,0,IF(C76&gt;1,1)))</f>
        <v>0</v>
      </c>
      <c r="C76" s="234"/>
      <c r="D76" s="251"/>
      <c r="E76" s="247" t="s">
        <v>62</v>
      </c>
    </row>
    <row r="77" customFormat="false" ht="14.25" hidden="false" customHeight="false" outlineLevel="0" collapsed="false">
      <c r="A77" s="250" t="n">
        <v>74</v>
      </c>
      <c r="B77" s="244" t="n">
        <f aca="false">IF(D77="x",0,IF(C77&lt;1,0,IF(C77&gt;1,1)))</f>
        <v>0</v>
      </c>
      <c r="C77" s="234"/>
      <c r="D77" s="251"/>
      <c r="E77" s="247" t="s">
        <v>62</v>
      </c>
    </row>
    <row r="78" customFormat="false" ht="14.25" hidden="false" customHeight="false" outlineLevel="0" collapsed="false">
      <c r="A78" s="248" t="n">
        <v>75</v>
      </c>
      <c r="B78" s="244" t="n">
        <f aca="false">IF(D78="x",0,IF(C78&lt;1,0,IF(C78&gt;1,1)))</f>
        <v>0</v>
      </c>
      <c r="C78" s="234"/>
      <c r="D78" s="251"/>
      <c r="E78" s="247" t="s">
        <v>62</v>
      </c>
    </row>
    <row r="79" customFormat="false" ht="14.25" hidden="false" customHeight="false" outlineLevel="0" collapsed="false">
      <c r="A79" s="250" t="n">
        <v>76</v>
      </c>
      <c r="B79" s="244" t="n">
        <f aca="false">IF(D79="x",0,IF(C79&lt;1,0,IF(C79&gt;1,1)))</f>
        <v>0</v>
      </c>
      <c r="C79" s="234"/>
      <c r="D79" s="251"/>
      <c r="E79" s="247" t="s">
        <v>62</v>
      </c>
    </row>
    <row r="80" customFormat="false" ht="14.25" hidden="false" customHeight="false" outlineLevel="0" collapsed="false">
      <c r="A80" s="248" t="n">
        <v>77</v>
      </c>
      <c r="B80" s="244" t="n">
        <f aca="false">IF(D80="x",0,IF(C80&lt;1,0,IF(C80&gt;1,1)))</f>
        <v>0</v>
      </c>
      <c r="C80" s="234"/>
      <c r="D80" s="251"/>
      <c r="E80" s="247" t="s">
        <v>62</v>
      </c>
    </row>
    <row r="81" customFormat="false" ht="14.25" hidden="false" customHeight="false" outlineLevel="0" collapsed="false">
      <c r="A81" s="250" t="n">
        <v>78</v>
      </c>
      <c r="B81" s="244" t="n">
        <f aca="false">IF(D81="x",0,IF(C81&lt;1,0,IF(C81&gt;1,1)))</f>
        <v>0</v>
      </c>
      <c r="C81" s="234"/>
      <c r="D81" s="251"/>
      <c r="E81" s="247" t="s">
        <v>62</v>
      </c>
    </row>
    <row r="82" customFormat="false" ht="14.25" hidden="false" customHeight="false" outlineLevel="0" collapsed="false">
      <c r="A82" s="248" t="n">
        <v>79</v>
      </c>
      <c r="B82" s="244" t="n">
        <f aca="false">IF(D82="x",0,IF(C82&lt;1,0,IF(C82&gt;1,1)))</f>
        <v>0</v>
      </c>
      <c r="C82" s="234"/>
      <c r="D82" s="251"/>
      <c r="E82" s="247" t="s">
        <v>62</v>
      </c>
    </row>
    <row r="83" customFormat="false" ht="14.25" hidden="false" customHeight="false" outlineLevel="0" collapsed="false">
      <c r="A83" s="250" t="n">
        <v>80</v>
      </c>
      <c r="B83" s="244" t="n">
        <f aca="false">IF(D83="x",0,IF(C83&lt;1,0,IF(C83&gt;1,1)))</f>
        <v>0</v>
      </c>
      <c r="C83" s="234"/>
      <c r="D83" s="251"/>
      <c r="E83" s="247" t="s">
        <v>62</v>
      </c>
    </row>
    <row r="84" customFormat="false" ht="14.25" hidden="false" customHeight="false" outlineLevel="0" collapsed="false">
      <c r="A84" s="248" t="n">
        <v>81</v>
      </c>
      <c r="B84" s="244" t="n">
        <f aca="false">IF(D84="x",0,IF(C84&lt;1,0,IF(C84&gt;1,1)))</f>
        <v>0</v>
      </c>
      <c r="C84" s="234"/>
      <c r="D84" s="251"/>
      <c r="E84" s="247" t="s">
        <v>62</v>
      </c>
    </row>
    <row r="85" customFormat="false" ht="14.25" hidden="false" customHeight="false" outlineLevel="0" collapsed="false">
      <c r="A85" s="250" t="n">
        <v>82</v>
      </c>
      <c r="B85" s="244" t="n">
        <f aca="false">IF(D85="x",0,IF(C85&lt;1,0,IF(C85&gt;1,1)))</f>
        <v>0</v>
      </c>
      <c r="C85" s="234"/>
      <c r="D85" s="251"/>
      <c r="E85" s="247" t="s">
        <v>62</v>
      </c>
    </row>
    <row r="86" customFormat="false" ht="14.25" hidden="false" customHeight="false" outlineLevel="0" collapsed="false">
      <c r="A86" s="248" t="n">
        <v>83</v>
      </c>
      <c r="B86" s="244" t="n">
        <f aca="false">IF(D86="x",0,IF(C86&lt;1,0,IF(C86&gt;1,1)))</f>
        <v>0</v>
      </c>
      <c r="C86" s="234"/>
      <c r="D86" s="251"/>
      <c r="E86" s="247" t="s">
        <v>62</v>
      </c>
    </row>
    <row r="87" customFormat="false" ht="14.25" hidden="false" customHeight="false" outlineLevel="0" collapsed="false">
      <c r="A87" s="250" t="n">
        <v>84</v>
      </c>
      <c r="B87" s="244" t="n">
        <f aca="false">IF(D87="x",0,IF(C87&lt;1,0,IF(C87&gt;1,1)))</f>
        <v>0</v>
      </c>
      <c r="C87" s="234"/>
      <c r="D87" s="251"/>
      <c r="E87" s="247" t="s">
        <v>62</v>
      </c>
    </row>
    <row r="88" customFormat="false" ht="14.25" hidden="false" customHeight="false" outlineLevel="0" collapsed="false">
      <c r="A88" s="248" t="n">
        <v>85</v>
      </c>
      <c r="B88" s="244" t="n">
        <f aca="false">IF(D88="x",0,IF(C88&lt;1,0,IF(C88&gt;1,1)))</f>
        <v>0</v>
      </c>
      <c r="C88" s="234"/>
      <c r="D88" s="251"/>
      <c r="E88" s="247" t="s">
        <v>62</v>
      </c>
    </row>
    <row r="89" customFormat="false" ht="14.25" hidden="false" customHeight="false" outlineLevel="0" collapsed="false">
      <c r="A89" s="250" t="n">
        <v>86</v>
      </c>
      <c r="B89" s="244" t="n">
        <f aca="false">IF(D89="x",0,IF(C89&lt;1,0,IF(C89&gt;1,1)))</f>
        <v>0</v>
      </c>
      <c r="C89" s="234"/>
      <c r="D89" s="251"/>
      <c r="E89" s="247" t="s">
        <v>62</v>
      </c>
    </row>
    <row r="90" customFormat="false" ht="14.25" hidden="false" customHeight="false" outlineLevel="0" collapsed="false">
      <c r="A90" s="248" t="n">
        <v>87</v>
      </c>
      <c r="B90" s="244" t="n">
        <f aca="false">IF(D90="x",0,IF(C90&lt;1,0,IF(C90&gt;1,1)))</f>
        <v>0</v>
      </c>
      <c r="C90" s="234"/>
      <c r="D90" s="251"/>
      <c r="E90" s="247" t="s">
        <v>62</v>
      </c>
    </row>
    <row r="91" customFormat="false" ht="14.25" hidden="false" customHeight="false" outlineLevel="0" collapsed="false">
      <c r="A91" s="250" t="n">
        <v>88</v>
      </c>
      <c r="B91" s="244" t="n">
        <f aca="false">IF(D91="x",0,IF(C91&lt;1,0,IF(C91&gt;1,1)))</f>
        <v>0</v>
      </c>
      <c r="C91" s="234"/>
      <c r="D91" s="251"/>
      <c r="E91" s="247" t="s">
        <v>62</v>
      </c>
    </row>
    <row r="92" customFormat="false" ht="14.25" hidden="false" customHeight="false" outlineLevel="0" collapsed="false">
      <c r="A92" s="248" t="n">
        <v>89</v>
      </c>
      <c r="B92" s="244" t="n">
        <f aca="false">IF(D92="x",0,IF(C92&lt;1,0,IF(C92&gt;1,1)))</f>
        <v>0</v>
      </c>
      <c r="C92" s="234"/>
      <c r="D92" s="251"/>
      <c r="E92" s="247" t="s">
        <v>62</v>
      </c>
    </row>
    <row r="93" customFormat="false" ht="14.25" hidden="false" customHeight="false" outlineLevel="0" collapsed="false">
      <c r="A93" s="250" t="n">
        <v>90</v>
      </c>
      <c r="B93" s="244" t="n">
        <f aca="false">IF(D93="x",0,IF(C93&lt;1,0,IF(C93&gt;1,1)))</f>
        <v>0</v>
      </c>
      <c r="C93" s="234"/>
      <c r="D93" s="251"/>
      <c r="E93" s="247" t="s">
        <v>62</v>
      </c>
    </row>
    <row r="94" customFormat="false" ht="14.25" hidden="false" customHeight="false" outlineLevel="0" collapsed="false">
      <c r="A94" s="248" t="n">
        <v>91</v>
      </c>
      <c r="B94" s="244" t="n">
        <f aca="false">IF(D94="x",0,IF(C94&lt;1,0,IF(C94&gt;1,1)))</f>
        <v>0</v>
      </c>
      <c r="C94" s="234"/>
      <c r="D94" s="251"/>
      <c r="E94" s="247" t="s">
        <v>62</v>
      </c>
    </row>
    <row r="95" customFormat="false" ht="14.25" hidden="false" customHeight="false" outlineLevel="0" collapsed="false">
      <c r="A95" s="250" t="n">
        <v>92</v>
      </c>
      <c r="B95" s="244" t="n">
        <f aca="false">IF(D95="x",0,IF(C95&lt;1,0,IF(C95&gt;1,1)))</f>
        <v>0</v>
      </c>
      <c r="C95" s="234"/>
      <c r="D95" s="251"/>
      <c r="E95" s="247" t="s">
        <v>62</v>
      </c>
    </row>
    <row r="96" customFormat="false" ht="14.25" hidden="false" customHeight="false" outlineLevel="0" collapsed="false">
      <c r="A96" s="248" t="n">
        <v>93</v>
      </c>
      <c r="B96" s="244" t="n">
        <f aca="false">IF(D96="x",0,IF(C96&lt;1,0,IF(C96&gt;1,1)))</f>
        <v>0</v>
      </c>
      <c r="C96" s="234"/>
      <c r="D96" s="251"/>
      <c r="E96" s="247" t="s">
        <v>62</v>
      </c>
    </row>
    <row r="97" customFormat="false" ht="14.25" hidden="false" customHeight="false" outlineLevel="0" collapsed="false">
      <c r="A97" s="250" t="n">
        <v>94</v>
      </c>
      <c r="B97" s="244" t="n">
        <f aca="false">IF(D97="x",0,IF(C97&lt;1,0,IF(C97&gt;1,1)))</f>
        <v>0</v>
      </c>
      <c r="C97" s="234"/>
      <c r="D97" s="251"/>
      <c r="E97" s="247" t="s">
        <v>62</v>
      </c>
    </row>
    <row r="98" customFormat="false" ht="14.25" hidden="false" customHeight="false" outlineLevel="0" collapsed="false">
      <c r="A98" s="248" t="n">
        <v>95</v>
      </c>
      <c r="B98" s="244" t="n">
        <f aca="false">IF(D98="x",0,IF(C98&lt;1,0,IF(C98&gt;1,1)))</f>
        <v>0</v>
      </c>
      <c r="C98" s="234"/>
      <c r="D98" s="251"/>
      <c r="E98" s="247" t="s">
        <v>62</v>
      </c>
    </row>
    <row r="99" customFormat="false" ht="14.25" hidden="false" customHeight="false" outlineLevel="0" collapsed="false">
      <c r="A99" s="250" t="n">
        <v>96</v>
      </c>
      <c r="B99" s="244" t="n">
        <f aca="false">IF(D99="x",0,IF(C99&lt;1,0,IF(C99&gt;1,1)))</f>
        <v>0</v>
      </c>
      <c r="C99" s="234"/>
      <c r="D99" s="251"/>
      <c r="E99" s="247" t="s">
        <v>62</v>
      </c>
    </row>
    <row r="100" customFormat="false" ht="14.25" hidden="false" customHeight="false" outlineLevel="0" collapsed="false">
      <c r="A100" s="248" t="n">
        <v>97</v>
      </c>
      <c r="B100" s="244" t="n">
        <f aca="false">IF(D100="x",0,IF(C100&lt;1,0,IF(C100&gt;1,1)))</f>
        <v>0</v>
      </c>
      <c r="C100" s="234"/>
      <c r="D100" s="251"/>
      <c r="E100" s="247" t="s">
        <v>62</v>
      </c>
    </row>
    <row r="101" customFormat="false" ht="14.25" hidden="false" customHeight="false" outlineLevel="0" collapsed="false">
      <c r="A101" s="250" t="n">
        <v>98</v>
      </c>
      <c r="B101" s="244" t="n">
        <f aca="false">IF(D101="x",0,IF(C101&lt;1,0,IF(C101&gt;1,1)))</f>
        <v>1</v>
      </c>
      <c r="C101" s="245" t="n">
        <v>128.984</v>
      </c>
      <c r="D101" s="251"/>
      <c r="E101" s="247" t="s">
        <v>62</v>
      </c>
    </row>
    <row r="102" customFormat="false" ht="14.25" hidden="false" customHeight="false" outlineLevel="0" collapsed="false">
      <c r="A102" s="248" t="n">
        <v>99</v>
      </c>
      <c r="B102" s="244" t="n">
        <f aca="false">IF(D102="x",0,IF(C102&lt;1,0,IF(C102&gt;1,1)))</f>
        <v>0</v>
      </c>
      <c r="C102" s="234"/>
      <c r="D102" s="251"/>
      <c r="E102" s="247" t="s">
        <v>62</v>
      </c>
    </row>
    <row r="103" customFormat="false" ht="14.25" hidden="false" customHeight="false" outlineLevel="0" collapsed="false">
      <c r="A103" s="250" t="n">
        <v>100</v>
      </c>
      <c r="B103" s="244" t="n">
        <f aca="false">IF(D103="x",0,IF(C103&lt;1,0,IF(C103&gt;1,1)))</f>
        <v>0</v>
      </c>
      <c r="C103" s="234"/>
      <c r="D103" s="251"/>
      <c r="E103" s="247" t="s">
        <v>62</v>
      </c>
    </row>
    <row r="104" customFormat="false" ht="14.25" hidden="false" customHeight="false" outlineLevel="0" collapsed="false">
      <c r="A104" s="248" t="n">
        <v>101</v>
      </c>
      <c r="B104" s="244" t="n">
        <f aca="false">IF(D104="x",0,IF(C104&lt;1,0,IF(C104&gt;1,1)))</f>
        <v>0</v>
      </c>
      <c r="C104" s="234"/>
      <c r="D104" s="251"/>
      <c r="E104" s="247" t="s">
        <v>62</v>
      </c>
    </row>
    <row r="105" customFormat="false" ht="14.25" hidden="false" customHeight="false" outlineLevel="0" collapsed="false">
      <c r="A105" s="250" t="n">
        <v>102</v>
      </c>
      <c r="B105" s="244" t="n">
        <f aca="false">IF(D105="x",0,IF(C105&lt;1,0,IF(C105&gt;1,1)))</f>
        <v>0</v>
      </c>
      <c r="C105" s="234"/>
      <c r="D105" s="251"/>
      <c r="E105" s="247" t="s">
        <v>62</v>
      </c>
    </row>
    <row r="106" customFormat="false" ht="14.25" hidden="false" customHeight="false" outlineLevel="0" collapsed="false">
      <c r="A106" s="248" t="n">
        <v>103</v>
      </c>
      <c r="B106" s="244" t="n">
        <f aca="false">IF(D106="x",0,IF(C106&lt;1,0,IF(C106&gt;1,1)))</f>
        <v>0</v>
      </c>
      <c r="C106" s="234"/>
      <c r="D106" s="251"/>
      <c r="E106" s="247" t="s">
        <v>62</v>
      </c>
    </row>
    <row r="107" customFormat="false" ht="14.25" hidden="false" customHeight="false" outlineLevel="0" collapsed="false">
      <c r="A107" s="250" t="n">
        <v>104</v>
      </c>
      <c r="B107" s="244" t="n">
        <f aca="false">IF(D107="x",0,IF(C107&lt;1,0,IF(C107&gt;1,1)))</f>
        <v>1</v>
      </c>
      <c r="C107" s="245" t="n">
        <v>129.334</v>
      </c>
      <c r="D107" s="251"/>
      <c r="E107" s="247" t="s">
        <v>62</v>
      </c>
    </row>
    <row r="108" customFormat="false" ht="14.25" hidden="false" customHeight="false" outlineLevel="0" collapsed="false">
      <c r="A108" s="248" t="n">
        <v>105</v>
      </c>
      <c r="B108" s="244" t="n">
        <f aca="false">IF(D108="x",0,IF(C108&lt;1,0,IF(C108&gt;1,1)))</f>
        <v>0</v>
      </c>
      <c r="C108" s="234"/>
      <c r="D108" s="251"/>
      <c r="E108" s="247" t="s">
        <v>62</v>
      </c>
    </row>
    <row r="109" customFormat="false" ht="14.25" hidden="false" customHeight="false" outlineLevel="0" collapsed="false">
      <c r="A109" s="250" t="n">
        <v>106</v>
      </c>
      <c r="B109" s="244" t="n">
        <f aca="false">IF(D109="x",0,IF(C109&lt;1,0,IF(C109&gt;1,1)))</f>
        <v>0</v>
      </c>
      <c r="C109" s="234"/>
      <c r="D109" s="251"/>
      <c r="E109" s="247" t="s">
        <v>62</v>
      </c>
    </row>
    <row r="110" customFormat="false" ht="14.25" hidden="false" customHeight="false" outlineLevel="0" collapsed="false">
      <c r="A110" s="248" t="n">
        <v>107</v>
      </c>
      <c r="B110" s="244" t="n">
        <f aca="false">IF(D110="x",0,IF(C110&lt;1,0,IF(C110&gt;1,1)))</f>
        <v>0</v>
      </c>
      <c r="C110" s="234"/>
      <c r="D110" s="251"/>
      <c r="E110" s="247" t="s">
        <v>62</v>
      </c>
    </row>
    <row r="111" customFormat="false" ht="14.25" hidden="false" customHeight="false" outlineLevel="0" collapsed="false">
      <c r="A111" s="250" t="n">
        <v>108</v>
      </c>
      <c r="B111" s="244" t="n">
        <f aca="false">IF(D111="x",0,IF(C111&lt;1,0,IF(C111&gt;1,1)))</f>
        <v>0</v>
      </c>
      <c r="C111" s="234"/>
      <c r="D111" s="251"/>
      <c r="E111" s="247" t="s">
        <v>62</v>
      </c>
    </row>
    <row r="112" customFormat="false" ht="14.25" hidden="false" customHeight="false" outlineLevel="0" collapsed="false">
      <c r="A112" s="248" t="n">
        <v>109</v>
      </c>
      <c r="B112" s="244" t="n">
        <f aca="false">IF(D112="x",0,IF(C112&lt;1,0,IF(C112&gt;1,1)))</f>
        <v>1</v>
      </c>
      <c r="C112" s="245" t="n">
        <v>127.559</v>
      </c>
      <c r="D112" s="251"/>
      <c r="E112" s="247" t="s">
        <v>62</v>
      </c>
    </row>
    <row r="113" customFormat="false" ht="14.25" hidden="false" customHeight="false" outlineLevel="0" collapsed="false">
      <c r="A113" s="250" t="n">
        <v>110</v>
      </c>
      <c r="B113" s="244" t="n">
        <f aca="false">IF(D113="x",0,IF(C113&lt;1,0,IF(C113&gt;1,1)))</f>
        <v>0</v>
      </c>
      <c r="C113" s="234"/>
      <c r="D113" s="251"/>
      <c r="E113" s="247" t="s">
        <v>62</v>
      </c>
    </row>
    <row r="114" customFormat="false" ht="14.25" hidden="false" customHeight="false" outlineLevel="0" collapsed="false">
      <c r="A114" s="248" t="n">
        <v>111</v>
      </c>
      <c r="B114" s="244" t="n">
        <f aca="false">IF(D114="x",0,IF(C114&lt;1,0,IF(C114&gt;1,1)))</f>
        <v>0</v>
      </c>
      <c r="C114" s="234"/>
      <c r="D114" s="251"/>
      <c r="E114" s="247" t="s">
        <v>62</v>
      </c>
    </row>
    <row r="115" customFormat="false" ht="14.25" hidden="false" customHeight="false" outlineLevel="0" collapsed="false">
      <c r="A115" s="250" t="n">
        <v>112</v>
      </c>
      <c r="B115" s="244" t="n">
        <f aca="false">IF(D115="x",0,IF(C115&lt;1,0,IF(C115&gt;1,1)))</f>
        <v>0</v>
      </c>
      <c r="C115" s="234"/>
      <c r="D115" s="251"/>
      <c r="E115" s="247" t="s">
        <v>62</v>
      </c>
    </row>
    <row r="116" customFormat="false" ht="14.25" hidden="false" customHeight="false" outlineLevel="0" collapsed="false">
      <c r="A116" s="248" t="n">
        <v>113</v>
      </c>
      <c r="B116" s="244" t="n">
        <f aca="false">IF(D116="x",0,IF(C116&lt;1,0,IF(C116&gt;1,1)))</f>
        <v>0</v>
      </c>
      <c r="C116" s="234"/>
      <c r="D116" s="251"/>
      <c r="E116" s="247" t="s">
        <v>62</v>
      </c>
    </row>
    <row r="117" customFormat="false" ht="14.25" hidden="false" customHeight="false" outlineLevel="0" collapsed="false">
      <c r="A117" s="250" t="n">
        <v>114</v>
      </c>
      <c r="B117" s="244" t="n">
        <f aca="false">IF(D117="x",0,IF(C117&lt;1,0,IF(C117&gt;1,1)))</f>
        <v>0</v>
      </c>
      <c r="C117" s="234"/>
      <c r="D117" s="251"/>
      <c r="E117" s="247" t="s">
        <v>62</v>
      </c>
    </row>
    <row r="118" customFormat="false" ht="14.25" hidden="false" customHeight="false" outlineLevel="0" collapsed="false">
      <c r="A118" s="248" t="n">
        <v>115</v>
      </c>
      <c r="B118" s="244" t="n">
        <f aca="false">IF(D118="x",0,IF(C118&lt;1,0,IF(C118&gt;1,1)))</f>
        <v>0</v>
      </c>
      <c r="C118" s="234"/>
      <c r="D118" s="251"/>
      <c r="E118" s="247" t="s">
        <v>62</v>
      </c>
    </row>
    <row r="119" customFormat="false" ht="14.25" hidden="false" customHeight="false" outlineLevel="0" collapsed="false">
      <c r="A119" s="250" t="n">
        <v>116</v>
      </c>
      <c r="B119" s="244" t="n">
        <f aca="false">IF(D119="x",0,IF(C119&lt;1,0,IF(C119&gt;1,1)))</f>
        <v>0</v>
      </c>
      <c r="C119" s="234"/>
      <c r="D119" s="251"/>
      <c r="E119" s="247" t="s">
        <v>62</v>
      </c>
    </row>
    <row r="120" customFormat="false" ht="14.25" hidden="false" customHeight="false" outlineLevel="0" collapsed="false">
      <c r="A120" s="248" t="n">
        <v>117</v>
      </c>
      <c r="B120" s="244" t="n">
        <f aca="false">IF(D120="x",0,IF(C120&lt;1,0,IF(C120&gt;1,1)))</f>
        <v>0</v>
      </c>
      <c r="C120" s="234"/>
      <c r="D120" s="251"/>
      <c r="E120" s="247" t="s">
        <v>62</v>
      </c>
    </row>
    <row r="121" customFormat="false" ht="14.25" hidden="false" customHeight="false" outlineLevel="0" collapsed="false">
      <c r="A121" s="250" t="n">
        <v>118</v>
      </c>
      <c r="B121" s="244" t="n">
        <f aca="false">IF(D121="x",0,IF(C121&lt;1,0,IF(C121&gt;1,1)))</f>
        <v>0</v>
      </c>
      <c r="C121" s="234"/>
      <c r="D121" s="251"/>
      <c r="E121" s="247" t="s">
        <v>62</v>
      </c>
    </row>
    <row r="122" customFormat="false" ht="14.25" hidden="false" customHeight="false" outlineLevel="0" collapsed="false">
      <c r="A122" s="248" t="n">
        <v>119</v>
      </c>
      <c r="B122" s="244" t="n">
        <f aca="false">IF(D122="x",0,IF(C122&lt;1,0,IF(C122&gt;1,1)))</f>
        <v>0</v>
      </c>
      <c r="C122" s="234"/>
      <c r="D122" s="251"/>
      <c r="E122" s="247" t="s">
        <v>62</v>
      </c>
    </row>
    <row r="123" customFormat="false" ht="14.25" hidden="false" customHeight="false" outlineLevel="0" collapsed="false">
      <c r="A123" s="250" t="n">
        <v>120</v>
      </c>
      <c r="B123" s="244" t="n">
        <f aca="false">IF(D123="x",0,IF(C123&lt;1,0,IF(C123&gt;1,1)))</f>
        <v>0</v>
      </c>
      <c r="C123" s="234"/>
      <c r="D123" s="251"/>
      <c r="E123" s="247" t="s">
        <v>62</v>
      </c>
    </row>
    <row r="124" customFormat="false" ht="14.25" hidden="false" customHeight="false" outlineLevel="0" collapsed="false">
      <c r="A124" s="248" t="n">
        <v>121</v>
      </c>
      <c r="B124" s="244" t="n">
        <f aca="false">IF(D124="x",0,IF(C124&lt;1,0,IF(C124&gt;1,1)))</f>
        <v>0</v>
      </c>
      <c r="C124" s="234"/>
      <c r="D124" s="251"/>
      <c r="E124" s="247" t="s">
        <v>62</v>
      </c>
    </row>
    <row r="125" customFormat="false" ht="14.25" hidden="false" customHeight="false" outlineLevel="0" collapsed="false">
      <c r="A125" s="250" t="n">
        <v>122</v>
      </c>
      <c r="B125" s="244" t="n">
        <f aca="false">IF(D125="x",0,IF(C125&lt;1,0,IF(C125&gt;1,1)))</f>
        <v>0</v>
      </c>
      <c r="C125" s="234"/>
      <c r="D125" s="251"/>
      <c r="E125" s="247" t="s">
        <v>62</v>
      </c>
    </row>
    <row r="126" customFormat="false" ht="14.25" hidden="false" customHeight="false" outlineLevel="0" collapsed="false">
      <c r="A126" s="248" t="n">
        <v>123</v>
      </c>
      <c r="B126" s="244" t="n">
        <f aca="false">IF(D126="x",0,IF(C126&lt;1,0,IF(C126&gt;1,1)))</f>
        <v>0</v>
      </c>
      <c r="C126" s="234"/>
      <c r="D126" s="251"/>
      <c r="E126" s="247" t="s">
        <v>62</v>
      </c>
    </row>
    <row r="127" customFormat="false" ht="14.25" hidden="false" customHeight="false" outlineLevel="0" collapsed="false">
      <c r="A127" s="250" t="n">
        <v>124</v>
      </c>
      <c r="B127" s="244" t="n">
        <f aca="false">IF(D127="x",0,IF(C127&lt;1,0,IF(C127&gt;1,1)))</f>
        <v>0</v>
      </c>
      <c r="C127" s="234"/>
      <c r="D127" s="251"/>
      <c r="E127" s="247" t="s">
        <v>62</v>
      </c>
    </row>
    <row r="128" customFormat="false" ht="14.25" hidden="false" customHeight="false" outlineLevel="0" collapsed="false">
      <c r="A128" s="248" t="n">
        <v>125</v>
      </c>
      <c r="B128" s="244" t="n">
        <f aca="false">IF(D128="x",0,IF(C128&lt;1,0,IF(C128&gt;1,1)))</f>
        <v>0</v>
      </c>
      <c r="C128" s="234"/>
      <c r="D128" s="251"/>
      <c r="E128" s="247" t="s">
        <v>62</v>
      </c>
    </row>
    <row r="129" customFormat="false" ht="14.25" hidden="false" customHeight="false" outlineLevel="0" collapsed="false">
      <c r="A129" s="250" t="n">
        <v>126</v>
      </c>
      <c r="B129" s="244" t="n">
        <f aca="false">IF(D129="x",0,IF(C129&lt;1,0,IF(C129&gt;1,1)))</f>
        <v>0</v>
      </c>
      <c r="C129" s="234"/>
      <c r="D129" s="251"/>
      <c r="E129" s="247" t="s">
        <v>62</v>
      </c>
    </row>
    <row r="130" customFormat="false" ht="14.25" hidden="false" customHeight="false" outlineLevel="0" collapsed="false">
      <c r="A130" s="248" t="n">
        <v>127</v>
      </c>
      <c r="B130" s="244" t="n">
        <f aca="false">IF(D130="x",0,IF(C130&lt;1,0,IF(C130&gt;1,1)))</f>
        <v>0</v>
      </c>
      <c r="C130" s="234"/>
      <c r="D130" s="251"/>
      <c r="E130" s="247" t="s">
        <v>62</v>
      </c>
    </row>
    <row r="131" customFormat="false" ht="14.25" hidden="false" customHeight="false" outlineLevel="0" collapsed="false">
      <c r="A131" s="250" t="n">
        <v>128</v>
      </c>
      <c r="B131" s="244" t="n">
        <f aca="false">IF(D131="x",0,IF(C131&lt;1,0,IF(C131&gt;1,1)))</f>
        <v>0</v>
      </c>
      <c r="C131" s="234"/>
      <c r="D131" s="251"/>
      <c r="E131" s="247" t="s">
        <v>62</v>
      </c>
    </row>
    <row r="132" customFormat="false" ht="14.25" hidden="false" customHeight="false" outlineLevel="0" collapsed="false">
      <c r="A132" s="248" t="n">
        <v>129</v>
      </c>
      <c r="B132" s="244" t="n">
        <f aca="false">IF(D132="x",0,IF(C132&lt;1,0,IF(C132&gt;1,1)))</f>
        <v>0</v>
      </c>
      <c r="C132" s="234"/>
      <c r="D132" s="251"/>
      <c r="E132" s="247" t="s">
        <v>62</v>
      </c>
    </row>
    <row r="133" customFormat="false" ht="14.25" hidden="false" customHeight="false" outlineLevel="0" collapsed="false">
      <c r="A133" s="250" t="n">
        <v>130</v>
      </c>
      <c r="B133" s="244" t="n">
        <f aca="false">IF(D133="x",0,IF(C133&lt;1,0,IF(C133&gt;1,1)))</f>
        <v>1</v>
      </c>
      <c r="C133" s="245" t="n">
        <v>124.454</v>
      </c>
      <c r="D133" s="251"/>
      <c r="E133" s="247" t="s">
        <v>62</v>
      </c>
    </row>
    <row r="134" customFormat="false" ht="14.25" hidden="false" customHeight="false" outlineLevel="0" collapsed="false">
      <c r="A134" s="248" t="n">
        <v>131</v>
      </c>
      <c r="B134" s="244" t="n">
        <f aca="false">IF(D134="x",0,IF(C134&lt;1,0,IF(C134&gt;1,1)))</f>
        <v>0</v>
      </c>
      <c r="C134" s="234"/>
      <c r="D134" s="251"/>
      <c r="E134" s="247" t="s">
        <v>62</v>
      </c>
    </row>
    <row r="135" customFormat="false" ht="14.25" hidden="false" customHeight="false" outlineLevel="0" collapsed="false">
      <c r="A135" s="250" t="n">
        <v>132</v>
      </c>
      <c r="B135" s="244" t="n">
        <f aca="false">IF(D135="x",0,IF(C135&lt;1,0,IF(C135&gt;1,1)))</f>
        <v>0</v>
      </c>
      <c r="C135" s="234"/>
      <c r="D135" s="251"/>
      <c r="E135" s="247" t="s">
        <v>62</v>
      </c>
    </row>
    <row r="136" customFormat="false" ht="14.25" hidden="false" customHeight="false" outlineLevel="0" collapsed="false">
      <c r="A136" s="248" t="n">
        <v>133</v>
      </c>
      <c r="B136" s="244" t="n">
        <f aca="false">IF(D136="x",0,IF(C136&lt;1,0,IF(C136&gt;1,1)))</f>
        <v>0</v>
      </c>
      <c r="C136" s="234"/>
      <c r="D136" s="251"/>
      <c r="E136" s="247" t="s">
        <v>62</v>
      </c>
    </row>
    <row r="137" customFormat="false" ht="14.25" hidden="false" customHeight="false" outlineLevel="0" collapsed="false">
      <c r="A137" s="250" t="n">
        <v>134</v>
      </c>
      <c r="B137" s="244" t="n">
        <f aca="false">IF(D137="x",0,IF(C137&lt;1,0,IF(C137&gt;1,1)))</f>
        <v>0</v>
      </c>
      <c r="C137" s="234"/>
      <c r="D137" s="251"/>
      <c r="E137" s="247" t="s">
        <v>62</v>
      </c>
    </row>
    <row r="138" customFormat="false" ht="14.25" hidden="false" customHeight="false" outlineLevel="0" collapsed="false">
      <c r="A138" s="248" t="n">
        <v>135</v>
      </c>
      <c r="B138" s="244" t="n">
        <f aca="false">IF(D138="x",0,IF(C138&lt;1,0,IF(C138&gt;1,1)))</f>
        <v>1</v>
      </c>
      <c r="C138" s="245" t="n">
        <v>123.113</v>
      </c>
      <c r="D138" s="251"/>
      <c r="E138" s="247" t="s">
        <v>62</v>
      </c>
    </row>
    <row r="139" customFormat="false" ht="14.25" hidden="false" customHeight="false" outlineLevel="0" collapsed="false">
      <c r="A139" s="250" t="n">
        <v>136</v>
      </c>
      <c r="B139" s="244" t="n">
        <f aca="false">IF(D139="x",0,IF(C139&lt;1,0,IF(C139&gt;1,1)))</f>
        <v>0</v>
      </c>
      <c r="C139" s="234"/>
      <c r="D139" s="251"/>
      <c r="E139" s="247" t="s">
        <v>62</v>
      </c>
    </row>
    <row r="140" customFormat="false" ht="14.25" hidden="false" customHeight="false" outlineLevel="0" collapsed="false">
      <c r="A140" s="248" t="n">
        <v>137</v>
      </c>
      <c r="B140" s="244" t="n">
        <f aca="false">IF(D140="x",0,IF(C140&lt;1,0,IF(C140&gt;1,1)))</f>
        <v>0</v>
      </c>
      <c r="C140" s="234"/>
      <c r="D140" s="251"/>
      <c r="E140" s="247" t="s">
        <v>62</v>
      </c>
    </row>
    <row r="141" customFormat="false" ht="14.25" hidden="false" customHeight="false" outlineLevel="0" collapsed="false">
      <c r="A141" s="250" t="n">
        <v>138</v>
      </c>
      <c r="B141" s="244" t="n">
        <f aca="false">IF(D141="x",0,IF(C141&lt;1,0,IF(C141&gt;1,1)))</f>
        <v>0</v>
      </c>
      <c r="C141" s="234"/>
      <c r="D141" s="251"/>
      <c r="E141" s="247" t="s">
        <v>62</v>
      </c>
    </row>
    <row r="142" customFormat="false" ht="14.25" hidden="false" customHeight="false" outlineLevel="0" collapsed="false">
      <c r="A142" s="248" t="n">
        <v>139</v>
      </c>
      <c r="B142" s="244" t="n">
        <f aca="false">IF(D142="x",0,IF(C142&lt;1,0,IF(C142&gt;1,1)))</f>
        <v>0</v>
      </c>
      <c r="C142" s="234"/>
      <c r="D142" s="251"/>
      <c r="E142" s="247" t="s">
        <v>62</v>
      </c>
    </row>
    <row r="143" customFormat="false" ht="14.25" hidden="false" customHeight="false" outlineLevel="0" collapsed="false">
      <c r="A143" s="250" t="n">
        <v>140</v>
      </c>
      <c r="B143" s="244" t="n">
        <f aca="false">IF(D143="x",0,IF(C143&lt;1,0,IF(C143&gt;1,1)))</f>
        <v>0</v>
      </c>
      <c r="C143" s="234"/>
      <c r="D143" s="251"/>
      <c r="E143" s="247" t="s">
        <v>62</v>
      </c>
    </row>
    <row r="144" customFormat="false" ht="14.25" hidden="false" customHeight="false" outlineLevel="0" collapsed="false">
      <c r="A144" s="248" t="n">
        <v>141</v>
      </c>
      <c r="B144" s="244" t="n">
        <f aca="false">IF(D144="x",0,IF(C144&lt;1,0,IF(C144&gt;1,1)))</f>
        <v>0</v>
      </c>
      <c r="C144" s="234"/>
      <c r="D144" s="251"/>
      <c r="E144" s="247" t="s">
        <v>62</v>
      </c>
    </row>
    <row r="145" customFormat="false" ht="14.25" hidden="false" customHeight="false" outlineLevel="0" collapsed="false">
      <c r="A145" s="250" t="n">
        <v>142</v>
      </c>
      <c r="B145" s="244" t="n">
        <f aca="false">IF(D145="x",0,IF(C145&lt;1,0,IF(C145&gt;1,1)))</f>
        <v>0</v>
      </c>
      <c r="C145" s="234"/>
      <c r="D145" s="251"/>
      <c r="E145" s="247" t="s">
        <v>62</v>
      </c>
    </row>
    <row r="146" customFormat="false" ht="14.25" hidden="false" customHeight="false" outlineLevel="0" collapsed="false">
      <c r="A146" s="248" t="n">
        <v>143</v>
      </c>
      <c r="B146" s="244" t="n">
        <f aca="false">IF(D146="x",0,IF(C146&lt;1,0,IF(C146&gt;1,1)))</f>
        <v>0</v>
      </c>
      <c r="C146" s="234"/>
      <c r="D146" s="251"/>
      <c r="E146" s="247" t="s">
        <v>62</v>
      </c>
    </row>
    <row r="147" customFormat="false" ht="14.25" hidden="false" customHeight="false" outlineLevel="0" collapsed="false">
      <c r="A147" s="250" t="n">
        <v>144</v>
      </c>
      <c r="B147" s="244" t="n">
        <f aca="false">IF(D147="x",0,IF(C147&lt;1,0,IF(C147&gt;1,1)))</f>
        <v>0</v>
      </c>
      <c r="C147" s="234"/>
      <c r="D147" s="251"/>
      <c r="E147" s="247" t="s">
        <v>62</v>
      </c>
    </row>
    <row r="148" customFormat="false" ht="14.25" hidden="false" customHeight="false" outlineLevel="0" collapsed="false">
      <c r="A148" s="248" t="n">
        <v>145</v>
      </c>
      <c r="B148" s="244" t="n">
        <f aca="false">IF(D148="x",0,IF(C148&lt;1,0,IF(C148&gt;1,1)))</f>
        <v>0</v>
      </c>
      <c r="C148" s="234"/>
      <c r="D148" s="251"/>
      <c r="E148" s="247" t="s">
        <v>62</v>
      </c>
    </row>
    <row r="149" customFormat="false" ht="14.25" hidden="false" customHeight="false" outlineLevel="0" collapsed="false">
      <c r="A149" s="250" t="n">
        <v>146</v>
      </c>
      <c r="B149" s="244" t="n">
        <f aca="false">IF(D149="x",0,IF(C149&lt;1,0,IF(C149&gt;1,1)))</f>
        <v>1</v>
      </c>
      <c r="C149" s="245" t="n">
        <v>128.446</v>
      </c>
      <c r="D149" s="251"/>
      <c r="E149" s="247" t="s">
        <v>62</v>
      </c>
    </row>
    <row r="150" customFormat="false" ht="14.25" hidden="false" customHeight="false" outlineLevel="0" collapsed="false">
      <c r="A150" s="248" t="n">
        <v>147</v>
      </c>
      <c r="B150" s="244" t="n">
        <f aca="false">IF(D150="x",0,IF(C150&lt;1,0,IF(C150&gt;1,1)))</f>
        <v>0</v>
      </c>
      <c r="C150" s="234"/>
      <c r="D150" s="251"/>
      <c r="E150" s="247" t="s">
        <v>62</v>
      </c>
    </row>
    <row r="151" customFormat="false" ht="14.25" hidden="false" customHeight="false" outlineLevel="0" collapsed="false">
      <c r="A151" s="250" t="n">
        <v>148</v>
      </c>
      <c r="B151" s="244" t="n">
        <f aca="false">IF(D151="x",0,IF(C151&lt;1,0,IF(C151&gt;1,1)))</f>
        <v>0</v>
      </c>
      <c r="C151" s="234"/>
      <c r="D151" s="251"/>
      <c r="E151" s="247" t="s">
        <v>62</v>
      </c>
    </row>
    <row r="152" customFormat="false" ht="14.25" hidden="false" customHeight="false" outlineLevel="0" collapsed="false">
      <c r="A152" s="248" t="n">
        <v>149</v>
      </c>
      <c r="B152" s="244" t="n">
        <f aca="false">IF(D152="x",0,IF(C152&lt;1,0,IF(C152&gt;1,1)))</f>
        <v>0</v>
      </c>
      <c r="C152" s="234"/>
      <c r="D152" s="251"/>
      <c r="E152" s="247" t="s">
        <v>62</v>
      </c>
    </row>
    <row r="153" customFormat="false" ht="14.25" hidden="false" customHeight="false" outlineLevel="0" collapsed="false">
      <c r="A153" s="250" t="n">
        <v>150</v>
      </c>
      <c r="B153" s="244" t="n">
        <f aca="false">IF(D153="x",0,IF(C153&lt;1,0,IF(C153&gt;1,1)))</f>
        <v>0</v>
      </c>
      <c r="C153" s="234"/>
      <c r="D153" s="251"/>
      <c r="E153" s="247" t="s">
        <v>62</v>
      </c>
    </row>
    <row r="154" customFormat="false" ht="14.25" hidden="false" customHeight="false" outlineLevel="0" collapsed="false">
      <c r="A154" s="248" t="n">
        <v>151</v>
      </c>
      <c r="B154" s="244" t="n">
        <f aca="false">IF(D154="x",0,IF(C154&lt;1,0,IF(C154&gt;1,1)))</f>
        <v>0</v>
      </c>
      <c r="C154" s="234"/>
      <c r="D154" s="251"/>
      <c r="E154" s="247" t="s">
        <v>62</v>
      </c>
    </row>
    <row r="155" customFormat="false" ht="14.25" hidden="false" customHeight="false" outlineLevel="0" collapsed="false">
      <c r="A155" s="250" t="n">
        <v>152</v>
      </c>
      <c r="B155" s="244" t="n">
        <f aca="false">IF(D155="x",0,IF(C155&lt;1,0,IF(C155&gt;1,1)))</f>
        <v>0</v>
      </c>
      <c r="C155" s="234"/>
      <c r="D155" s="251"/>
      <c r="E155" s="247" t="s">
        <v>62</v>
      </c>
    </row>
    <row r="156" customFormat="false" ht="14.25" hidden="false" customHeight="false" outlineLevel="0" collapsed="false">
      <c r="A156" s="248" t="n">
        <v>153</v>
      </c>
      <c r="B156" s="244" t="n">
        <f aca="false">IF(D156="x",0,IF(C156&lt;1,0,IF(C156&gt;1,1)))</f>
        <v>1</v>
      </c>
      <c r="C156" s="245" t="n">
        <v>119.524</v>
      </c>
      <c r="D156" s="251"/>
      <c r="E156" s="247" t="s">
        <v>62</v>
      </c>
    </row>
    <row r="157" customFormat="false" ht="14.25" hidden="false" customHeight="false" outlineLevel="0" collapsed="false">
      <c r="A157" s="250" t="n">
        <v>154</v>
      </c>
      <c r="B157" s="244" t="n">
        <f aca="false">IF(D157="x",0,IF(C157&lt;1,0,IF(C157&gt;1,1)))</f>
        <v>1</v>
      </c>
      <c r="C157" s="245" t="n">
        <v>126.41</v>
      </c>
      <c r="D157" s="251"/>
      <c r="E157" s="247" t="s">
        <v>62</v>
      </c>
    </row>
    <row r="158" customFormat="false" ht="14.25" hidden="false" customHeight="false" outlineLevel="0" collapsed="false">
      <c r="A158" s="248" t="n">
        <v>155</v>
      </c>
      <c r="B158" s="244" t="n">
        <f aca="false">IF(D158="x",0,IF(C158&lt;1,0,IF(C158&gt;1,1)))</f>
        <v>1</v>
      </c>
      <c r="C158" s="245" t="n">
        <v>122.745</v>
      </c>
      <c r="D158" s="251"/>
      <c r="E158" s="247" t="s">
        <v>62</v>
      </c>
    </row>
    <row r="159" customFormat="false" ht="14.25" hidden="false" customHeight="false" outlineLevel="0" collapsed="false">
      <c r="A159" s="250" t="n">
        <v>156</v>
      </c>
      <c r="B159" s="244" t="n">
        <f aca="false">IF(D159="x",0,IF(C159&lt;1,0,IF(C159&gt;1,1)))</f>
        <v>0</v>
      </c>
      <c r="C159" s="234"/>
      <c r="D159" s="251"/>
      <c r="E159" s="247" t="s">
        <v>62</v>
      </c>
    </row>
    <row r="160" customFormat="false" ht="14.25" hidden="false" customHeight="false" outlineLevel="0" collapsed="false">
      <c r="A160" s="248" t="n">
        <v>157</v>
      </c>
      <c r="B160" s="244" t="n">
        <f aca="false">IF(D160="x",0,IF(C160&lt;1,0,IF(C160&gt;1,1)))</f>
        <v>1</v>
      </c>
      <c r="C160" s="245" t="n">
        <v>131.58</v>
      </c>
      <c r="D160" s="251"/>
      <c r="E160" s="247" t="s">
        <v>62</v>
      </c>
    </row>
    <row r="161" customFormat="false" ht="14.25" hidden="false" customHeight="false" outlineLevel="0" collapsed="false">
      <c r="A161" s="250" t="n">
        <v>158</v>
      </c>
      <c r="B161" s="244" t="n">
        <f aca="false">IF(D161="x",0,IF(C161&lt;1,0,IF(C161&gt;1,1)))</f>
        <v>1</v>
      </c>
      <c r="C161" s="245" t="n">
        <v>132.29</v>
      </c>
      <c r="D161" s="251"/>
      <c r="E161" s="247" t="s">
        <v>62</v>
      </c>
    </row>
    <row r="162" customFormat="false" ht="14.25" hidden="false" customHeight="false" outlineLevel="0" collapsed="false">
      <c r="A162" s="248" t="n">
        <v>159</v>
      </c>
      <c r="B162" s="244" t="n">
        <f aca="false">IF(D162="x",0,IF(C162&lt;1,0,IF(C162&gt;1,1)))</f>
        <v>0</v>
      </c>
      <c r="C162" s="234"/>
      <c r="D162" s="251"/>
      <c r="E162" s="247" t="s">
        <v>62</v>
      </c>
    </row>
    <row r="163" customFormat="false" ht="14.25" hidden="false" customHeight="false" outlineLevel="0" collapsed="false">
      <c r="A163" s="250" t="n">
        <v>160</v>
      </c>
      <c r="B163" s="244" t="n">
        <f aca="false">IF(D163="x",0,IF(C163&lt;1,0,IF(C163&gt;1,1)))</f>
        <v>1</v>
      </c>
      <c r="C163" s="245" t="n">
        <v>132.08</v>
      </c>
      <c r="D163" s="251"/>
      <c r="E163" s="247" t="s">
        <v>62</v>
      </c>
    </row>
    <row r="164" customFormat="false" ht="14.25" hidden="false" customHeight="false" outlineLevel="0" collapsed="false">
      <c r="A164" s="248" t="n">
        <v>161</v>
      </c>
      <c r="B164" s="244" t="n">
        <f aca="false">IF(D164="x",0,IF(C164&lt;1,0,IF(C164&gt;1,1)))</f>
        <v>1</v>
      </c>
      <c r="C164" s="245" t="n">
        <v>130.25</v>
      </c>
      <c r="D164" s="251"/>
      <c r="E164" s="247" t="s">
        <v>62</v>
      </c>
    </row>
    <row r="165" customFormat="false" ht="14.25" hidden="false" customHeight="false" outlineLevel="0" collapsed="false">
      <c r="A165" s="250" t="n">
        <v>162</v>
      </c>
      <c r="B165" s="244" t="n">
        <f aca="false">IF(D165="x",0,IF(C165&lt;1,0,IF(C165&gt;1,1)))</f>
        <v>1</v>
      </c>
      <c r="C165" s="245" t="n">
        <v>114.92</v>
      </c>
      <c r="D165" s="251"/>
      <c r="E165" s="247" t="s">
        <v>62</v>
      </c>
    </row>
    <row r="166" customFormat="false" ht="14.25" hidden="false" customHeight="false" outlineLevel="0" collapsed="false">
      <c r="A166" s="248" t="n">
        <v>163</v>
      </c>
      <c r="B166" s="244" t="n">
        <f aca="false">IF(D166="x",0,IF(C166&lt;1,0,IF(C166&gt;1,1)))</f>
        <v>1</v>
      </c>
      <c r="C166" s="245" t="n">
        <v>128.17</v>
      </c>
      <c r="D166" s="251"/>
      <c r="E166" s="247" t="s">
        <v>62</v>
      </c>
    </row>
    <row r="167" customFormat="false" ht="14.25" hidden="false" customHeight="false" outlineLevel="0" collapsed="false">
      <c r="A167" s="250" t="n">
        <v>164</v>
      </c>
      <c r="B167" s="244" t="n">
        <f aca="false">IF(D167="x",0,IF(C167&lt;1,0,IF(C167&gt;1,1)))</f>
        <v>0</v>
      </c>
      <c r="C167" s="234"/>
      <c r="D167" s="251"/>
      <c r="E167" s="247" t="s">
        <v>62</v>
      </c>
    </row>
    <row r="168" customFormat="false" ht="14.25" hidden="false" customHeight="false" outlineLevel="0" collapsed="false">
      <c r="A168" s="248" t="n">
        <v>165</v>
      </c>
      <c r="B168" s="244" t="n">
        <f aca="false">IF(D168="x",0,IF(C168&lt;1,0,IF(C168&gt;1,1)))</f>
        <v>0</v>
      </c>
      <c r="C168" s="234"/>
      <c r="D168" s="251"/>
      <c r="E168" s="247" t="s">
        <v>62</v>
      </c>
    </row>
    <row r="169" customFormat="false" ht="14.25" hidden="false" customHeight="false" outlineLevel="0" collapsed="false">
      <c r="A169" s="250" t="n">
        <v>166</v>
      </c>
      <c r="B169" s="244" t="n">
        <f aca="false">IF(D169="x",0,IF(C169&lt;1,0,IF(C169&gt;1,1)))</f>
        <v>0</v>
      </c>
      <c r="C169" s="234"/>
      <c r="D169" s="251"/>
      <c r="E169" s="247" t="s">
        <v>62</v>
      </c>
    </row>
    <row r="170" customFormat="false" ht="14.25" hidden="false" customHeight="false" outlineLevel="0" collapsed="false">
      <c r="A170" s="248" t="n">
        <v>167</v>
      </c>
      <c r="B170" s="244" t="n">
        <f aca="false">IF(D170="x",0,IF(C170&lt;1,0,IF(C170&gt;1,1)))</f>
        <v>0</v>
      </c>
      <c r="C170" s="234"/>
      <c r="D170" s="251"/>
      <c r="E170" s="247" t="s">
        <v>62</v>
      </c>
    </row>
    <row r="171" customFormat="false" ht="14.25" hidden="false" customHeight="false" outlineLevel="0" collapsed="false">
      <c r="A171" s="250" t="n">
        <v>168</v>
      </c>
      <c r="B171" s="244" t="n">
        <f aca="false">IF(D171="x",0,IF(C171&lt;1,0,IF(C171&gt;1,1)))</f>
        <v>1</v>
      </c>
      <c r="C171" s="245" t="n">
        <v>121.12</v>
      </c>
      <c r="D171" s="251"/>
      <c r="E171" s="247" t="s">
        <v>62</v>
      </c>
    </row>
    <row r="172" customFormat="false" ht="14.25" hidden="false" customHeight="false" outlineLevel="0" collapsed="false">
      <c r="A172" s="248" t="n">
        <v>169</v>
      </c>
      <c r="B172" s="244" t="n">
        <f aca="false">IF(D172="x",0,IF(C172&lt;1,0,IF(C172&gt;1,1)))</f>
        <v>0</v>
      </c>
      <c r="C172" s="234"/>
      <c r="D172" s="251"/>
      <c r="E172" s="247" t="s">
        <v>62</v>
      </c>
    </row>
    <row r="173" customFormat="false" ht="14.25" hidden="false" customHeight="false" outlineLevel="0" collapsed="false">
      <c r="A173" s="250" t="n">
        <v>170</v>
      </c>
      <c r="B173" s="244" t="n">
        <f aca="false">IF(D173="x",0,IF(C173&lt;1,0,IF(C173&gt;1,1)))</f>
        <v>0</v>
      </c>
      <c r="C173" s="234"/>
      <c r="D173" s="251"/>
      <c r="E173" s="247" t="s">
        <v>62</v>
      </c>
    </row>
    <row r="174" customFormat="false" ht="14.25" hidden="false" customHeight="false" outlineLevel="0" collapsed="false">
      <c r="A174" s="248" t="n">
        <v>171</v>
      </c>
      <c r="B174" s="244" t="n">
        <f aca="false">IF(D174="x",0,IF(C174&lt;1,0,IF(C174&gt;1,1)))</f>
        <v>0</v>
      </c>
      <c r="C174" s="234"/>
      <c r="D174" s="251"/>
      <c r="E174" s="247" t="s">
        <v>62</v>
      </c>
    </row>
    <row r="175" customFormat="false" ht="14.25" hidden="false" customHeight="false" outlineLevel="0" collapsed="false">
      <c r="A175" s="250" t="n">
        <v>172</v>
      </c>
      <c r="B175" s="244" t="n">
        <f aca="false">IF(D175="x",0,IF(C175&lt;1,0,IF(C175&gt;1,1)))</f>
        <v>0</v>
      </c>
      <c r="C175" s="234"/>
      <c r="D175" s="251"/>
      <c r="E175" s="247" t="s">
        <v>62</v>
      </c>
    </row>
    <row r="176" customFormat="false" ht="14.25" hidden="false" customHeight="false" outlineLevel="0" collapsed="false">
      <c r="A176" s="248" t="n">
        <v>173</v>
      </c>
      <c r="B176" s="244" t="n">
        <f aca="false">IF(D176="x",0,IF(C176&lt;1,0,IF(C176&gt;1,1)))</f>
        <v>0</v>
      </c>
      <c r="C176" s="234"/>
      <c r="D176" s="251"/>
      <c r="E176" s="247" t="s">
        <v>62</v>
      </c>
    </row>
    <row r="177" customFormat="false" ht="14.25" hidden="false" customHeight="false" outlineLevel="0" collapsed="false">
      <c r="A177" s="250" t="n">
        <v>174</v>
      </c>
      <c r="B177" s="244" t="n">
        <f aca="false">IF(D177="x",0,IF(C177&lt;1,0,IF(C177&gt;1,1)))</f>
        <v>1</v>
      </c>
      <c r="C177" s="245" t="n">
        <v>129.2</v>
      </c>
      <c r="D177" s="251"/>
      <c r="E177" s="247" t="s">
        <v>62</v>
      </c>
    </row>
    <row r="178" customFormat="false" ht="14.25" hidden="false" customHeight="false" outlineLevel="0" collapsed="false">
      <c r="A178" s="248" t="n">
        <v>175</v>
      </c>
      <c r="B178" s="244" t="n">
        <f aca="false">IF(D178="x",0,IF(C178&lt;1,0,IF(C178&gt;1,1)))</f>
        <v>0</v>
      </c>
      <c r="C178" s="234"/>
      <c r="D178" s="251"/>
      <c r="E178" s="247" t="s">
        <v>62</v>
      </c>
    </row>
    <row r="179" customFormat="false" ht="14.25" hidden="false" customHeight="false" outlineLevel="0" collapsed="false">
      <c r="A179" s="250" t="n">
        <v>176</v>
      </c>
      <c r="B179" s="244" t="n">
        <f aca="false">IF(D179="x",0,IF(C179&lt;1,0,IF(C179&gt;1,1)))</f>
        <v>0</v>
      </c>
      <c r="C179" s="234"/>
      <c r="D179" s="251"/>
      <c r="E179" s="247" t="s">
        <v>62</v>
      </c>
    </row>
    <row r="180" customFormat="false" ht="14.25" hidden="false" customHeight="false" outlineLevel="0" collapsed="false">
      <c r="A180" s="248" t="n">
        <v>177</v>
      </c>
      <c r="B180" s="244" t="n">
        <f aca="false">IF(D180="x",0,IF(C180&lt;1,0,IF(C180&gt;1,1)))</f>
        <v>0</v>
      </c>
      <c r="C180" s="234"/>
      <c r="D180" s="251"/>
      <c r="E180" s="247" t="s">
        <v>62</v>
      </c>
    </row>
    <row r="181" customFormat="false" ht="14.25" hidden="false" customHeight="false" outlineLevel="0" collapsed="false">
      <c r="A181" s="250" t="n">
        <v>178</v>
      </c>
      <c r="B181" s="244" t="n">
        <f aca="false">IF(D181="x",0,IF(C181&lt;1,0,IF(C181&gt;1,1)))</f>
        <v>0</v>
      </c>
      <c r="C181" s="234"/>
      <c r="D181" s="251"/>
      <c r="E181" s="247" t="s">
        <v>62</v>
      </c>
    </row>
    <row r="182" customFormat="false" ht="14.25" hidden="false" customHeight="false" outlineLevel="0" collapsed="false">
      <c r="A182" s="248" t="n">
        <v>179</v>
      </c>
      <c r="B182" s="244" t="n">
        <f aca="false">IF(D182="x",0,IF(C182&lt;1,0,IF(C182&gt;1,1)))</f>
        <v>0</v>
      </c>
      <c r="C182" s="234"/>
      <c r="D182" s="251"/>
      <c r="E182" s="247" t="s">
        <v>62</v>
      </c>
    </row>
    <row r="183" customFormat="false" ht="14.25" hidden="false" customHeight="false" outlineLevel="0" collapsed="false">
      <c r="A183" s="250" t="n">
        <v>180</v>
      </c>
      <c r="B183" s="244" t="n">
        <f aca="false">IF(D183="x",0,IF(C183&lt;1,0,IF(C183&gt;1,1)))</f>
        <v>0</v>
      </c>
      <c r="C183" s="234"/>
      <c r="D183" s="251"/>
      <c r="E183" s="247" t="s">
        <v>62</v>
      </c>
    </row>
    <row r="184" customFormat="false" ht="14.25" hidden="false" customHeight="false" outlineLevel="0" collapsed="false">
      <c r="A184" s="248" t="n">
        <v>181</v>
      </c>
      <c r="B184" s="244" t="n">
        <f aca="false">IF(D184="x",0,IF(C184&lt;1,0,IF(C184&gt;1,1)))</f>
        <v>0</v>
      </c>
      <c r="C184" s="234"/>
      <c r="D184" s="251"/>
      <c r="E184" s="247" t="s">
        <v>62</v>
      </c>
    </row>
    <row r="185" customFormat="false" ht="14.25" hidden="false" customHeight="false" outlineLevel="0" collapsed="false">
      <c r="A185" s="250" t="n">
        <v>182</v>
      </c>
      <c r="B185" s="244" t="n">
        <f aca="false">IF(D185="x",0,IF(C185&lt;1,0,IF(C185&gt;1,1)))</f>
        <v>0</v>
      </c>
      <c r="C185" s="234"/>
      <c r="D185" s="251"/>
      <c r="E185" s="247" t="s">
        <v>62</v>
      </c>
    </row>
    <row r="186" customFormat="false" ht="14.25" hidden="false" customHeight="false" outlineLevel="0" collapsed="false">
      <c r="A186" s="248" t="n">
        <v>183</v>
      </c>
      <c r="B186" s="244" t="n">
        <f aca="false">IF(D186="x",0,IF(C186&lt;1,0,IF(C186&gt;1,1)))</f>
        <v>0</v>
      </c>
      <c r="C186" s="234"/>
      <c r="D186" s="251"/>
      <c r="E186" s="247" t="s">
        <v>62</v>
      </c>
    </row>
    <row r="187" customFormat="false" ht="14.25" hidden="false" customHeight="false" outlineLevel="0" collapsed="false">
      <c r="A187" s="250" t="n">
        <v>184</v>
      </c>
      <c r="B187" s="244" t="n">
        <f aca="false">IF(D187="x",0,IF(C187&lt;1,0,IF(C187&gt;1,1)))</f>
        <v>0</v>
      </c>
      <c r="C187" s="234"/>
      <c r="D187" s="251"/>
      <c r="E187" s="247" t="s">
        <v>62</v>
      </c>
    </row>
    <row r="188" customFormat="false" ht="14.25" hidden="false" customHeight="false" outlineLevel="0" collapsed="false">
      <c r="A188" s="248" t="n">
        <v>185</v>
      </c>
      <c r="B188" s="244" t="n">
        <f aca="false">IF(D188="x",0,IF(C188&lt;1,0,IF(C188&gt;1,1)))</f>
        <v>0</v>
      </c>
      <c r="C188" s="234"/>
      <c r="D188" s="251"/>
      <c r="E188" s="247" t="s">
        <v>62</v>
      </c>
    </row>
    <row r="189" customFormat="false" ht="14.25" hidden="false" customHeight="false" outlineLevel="0" collapsed="false">
      <c r="A189" s="250" t="n">
        <v>186</v>
      </c>
      <c r="B189" s="244" t="n">
        <f aca="false">IF(D189="x",0,IF(C189&lt;1,0,IF(C189&gt;1,1)))</f>
        <v>0</v>
      </c>
      <c r="C189" s="234"/>
      <c r="D189" s="251"/>
      <c r="E189" s="247" t="s">
        <v>62</v>
      </c>
    </row>
    <row r="190" customFormat="false" ht="14.25" hidden="false" customHeight="false" outlineLevel="0" collapsed="false">
      <c r="A190" s="248" t="n">
        <v>187</v>
      </c>
      <c r="B190" s="244" t="n">
        <f aca="false">IF(D190="x",0,IF(C190&lt;1,0,IF(C190&gt;1,1)))</f>
        <v>0</v>
      </c>
      <c r="C190" s="234"/>
      <c r="D190" s="251"/>
      <c r="E190" s="247" t="s">
        <v>62</v>
      </c>
    </row>
    <row r="191" customFormat="false" ht="14.25" hidden="false" customHeight="false" outlineLevel="0" collapsed="false">
      <c r="A191" s="250" t="n">
        <v>188</v>
      </c>
      <c r="B191" s="244" t="n">
        <f aca="false">IF(D191="x",0,IF(C191&lt;1,0,IF(C191&gt;1,1)))</f>
        <v>0</v>
      </c>
      <c r="C191" s="234"/>
      <c r="D191" s="251"/>
      <c r="E191" s="247" t="s">
        <v>62</v>
      </c>
    </row>
    <row r="192" customFormat="false" ht="14.25" hidden="false" customHeight="false" outlineLevel="0" collapsed="false">
      <c r="A192" s="248" t="n">
        <v>189</v>
      </c>
      <c r="B192" s="244" t="n">
        <f aca="false">IF(D192="x",0,IF(C192&lt;1,0,IF(C192&gt;1,1)))</f>
        <v>0</v>
      </c>
      <c r="C192" s="234"/>
      <c r="D192" s="251"/>
      <c r="E192" s="247" t="s">
        <v>62</v>
      </c>
    </row>
    <row r="193" customFormat="false" ht="14.25" hidden="false" customHeight="false" outlineLevel="0" collapsed="false">
      <c r="A193" s="250" t="n">
        <v>190</v>
      </c>
      <c r="B193" s="244" t="n">
        <f aca="false">IF(D193="x",0,IF(C193&lt;1,0,IF(C193&gt;1,1)))</f>
        <v>0</v>
      </c>
      <c r="C193" s="234"/>
      <c r="D193" s="251"/>
      <c r="E193" s="247" t="s">
        <v>62</v>
      </c>
    </row>
    <row r="194" customFormat="false" ht="14.25" hidden="false" customHeight="false" outlineLevel="0" collapsed="false">
      <c r="A194" s="248" t="n">
        <v>191</v>
      </c>
      <c r="B194" s="244" t="n">
        <f aca="false">IF(D194="x",0,IF(C194&lt;1,0,IF(C194&gt;1,1)))</f>
        <v>0</v>
      </c>
      <c r="C194" s="234"/>
      <c r="D194" s="251"/>
      <c r="E194" s="247" t="s">
        <v>62</v>
      </c>
    </row>
    <row r="195" customFormat="false" ht="14.25" hidden="false" customHeight="false" outlineLevel="0" collapsed="false">
      <c r="A195" s="250" t="n">
        <v>192</v>
      </c>
      <c r="B195" s="244" t="n">
        <f aca="false">IF(D195="x",0,IF(C195&lt;1,0,IF(C195&gt;1,1)))</f>
        <v>0</v>
      </c>
      <c r="C195" s="234"/>
      <c r="D195" s="251"/>
      <c r="E195" s="247" t="s">
        <v>62</v>
      </c>
    </row>
    <row r="196" customFormat="false" ht="14.25" hidden="false" customHeight="false" outlineLevel="0" collapsed="false">
      <c r="A196" s="248" t="n">
        <v>193</v>
      </c>
      <c r="B196" s="244" t="n">
        <f aca="false">IF(D196="x",0,IF(C196&lt;1,0,IF(C196&gt;1,1)))</f>
        <v>0</v>
      </c>
      <c r="C196" s="234"/>
      <c r="D196" s="251"/>
      <c r="E196" s="247" t="s">
        <v>62</v>
      </c>
    </row>
    <row r="197" customFormat="false" ht="14.25" hidden="false" customHeight="false" outlineLevel="0" collapsed="false">
      <c r="A197" s="250" t="n">
        <v>194</v>
      </c>
      <c r="B197" s="244" t="n">
        <f aca="false">IF(D197="x",0,IF(C197&lt;1,0,IF(C197&gt;1,1)))</f>
        <v>0</v>
      </c>
      <c r="C197" s="234"/>
      <c r="D197" s="251"/>
      <c r="E197" s="247" t="s">
        <v>62</v>
      </c>
    </row>
    <row r="198" customFormat="false" ht="14.25" hidden="false" customHeight="false" outlineLevel="0" collapsed="false">
      <c r="A198" s="248" t="n">
        <v>195</v>
      </c>
      <c r="B198" s="244" t="n">
        <f aca="false">IF(D198="x",0,IF(C198&lt;1,0,IF(C198&gt;1,1)))</f>
        <v>0</v>
      </c>
      <c r="C198" s="234"/>
      <c r="D198" s="251"/>
      <c r="E198" s="247" t="s">
        <v>62</v>
      </c>
    </row>
    <row r="199" customFormat="false" ht="14.25" hidden="false" customHeight="false" outlineLevel="0" collapsed="false">
      <c r="A199" s="250" t="n">
        <v>196</v>
      </c>
      <c r="B199" s="244" t="n">
        <f aca="false">IF(D199="x",0,IF(C199&lt;1,0,IF(C199&gt;1,1)))</f>
        <v>0</v>
      </c>
      <c r="C199" s="234"/>
      <c r="D199" s="251"/>
      <c r="E199" s="247" t="s">
        <v>62</v>
      </c>
    </row>
    <row r="200" customFormat="false" ht="14.25" hidden="false" customHeight="false" outlineLevel="0" collapsed="false">
      <c r="A200" s="248" t="n">
        <v>197</v>
      </c>
      <c r="B200" s="244" t="n">
        <f aca="false">IF(D200="x",0,IF(C200&lt;1,0,IF(C200&gt;1,1)))</f>
        <v>0</v>
      </c>
      <c r="C200" s="234"/>
      <c r="D200" s="251"/>
      <c r="E200" s="247" t="s">
        <v>62</v>
      </c>
    </row>
    <row r="201" customFormat="false" ht="14.25" hidden="false" customHeight="false" outlineLevel="0" collapsed="false">
      <c r="A201" s="250" t="n">
        <v>198</v>
      </c>
      <c r="B201" s="244" t="n">
        <f aca="false">IF(D201="x",0,IF(C201&lt;1,0,IF(C201&gt;1,1)))</f>
        <v>0</v>
      </c>
      <c r="C201" s="234"/>
      <c r="D201" s="251"/>
      <c r="E201" s="247" t="s">
        <v>62</v>
      </c>
    </row>
    <row r="202" customFormat="false" ht="14.25" hidden="false" customHeight="false" outlineLevel="0" collapsed="false">
      <c r="A202" s="248" t="n">
        <v>199</v>
      </c>
      <c r="B202" s="244" t="n">
        <f aca="false">IF(D202="x",0,IF(C202&lt;1,0,IF(C202&gt;1,1)))</f>
        <v>0</v>
      </c>
      <c r="C202" s="234"/>
      <c r="D202" s="251"/>
      <c r="E202" s="247" t="s">
        <v>62</v>
      </c>
    </row>
    <row r="203" customFormat="false" ht="14.25" hidden="false" customHeight="false" outlineLevel="0" collapsed="false">
      <c r="A203" s="250" t="n">
        <v>200</v>
      </c>
      <c r="B203" s="244" t="n">
        <f aca="false">IF(D203="x",0,IF(C203&lt;1,0,IF(C203&gt;1,1)))</f>
        <v>0</v>
      </c>
      <c r="C203" s="234"/>
      <c r="D203" s="251"/>
      <c r="E203" s="247" t="s">
        <v>62</v>
      </c>
    </row>
    <row r="204" customFormat="false" ht="14.25" hidden="false" customHeight="false" outlineLevel="0" collapsed="false">
      <c r="A204" s="248" t="n">
        <v>201</v>
      </c>
      <c r="B204" s="244" t="n">
        <f aca="false">IF(D204="x",0,IF(C204&lt;1,0,IF(C204&gt;1,1)))</f>
        <v>1</v>
      </c>
      <c r="C204" s="245" t="n">
        <v>131.01</v>
      </c>
      <c r="D204" s="251"/>
      <c r="E204" s="247" t="s">
        <v>62</v>
      </c>
    </row>
    <row r="205" customFormat="false" ht="14.25" hidden="false" customHeight="false" outlineLevel="0" collapsed="false">
      <c r="A205" s="250" t="n">
        <v>202</v>
      </c>
      <c r="B205" s="244" t="n">
        <f aca="false">IF(D205="x",0,IF(C205&lt;1,0,IF(C205&gt;1,1)))</f>
        <v>0</v>
      </c>
      <c r="C205" s="234"/>
      <c r="D205" s="251"/>
      <c r="E205" s="247" t="s">
        <v>62</v>
      </c>
    </row>
    <row r="206" customFormat="false" ht="14.25" hidden="false" customHeight="false" outlineLevel="0" collapsed="false">
      <c r="A206" s="248" t="n">
        <v>203</v>
      </c>
      <c r="B206" s="244" t="n">
        <f aca="false">IF(D206="x",0,IF(C206&lt;1,0,IF(C206&gt;1,1)))</f>
        <v>0</v>
      </c>
      <c r="C206" s="234"/>
      <c r="D206" s="251"/>
      <c r="E206" s="247" t="s">
        <v>62</v>
      </c>
    </row>
    <row r="207" customFormat="false" ht="14.25" hidden="false" customHeight="false" outlineLevel="0" collapsed="false">
      <c r="A207" s="250" t="n">
        <v>204</v>
      </c>
      <c r="B207" s="244" t="n">
        <f aca="false">IF(D207="x",0,IF(C207&lt;1,0,IF(C207&gt;1,1)))</f>
        <v>0</v>
      </c>
      <c r="C207" s="234"/>
      <c r="D207" s="251"/>
      <c r="E207" s="247" t="s">
        <v>62</v>
      </c>
    </row>
    <row r="208" customFormat="false" ht="14.25" hidden="false" customHeight="false" outlineLevel="0" collapsed="false">
      <c r="A208" s="248" t="n">
        <v>205</v>
      </c>
      <c r="B208" s="244" t="n">
        <f aca="false">IF(D208="x",0,IF(C208&lt;1,0,IF(C208&gt;1,1)))</f>
        <v>0</v>
      </c>
      <c r="C208" s="234"/>
      <c r="D208" s="251"/>
      <c r="E208" s="247" t="s">
        <v>62</v>
      </c>
    </row>
    <row r="209" customFormat="false" ht="14.25" hidden="false" customHeight="false" outlineLevel="0" collapsed="false">
      <c r="A209" s="250" t="n">
        <v>206</v>
      </c>
      <c r="B209" s="244" t="n">
        <f aca="false">IF(D209="x",0,IF(C209&lt;1,0,IF(C209&gt;1,1)))</f>
        <v>0</v>
      </c>
      <c r="C209" s="234"/>
      <c r="D209" s="251"/>
      <c r="E209" s="247" t="s">
        <v>62</v>
      </c>
    </row>
    <row r="210" customFormat="false" ht="14.25" hidden="false" customHeight="false" outlineLevel="0" collapsed="false">
      <c r="A210" s="248" t="n">
        <v>207</v>
      </c>
      <c r="B210" s="244" t="n">
        <f aca="false">IF(D210="x",0,IF(C210&lt;1,0,IF(C210&gt;1,1)))</f>
        <v>0</v>
      </c>
      <c r="C210" s="234"/>
      <c r="D210" s="251"/>
      <c r="E210" s="247" t="s">
        <v>62</v>
      </c>
    </row>
    <row r="211" customFormat="false" ht="14.25" hidden="false" customHeight="false" outlineLevel="0" collapsed="false">
      <c r="A211" s="250" t="n">
        <v>208</v>
      </c>
      <c r="B211" s="244" t="n">
        <f aca="false">IF(D211="x",0,IF(C211&lt;1,0,IF(C211&gt;1,1)))</f>
        <v>0</v>
      </c>
      <c r="C211" s="234"/>
      <c r="D211" s="251"/>
      <c r="E211" s="247" t="s">
        <v>62</v>
      </c>
    </row>
    <row r="212" customFormat="false" ht="14.25" hidden="false" customHeight="false" outlineLevel="0" collapsed="false">
      <c r="A212" s="248" t="n">
        <v>209</v>
      </c>
      <c r="B212" s="244" t="n">
        <f aca="false">IF(D212="x",0,IF(C212&lt;1,0,IF(C212&gt;1,1)))</f>
        <v>0</v>
      </c>
      <c r="C212" s="234"/>
      <c r="D212" s="251"/>
      <c r="E212" s="247" t="s">
        <v>62</v>
      </c>
    </row>
    <row r="213" customFormat="false" ht="14.25" hidden="false" customHeight="false" outlineLevel="0" collapsed="false">
      <c r="A213" s="250" t="n">
        <v>210</v>
      </c>
      <c r="B213" s="244" t="n">
        <f aca="false">IF(D213="x",0,IF(C213&lt;1,0,IF(C213&gt;1,1)))</f>
        <v>0</v>
      </c>
      <c r="C213" s="234"/>
      <c r="D213" s="251"/>
      <c r="E213" s="247" t="s">
        <v>62</v>
      </c>
    </row>
    <row r="214" customFormat="false" ht="14.25" hidden="false" customHeight="false" outlineLevel="0" collapsed="false">
      <c r="A214" s="248" t="n">
        <v>211</v>
      </c>
      <c r="B214" s="244" t="n">
        <f aca="false">IF(D214="x",0,IF(C214&lt;1,0,IF(C214&gt;1,1)))</f>
        <v>0</v>
      </c>
      <c r="C214" s="234"/>
      <c r="D214" s="251"/>
      <c r="E214" s="247" t="s">
        <v>62</v>
      </c>
    </row>
    <row r="215" customFormat="false" ht="14.25" hidden="false" customHeight="false" outlineLevel="0" collapsed="false">
      <c r="A215" s="250" t="n">
        <v>212</v>
      </c>
      <c r="B215" s="244" t="n">
        <f aca="false">IF(D215="x",0,IF(C215&lt;1,0,IF(C215&gt;1,1)))</f>
        <v>0</v>
      </c>
      <c r="C215" s="234"/>
      <c r="D215" s="251"/>
      <c r="E215" s="247" t="s">
        <v>62</v>
      </c>
    </row>
    <row r="216" customFormat="false" ht="14.25" hidden="false" customHeight="false" outlineLevel="0" collapsed="false">
      <c r="A216" s="248" t="n">
        <v>213</v>
      </c>
      <c r="B216" s="244" t="n">
        <f aca="false">IF(D216="x",0,IF(C216&lt;1,0,IF(C216&gt;1,1)))</f>
        <v>0</v>
      </c>
      <c r="C216" s="234"/>
      <c r="D216" s="251"/>
      <c r="E216" s="247" t="s">
        <v>62</v>
      </c>
    </row>
    <row r="217" customFormat="false" ht="14.25" hidden="false" customHeight="false" outlineLevel="0" collapsed="false">
      <c r="A217" s="250" t="n">
        <v>214</v>
      </c>
      <c r="B217" s="244" t="n">
        <f aca="false">IF(D217="x",0,IF(C217&lt;1,0,IF(C217&gt;1,1)))</f>
        <v>0</v>
      </c>
      <c r="C217" s="234"/>
      <c r="D217" s="251"/>
      <c r="E217" s="247" t="s">
        <v>62</v>
      </c>
    </row>
    <row r="218" customFormat="false" ht="14.25" hidden="false" customHeight="false" outlineLevel="0" collapsed="false">
      <c r="A218" s="248" t="n">
        <v>215</v>
      </c>
      <c r="B218" s="244" t="n">
        <f aca="false">IF(D218="x",0,IF(C218&lt;1,0,IF(C218&gt;1,1)))</f>
        <v>0</v>
      </c>
      <c r="C218" s="234"/>
      <c r="D218" s="251"/>
      <c r="E218" s="247" t="s">
        <v>62</v>
      </c>
    </row>
    <row r="219" customFormat="false" ht="14.25" hidden="false" customHeight="false" outlineLevel="0" collapsed="false">
      <c r="A219" s="250" t="n">
        <v>216</v>
      </c>
      <c r="B219" s="244" t="n">
        <f aca="false">IF(D219="x",0,IF(C219&lt;1,0,IF(C219&gt;1,1)))</f>
        <v>0</v>
      </c>
      <c r="C219" s="234"/>
      <c r="D219" s="251"/>
      <c r="E219" s="247" t="s">
        <v>62</v>
      </c>
    </row>
    <row r="220" customFormat="false" ht="14.25" hidden="false" customHeight="false" outlineLevel="0" collapsed="false">
      <c r="A220" s="248" t="n">
        <v>217</v>
      </c>
      <c r="B220" s="244" t="n">
        <f aca="false">IF(D220="x",0,IF(C220&lt;1,0,IF(C220&gt;1,1)))</f>
        <v>0</v>
      </c>
      <c r="C220" s="234"/>
      <c r="D220" s="251"/>
      <c r="E220" s="247" t="s">
        <v>62</v>
      </c>
    </row>
    <row r="221" customFormat="false" ht="14.25" hidden="false" customHeight="false" outlineLevel="0" collapsed="false">
      <c r="A221" s="250" t="n">
        <v>218</v>
      </c>
      <c r="B221" s="244" t="n">
        <f aca="false">IF(D221="x",0,IF(C221&lt;1,0,IF(C221&gt;1,1)))</f>
        <v>0</v>
      </c>
      <c r="C221" s="234"/>
      <c r="D221" s="251"/>
      <c r="E221" s="247" t="s">
        <v>62</v>
      </c>
    </row>
    <row r="222" customFormat="false" ht="14.25" hidden="false" customHeight="false" outlineLevel="0" collapsed="false">
      <c r="A222" s="248" t="n">
        <v>219</v>
      </c>
      <c r="B222" s="244" t="n">
        <f aca="false">IF(D222="x",0,IF(C222&lt;1,0,IF(C222&gt;1,1)))</f>
        <v>0</v>
      </c>
      <c r="C222" s="234"/>
      <c r="D222" s="251"/>
      <c r="E222" s="247" t="s">
        <v>62</v>
      </c>
    </row>
    <row r="223" customFormat="false" ht="14.25" hidden="false" customHeight="false" outlineLevel="0" collapsed="false">
      <c r="A223" s="250" t="n">
        <v>220</v>
      </c>
      <c r="B223" s="244" t="n">
        <f aca="false">IF(D223="x",0,IF(C223&lt;1,0,IF(C223&gt;1,1)))</f>
        <v>0</v>
      </c>
      <c r="C223" s="234"/>
      <c r="D223" s="251"/>
      <c r="E223" s="247" t="s">
        <v>62</v>
      </c>
    </row>
    <row r="224" customFormat="false" ht="14.25" hidden="false" customHeight="false" outlineLevel="0" collapsed="false">
      <c r="A224" s="248" t="n">
        <v>221</v>
      </c>
      <c r="B224" s="244" t="n">
        <f aca="false">IF(D224="x",0,IF(C224&lt;1,0,IF(C224&gt;1,1)))</f>
        <v>0</v>
      </c>
      <c r="C224" s="234"/>
      <c r="D224" s="251"/>
      <c r="E224" s="247" t="s">
        <v>62</v>
      </c>
    </row>
    <row r="225" customFormat="false" ht="14.25" hidden="false" customHeight="false" outlineLevel="0" collapsed="false">
      <c r="A225" s="250" t="n">
        <v>222</v>
      </c>
      <c r="B225" s="244" t="n">
        <f aca="false">IF(D225="x",0,IF(C225&lt;1,0,IF(C225&gt;1,1)))</f>
        <v>0</v>
      </c>
      <c r="C225" s="234"/>
      <c r="D225" s="251"/>
      <c r="E225" s="247" t="s">
        <v>62</v>
      </c>
    </row>
    <row r="226" customFormat="false" ht="14.25" hidden="false" customHeight="false" outlineLevel="0" collapsed="false">
      <c r="A226" s="248" t="n">
        <v>223</v>
      </c>
      <c r="B226" s="244" t="n">
        <f aca="false">IF(D226="x",0,IF(C226&lt;1,0,IF(C226&gt;1,1)))</f>
        <v>0</v>
      </c>
      <c r="C226" s="234"/>
      <c r="D226" s="251"/>
      <c r="E226" s="247" t="s">
        <v>62</v>
      </c>
    </row>
    <row r="227" customFormat="false" ht="14.25" hidden="false" customHeight="false" outlineLevel="0" collapsed="false">
      <c r="A227" s="250" t="n">
        <v>224</v>
      </c>
      <c r="B227" s="244" t="n">
        <f aca="false">IF(D227="x",0,IF(C227&lt;1,0,IF(C227&gt;1,1)))</f>
        <v>0</v>
      </c>
      <c r="C227" s="234"/>
      <c r="D227" s="251"/>
      <c r="E227" s="247" t="s">
        <v>62</v>
      </c>
    </row>
    <row r="228" customFormat="false" ht="14.25" hidden="false" customHeight="false" outlineLevel="0" collapsed="false">
      <c r="A228" s="248" t="n">
        <v>225</v>
      </c>
      <c r="B228" s="244" t="n">
        <f aca="false">IF(D228="x",0,IF(C228&lt;1,0,IF(C228&gt;1,1)))</f>
        <v>0</v>
      </c>
      <c r="C228" s="234"/>
      <c r="D228" s="251"/>
      <c r="E228" s="247" t="s">
        <v>62</v>
      </c>
    </row>
    <row r="229" customFormat="false" ht="14.25" hidden="false" customHeight="false" outlineLevel="0" collapsed="false">
      <c r="A229" s="250" t="n">
        <v>226</v>
      </c>
      <c r="B229" s="244" t="n">
        <f aca="false">IF(D229="x",0,IF(C229&lt;1,0,IF(C229&gt;1,1)))</f>
        <v>0</v>
      </c>
      <c r="C229" s="234"/>
      <c r="D229" s="251"/>
      <c r="E229" s="247" t="s">
        <v>62</v>
      </c>
    </row>
    <row r="230" customFormat="false" ht="14.25" hidden="false" customHeight="false" outlineLevel="0" collapsed="false">
      <c r="A230" s="248" t="n">
        <v>227</v>
      </c>
      <c r="B230" s="244" t="n">
        <f aca="false">IF(D230="x",0,IF(C230&lt;1,0,IF(C230&gt;1,1)))</f>
        <v>0</v>
      </c>
      <c r="C230" s="234"/>
      <c r="D230" s="251"/>
      <c r="E230" s="247" t="s">
        <v>62</v>
      </c>
    </row>
    <row r="231" customFormat="false" ht="14.25" hidden="false" customHeight="false" outlineLevel="0" collapsed="false">
      <c r="A231" s="250" t="n">
        <v>228</v>
      </c>
      <c r="B231" s="244" t="n">
        <f aca="false">IF(D231="x",0,IF(C231&lt;1,0,IF(C231&gt;1,1)))</f>
        <v>0</v>
      </c>
      <c r="C231" s="234"/>
      <c r="D231" s="251"/>
      <c r="E231" s="247" t="s">
        <v>62</v>
      </c>
    </row>
    <row r="232" customFormat="false" ht="14.25" hidden="false" customHeight="false" outlineLevel="0" collapsed="false">
      <c r="A232" s="248" t="n">
        <v>229</v>
      </c>
      <c r="B232" s="244" t="n">
        <f aca="false">IF(D232="x",0,IF(C232&lt;1,0,IF(C232&gt;1,1)))</f>
        <v>0</v>
      </c>
      <c r="C232" s="234"/>
      <c r="D232" s="251"/>
      <c r="E232" s="247" t="s">
        <v>62</v>
      </c>
    </row>
    <row r="233" customFormat="false" ht="14.25" hidden="false" customHeight="false" outlineLevel="0" collapsed="false">
      <c r="A233" s="250" t="n">
        <v>230</v>
      </c>
      <c r="B233" s="244" t="n">
        <f aca="false">IF(D233="x",0,IF(C233&lt;1,0,IF(C233&gt;1,1)))</f>
        <v>0</v>
      </c>
      <c r="C233" s="234"/>
      <c r="D233" s="251"/>
      <c r="E233" s="247" t="s">
        <v>62</v>
      </c>
    </row>
    <row r="234" customFormat="false" ht="14.25" hidden="false" customHeight="false" outlineLevel="0" collapsed="false">
      <c r="A234" s="248" t="n">
        <v>231</v>
      </c>
      <c r="B234" s="244" t="n">
        <f aca="false">IF(D234="x",0,IF(C234&lt;1,0,IF(C234&gt;1,1)))</f>
        <v>0</v>
      </c>
      <c r="C234" s="234"/>
      <c r="D234" s="251"/>
      <c r="E234" s="247" t="s">
        <v>62</v>
      </c>
    </row>
    <row r="235" customFormat="false" ht="14.25" hidden="false" customHeight="false" outlineLevel="0" collapsed="false">
      <c r="A235" s="250" t="n">
        <v>232</v>
      </c>
      <c r="B235" s="244" t="n">
        <f aca="false">IF(D235="x",0,IF(C235&lt;1,0,IF(C235&gt;1,1)))</f>
        <v>0</v>
      </c>
      <c r="C235" s="234"/>
      <c r="D235" s="251"/>
      <c r="E235" s="247" t="s">
        <v>62</v>
      </c>
    </row>
    <row r="236" customFormat="false" ht="14.25" hidden="false" customHeight="false" outlineLevel="0" collapsed="false">
      <c r="A236" s="248" t="n">
        <v>233</v>
      </c>
      <c r="B236" s="244" t="n">
        <f aca="false">IF(D236="x",0,IF(C236&lt;1,0,IF(C236&gt;1,1)))</f>
        <v>0</v>
      </c>
      <c r="C236" s="234"/>
      <c r="D236" s="251"/>
      <c r="E236" s="247" t="s">
        <v>62</v>
      </c>
    </row>
    <row r="237" customFormat="false" ht="14.25" hidden="false" customHeight="false" outlineLevel="0" collapsed="false">
      <c r="A237" s="250" t="n">
        <v>234</v>
      </c>
      <c r="B237" s="244" t="n">
        <f aca="false">IF(D237="x",0,IF(C237&lt;1,0,IF(C237&gt;1,1)))</f>
        <v>0</v>
      </c>
      <c r="C237" s="234"/>
      <c r="D237" s="251"/>
      <c r="E237" s="247" t="s">
        <v>62</v>
      </c>
    </row>
    <row r="238" customFormat="false" ht="14.25" hidden="false" customHeight="false" outlineLevel="0" collapsed="false">
      <c r="A238" s="248" t="n">
        <v>235</v>
      </c>
      <c r="B238" s="244" t="n">
        <f aca="false">IF(D238="x",0,IF(C238&lt;1,0,IF(C238&gt;1,1)))</f>
        <v>0</v>
      </c>
      <c r="C238" s="234"/>
      <c r="D238" s="251"/>
      <c r="E238" s="247" t="s">
        <v>62</v>
      </c>
    </row>
    <row r="239" customFormat="false" ht="14.25" hidden="false" customHeight="false" outlineLevel="0" collapsed="false">
      <c r="A239" s="250" t="n">
        <v>236</v>
      </c>
      <c r="B239" s="244" t="n">
        <f aca="false">IF(D239="x",0,IF(C239&lt;1,0,IF(C239&gt;1,1)))</f>
        <v>0</v>
      </c>
      <c r="C239" s="234"/>
      <c r="D239" s="251"/>
      <c r="E239" s="247" t="s">
        <v>62</v>
      </c>
    </row>
    <row r="240" customFormat="false" ht="14.25" hidden="false" customHeight="false" outlineLevel="0" collapsed="false">
      <c r="A240" s="248" t="n">
        <v>237</v>
      </c>
      <c r="B240" s="244" t="n">
        <f aca="false">IF(D240="x",0,IF(C240&lt;1,0,IF(C240&gt;1,1)))</f>
        <v>0</v>
      </c>
      <c r="C240" s="234"/>
      <c r="D240" s="251"/>
      <c r="E240" s="247" t="s">
        <v>62</v>
      </c>
    </row>
    <row r="241" customFormat="false" ht="14.25" hidden="false" customHeight="false" outlineLevel="0" collapsed="false">
      <c r="A241" s="250" t="n">
        <v>238</v>
      </c>
      <c r="B241" s="244" t="n">
        <f aca="false">IF(D241="x",0,IF(C241&lt;1,0,IF(C241&gt;1,1)))</f>
        <v>0</v>
      </c>
      <c r="C241" s="234"/>
      <c r="D241" s="251"/>
      <c r="E241" s="247" t="s">
        <v>62</v>
      </c>
    </row>
    <row r="242" customFormat="false" ht="14.25" hidden="false" customHeight="false" outlineLevel="0" collapsed="false">
      <c r="A242" s="248" t="n">
        <v>239</v>
      </c>
      <c r="B242" s="244" t="n">
        <f aca="false">IF(D242="x",0,IF(C242&lt;1,0,IF(C242&gt;1,1)))</f>
        <v>0</v>
      </c>
      <c r="C242" s="234"/>
      <c r="D242" s="251"/>
      <c r="E242" s="247" t="s">
        <v>62</v>
      </c>
    </row>
    <row r="243" customFormat="false" ht="14.25" hidden="false" customHeight="false" outlineLevel="0" collapsed="false">
      <c r="A243" s="250" t="n">
        <v>240</v>
      </c>
      <c r="B243" s="244" t="n">
        <f aca="false">IF(D243="x",0,IF(C243&lt;1,0,IF(C243&gt;1,1)))</f>
        <v>0</v>
      </c>
      <c r="C243" s="234"/>
      <c r="D243" s="251"/>
      <c r="E243" s="247" t="s">
        <v>62</v>
      </c>
    </row>
    <row r="244" customFormat="false" ht="14.25" hidden="false" customHeight="false" outlineLevel="0" collapsed="false">
      <c r="A244" s="248" t="n">
        <v>241</v>
      </c>
      <c r="B244" s="244" t="n">
        <f aca="false">IF(D244="x",0,IF(C244&lt;1,0,IF(C244&gt;1,1)))</f>
        <v>0</v>
      </c>
      <c r="C244" s="234"/>
      <c r="D244" s="251"/>
      <c r="E244" s="247" t="s">
        <v>62</v>
      </c>
    </row>
    <row r="245" customFormat="false" ht="14.25" hidden="false" customHeight="false" outlineLevel="0" collapsed="false">
      <c r="A245" s="250" t="n">
        <v>242</v>
      </c>
      <c r="B245" s="244" t="n">
        <f aca="false">IF(D245="x",0,IF(C245&lt;1,0,IF(C245&gt;1,1)))</f>
        <v>0</v>
      </c>
      <c r="C245" s="234"/>
      <c r="D245" s="251"/>
      <c r="E245" s="247" t="s">
        <v>62</v>
      </c>
    </row>
    <row r="246" customFormat="false" ht="14.25" hidden="false" customHeight="false" outlineLevel="0" collapsed="false">
      <c r="A246" s="248" t="n">
        <v>243</v>
      </c>
      <c r="B246" s="244" t="n">
        <f aca="false">IF(D246="x",0,IF(C246&lt;1,0,IF(C246&gt;1,1)))</f>
        <v>0</v>
      </c>
      <c r="C246" s="234"/>
      <c r="D246" s="251"/>
      <c r="E246" s="247" t="s">
        <v>62</v>
      </c>
    </row>
    <row r="247" customFormat="false" ht="14.25" hidden="false" customHeight="false" outlineLevel="0" collapsed="false">
      <c r="A247" s="250" t="n">
        <v>244</v>
      </c>
      <c r="B247" s="244" t="n">
        <f aca="false">IF(D247="x",0,IF(C247&lt;1,0,IF(C247&gt;1,1)))</f>
        <v>0</v>
      </c>
      <c r="C247" s="234"/>
      <c r="D247" s="251"/>
      <c r="E247" s="247" t="s">
        <v>62</v>
      </c>
    </row>
    <row r="248" customFormat="false" ht="14.25" hidden="false" customHeight="false" outlineLevel="0" collapsed="false">
      <c r="A248" s="248" t="n">
        <v>245</v>
      </c>
      <c r="B248" s="244" t="n">
        <f aca="false">IF(D248="x",0,IF(C248&lt;1,0,IF(C248&gt;1,1)))</f>
        <v>0</v>
      </c>
      <c r="C248" s="234"/>
      <c r="D248" s="251"/>
      <c r="E248" s="247" t="s">
        <v>62</v>
      </c>
    </row>
    <row r="249" customFormat="false" ht="14.25" hidden="false" customHeight="false" outlineLevel="0" collapsed="false">
      <c r="A249" s="250" t="n">
        <v>246</v>
      </c>
      <c r="B249" s="244" t="n">
        <f aca="false">IF(D249="x",0,IF(C249&lt;1,0,IF(C249&gt;1,1)))</f>
        <v>0</v>
      </c>
      <c r="C249" s="234"/>
      <c r="D249" s="251"/>
      <c r="E249" s="247" t="s">
        <v>62</v>
      </c>
    </row>
    <row r="250" customFormat="false" ht="14.25" hidden="false" customHeight="false" outlineLevel="0" collapsed="false">
      <c r="A250" s="248" t="n">
        <v>247</v>
      </c>
      <c r="B250" s="244" t="n">
        <f aca="false">IF(D250="x",0,IF(C250&lt;1,0,IF(C250&gt;1,1)))</f>
        <v>0</v>
      </c>
      <c r="C250" s="234"/>
      <c r="D250" s="251"/>
      <c r="E250" s="247" t="s">
        <v>62</v>
      </c>
    </row>
    <row r="251" customFormat="false" ht="14.25" hidden="false" customHeight="false" outlineLevel="0" collapsed="false">
      <c r="A251" s="250" t="n">
        <v>248</v>
      </c>
      <c r="B251" s="244" t="n">
        <f aca="false">IF(D251="x",0,IF(C251&lt;1,0,IF(C251&gt;1,1)))</f>
        <v>0</v>
      </c>
      <c r="C251" s="234"/>
      <c r="D251" s="251"/>
      <c r="E251" s="247" t="s">
        <v>62</v>
      </c>
    </row>
    <row r="252" customFormat="false" ht="14.25" hidden="false" customHeight="false" outlineLevel="0" collapsed="false">
      <c r="A252" s="248" t="n">
        <v>249</v>
      </c>
      <c r="B252" s="244" t="n">
        <f aca="false">IF(D252="x",0,IF(C252&lt;1,0,IF(C252&gt;1,1)))</f>
        <v>0</v>
      </c>
      <c r="C252" s="234"/>
      <c r="D252" s="251"/>
      <c r="E252" s="247" t="s">
        <v>62</v>
      </c>
    </row>
    <row r="253" customFormat="false" ht="14.25" hidden="false" customHeight="false" outlineLevel="0" collapsed="false">
      <c r="A253" s="250" t="n">
        <v>250</v>
      </c>
      <c r="B253" s="244" t="n">
        <f aca="false">IF(D253="x",0,IF(C253&lt;1,0,IF(C253&gt;1,1)))</f>
        <v>0</v>
      </c>
      <c r="C253" s="234"/>
      <c r="D253" s="251"/>
      <c r="E253" s="247" t="s">
        <v>62</v>
      </c>
    </row>
    <row r="254" customFormat="false" ht="14.25" hidden="false" customHeight="false" outlineLevel="0" collapsed="false">
      <c r="A254" s="248" t="n">
        <v>251</v>
      </c>
      <c r="B254" s="244" t="n">
        <f aca="false">IF(D254="x",0,IF(C254&lt;1,0,IF(C254&gt;1,1)))</f>
        <v>0</v>
      </c>
      <c r="C254" s="234"/>
      <c r="D254" s="251"/>
      <c r="E254" s="247" t="s">
        <v>62</v>
      </c>
    </row>
    <row r="255" customFormat="false" ht="14.25" hidden="false" customHeight="false" outlineLevel="0" collapsed="false">
      <c r="A255" s="250" t="n">
        <v>252</v>
      </c>
      <c r="B255" s="244" t="n">
        <f aca="false">IF(D255="x",0,IF(C255&lt;1,0,IF(C255&gt;1,1)))</f>
        <v>0</v>
      </c>
      <c r="C255" s="234"/>
      <c r="D255" s="251"/>
      <c r="E255" s="247" t="s">
        <v>62</v>
      </c>
    </row>
    <row r="256" customFormat="false" ht="14.25" hidden="false" customHeight="false" outlineLevel="0" collapsed="false">
      <c r="A256" s="248" t="n">
        <v>253</v>
      </c>
      <c r="B256" s="244" t="n">
        <f aca="false">IF(D256="x",0,IF(C256&lt;1,0,IF(C256&gt;1,1)))</f>
        <v>0</v>
      </c>
      <c r="C256" s="234"/>
      <c r="D256" s="251"/>
      <c r="E256" s="247" t="s">
        <v>62</v>
      </c>
    </row>
    <row r="257" customFormat="false" ht="14.25" hidden="false" customHeight="false" outlineLevel="0" collapsed="false">
      <c r="A257" s="250" t="n">
        <v>254</v>
      </c>
      <c r="B257" s="244" t="n">
        <f aca="false">IF(D257="x",0,IF(C257&lt;1,0,IF(C257&gt;1,1)))</f>
        <v>0</v>
      </c>
      <c r="C257" s="234"/>
      <c r="D257" s="251"/>
      <c r="E257" s="247" t="s">
        <v>62</v>
      </c>
    </row>
    <row r="258" customFormat="false" ht="14.25" hidden="false" customHeight="false" outlineLevel="0" collapsed="false">
      <c r="A258" s="248" t="n">
        <v>255</v>
      </c>
      <c r="B258" s="244" t="n">
        <f aca="false">IF(D258="x",0,IF(C258&lt;1,0,IF(C258&gt;1,1)))</f>
        <v>0</v>
      </c>
      <c r="C258" s="234"/>
      <c r="D258" s="251"/>
      <c r="E258" s="247" t="s">
        <v>62</v>
      </c>
    </row>
    <row r="259" customFormat="false" ht="14.25" hidden="false" customHeight="false" outlineLevel="0" collapsed="false">
      <c r="A259" s="250" t="n">
        <v>256</v>
      </c>
      <c r="B259" s="244" t="n">
        <f aca="false">IF(D259="x",0,IF(C259&lt;1,0,IF(C259&gt;1,1)))</f>
        <v>0</v>
      </c>
      <c r="C259" s="234"/>
      <c r="D259" s="251"/>
      <c r="E259" s="247" t="s">
        <v>62</v>
      </c>
    </row>
    <row r="260" customFormat="false" ht="14.25" hidden="false" customHeight="false" outlineLevel="0" collapsed="false">
      <c r="A260" s="248" t="n">
        <v>257</v>
      </c>
      <c r="B260" s="244" t="n">
        <f aca="false">IF(D260="x",0,IF(C260&lt;1,0,IF(C260&gt;1,1)))</f>
        <v>0</v>
      </c>
      <c r="C260" s="234"/>
      <c r="D260" s="251"/>
      <c r="E260" s="247" t="s">
        <v>62</v>
      </c>
    </row>
    <row r="261" customFormat="false" ht="14.25" hidden="false" customHeight="false" outlineLevel="0" collapsed="false">
      <c r="A261" s="250" t="n">
        <v>258</v>
      </c>
      <c r="B261" s="244" t="n">
        <f aca="false">IF(D261="x",0,IF(C261&lt;1,0,IF(C261&gt;1,1)))</f>
        <v>0</v>
      </c>
      <c r="C261" s="234"/>
      <c r="D261" s="251"/>
      <c r="E261" s="247" t="s">
        <v>62</v>
      </c>
    </row>
    <row r="262" customFormat="false" ht="14.25" hidden="false" customHeight="false" outlineLevel="0" collapsed="false">
      <c r="A262" s="248" t="n">
        <v>259</v>
      </c>
      <c r="B262" s="244" t="n">
        <f aca="false">IF(D262="x",0,IF(C262&lt;1,0,IF(C262&gt;1,1)))</f>
        <v>0</v>
      </c>
      <c r="C262" s="234"/>
      <c r="D262" s="251"/>
      <c r="E262" s="247" t="s">
        <v>62</v>
      </c>
    </row>
    <row r="263" customFormat="false" ht="14.25" hidden="false" customHeight="false" outlineLevel="0" collapsed="false">
      <c r="A263" s="250" t="n">
        <v>260</v>
      </c>
      <c r="B263" s="244" t="n">
        <f aca="false">IF(D263="x",0,IF(C263&lt;1,0,IF(C263&gt;1,1)))</f>
        <v>0</v>
      </c>
      <c r="C263" s="234"/>
      <c r="D263" s="251"/>
      <c r="E263" s="247" t="s">
        <v>62</v>
      </c>
    </row>
    <row r="264" customFormat="false" ht="14.25" hidden="false" customHeight="false" outlineLevel="0" collapsed="false">
      <c r="A264" s="248" t="n">
        <v>261</v>
      </c>
      <c r="B264" s="244" t="n">
        <f aca="false">IF(D264="x",0,IF(C264&lt;1,0,IF(C264&gt;1,1)))</f>
        <v>0</v>
      </c>
      <c r="C264" s="234"/>
      <c r="D264" s="251"/>
      <c r="E264" s="247" t="s">
        <v>62</v>
      </c>
    </row>
    <row r="265" customFormat="false" ht="14.25" hidden="false" customHeight="false" outlineLevel="0" collapsed="false">
      <c r="A265" s="250" t="n">
        <v>262</v>
      </c>
      <c r="B265" s="244" t="n">
        <f aca="false">IF(D265="x",0,IF(C265&lt;1,0,IF(C265&gt;1,1)))</f>
        <v>0</v>
      </c>
      <c r="C265" s="234"/>
      <c r="D265" s="251"/>
      <c r="E265" s="247" t="s">
        <v>62</v>
      </c>
    </row>
    <row r="266" customFormat="false" ht="14.25" hidden="false" customHeight="false" outlineLevel="0" collapsed="false">
      <c r="A266" s="248" t="n">
        <v>263</v>
      </c>
      <c r="B266" s="244" t="n">
        <f aca="false">IF(D266="x",0,IF(C266&lt;1,0,IF(C266&gt;1,1)))</f>
        <v>0</v>
      </c>
      <c r="C266" s="234"/>
      <c r="D266" s="251"/>
      <c r="E266" s="247" t="s">
        <v>62</v>
      </c>
    </row>
    <row r="267" customFormat="false" ht="14.25" hidden="false" customHeight="false" outlineLevel="0" collapsed="false">
      <c r="A267" s="250" t="n">
        <v>264</v>
      </c>
      <c r="B267" s="244" t="n">
        <f aca="false">IF(D267="x",0,IF(C267&lt;1,0,IF(C267&gt;1,1)))</f>
        <v>0</v>
      </c>
      <c r="C267" s="234"/>
      <c r="D267" s="251"/>
      <c r="E267" s="247" t="s">
        <v>62</v>
      </c>
    </row>
    <row r="268" customFormat="false" ht="14.25" hidden="false" customHeight="false" outlineLevel="0" collapsed="false">
      <c r="A268" s="250" t="n">
        <v>265</v>
      </c>
      <c r="B268" s="244" t="n">
        <f aca="false">IF(D268="x",0,IF(C268&lt;1,0,IF(C268&gt;1,1)))</f>
        <v>0</v>
      </c>
      <c r="C268" s="234"/>
      <c r="D268" s="251"/>
      <c r="E268" s="247" t="s">
        <v>62</v>
      </c>
    </row>
    <row r="269" customFormat="false" ht="14.25" hidden="false" customHeight="false" outlineLevel="0" collapsed="false">
      <c r="A269" s="248" t="n">
        <v>266</v>
      </c>
      <c r="B269" s="244" t="n">
        <f aca="false">IF(D269="x",0,IF(C269&lt;1,0,IF(C269&gt;1,1)))</f>
        <v>0</v>
      </c>
      <c r="C269" s="234"/>
      <c r="D269" s="251"/>
      <c r="E269" s="247" t="s">
        <v>62</v>
      </c>
    </row>
    <row r="270" customFormat="false" ht="14.25" hidden="false" customHeight="false" outlineLevel="0" collapsed="false">
      <c r="A270" s="250" t="n">
        <v>267</v>
      </c>
      <c r="B270" s="244" t="n">
        <f aca="false">IF(D270="x",0,IF(C270&lt;1,0,IF(C270&gt;1,1)))</f>
        <v>0</v>
      </c>
      <c r="C270" s="234"/>
      <c r="D270" s="251"/>
      <c r="E270" s="247" t="s">
        <v>62</v>
      </c>
    </row>
    <row r="271" customFormat="false" ht="14.25" hidden="false" customHeight="false" outlineLevel="0" collapsed="false">
      <c r="A271" s="250" t="n">
        <v>268</v>
      </c>
      <c r="B271" s="244" t="n">
        <f aca="false">IF(D271="x",0,IF(C271&lt;1,0,IF(C271&gt;1,1)))</f>
        <v>0</v>
      </c>
      <c r="C271" s="234"/>
      <c r="D271" s="251"/>
      <c r="E271" s="247" t="s">
        <v>62</v>
      </c>
    </row>
    <row r="272" customFormat="false" ht="14.25" hidden="false" customHeight="false" outlineLevel="0" collapsed="false">
      <c r="A272" s="248" t="n">
        <v>269</v>
      </c>
      <c r="B272" s="244" t="n">
        <f aca="false">IF(D272="x",0,IF(C272&lt;1,0,IF(C272&gt;1,1)))</f>
        <v>0</v>
      </c>
      <c r="C272" s="234"/>
      <c r="D272" s="251"/>
      <c r="E272" s="247" t="s">
        <v>62</v>
      </c>
    </row>
    <row r="273" customFormat="false" ht="14.25" hidden="false" customHeight="false" outlineLevel="0" collapsed="false">
      <c r="A273" s="250" t="n">
        <v>270</v>
      </c>
      <c r="B273" s="244" t="n">
        <f aca="false">IF(D273="x",0,IF(C273&lt;1,0,IF(C273&gt;1,1)))</f>
        <v>0</v>
      </c>
      <c r="C273" s="234"/>
      <c r="D273" s="251"/>
      <c r="E273" s="247" t="s">
        <v>62</v>
      </c>
    </row>
    <row r="274" customFormat="false" ht="14.25" hidden="false" customHeight="false" outlineLevel="0" collapsed="false">
      <c r="A274" s="250" t="n">
        <v>271</v>
      </c>
      <c r="B274" s="244" t="n">
        <f aca="false">IF(D274="x",0,IF(C274&lt;1,0,IF(C274&gt;1,1)))</f>
        <v>0</v>
      </c>
      <c r="C274" s="234"/>
      <c r="D274" s="251"/>
      <c r="E274" s="247" t="s">
        <v>62</v>
      </c>
    </row>
    <row r="275" customFormat="false" ht="14.25" hidden="false" customHeight="false" outlineLevel="0" collapsed="false">
      <c r="A275" s="248" t="n">
        <v>272</v>
      </c>
      <c r="B275" s="244" t="n">
        <f aca="false">IF(D275="x",0,IF(C275&lt;1,0,IF(C275&gt;1,1)))</f>
        <v>0</v>
      </c>
      <c r="C275" s="234"/>
      <c r="D275" s="251"/>
      <c r="E275" s="247" t="s">
        <v>62</v>
      </c>
    </row>
    <row r="276" customFormat="false" ht="14.25" hidden="false" customHeight="false" outlineLevel="0" collapsed="false">
      <c r="A276" s="250" t="n">
        <v>273</v>
      </c>
      <c r="B276" s="244" t="n">
        <f aca="false">IF(D276="x",0,IF(C276&lt;1,0,IF(C276&gt;1,1)))</f>
        <v>0</v>
      </c>
      <c r="C276" s="234"/>
      <c r="D276" s="251"/>
      <c r="E276" s="247" t="s">
        <v>62</v>
      </c>
    </row>
    <row r="277" customFormat="false" ht="14.25" hidden="false" customHeight="false" outlineLevel="0" collapsed="false">
      <c r="A277" s="250" t="n">
        <v>274</v>
      </c>
      <c r="B277" s="244" t="n">
        <f aca="false">IF(D277="x",0,IF(C277&lt;1,0,IF(C277&gt;1,1)))</f>
        <v>0</v>
      </c>
      <c r="C277" s="234"/>
      <c r="D277" s="251"/>
      <c r="E277" s="247" t="s">
        <v>62</v>
      </c>
    </row>
    <row r="278" customFormat="false" ht="14.25" hidden="false" customHeight="false" outlineLevel="0" collapsed="false">
      <c r="A278" s="248" t="n">
        <v>275</v>
      </c>
      <c r="B278" s="244" t="n">
        <f aca="false">IF(D278="x",0,IF(C278&lt;1,0,IF(C278&gt;1,1)))</f>
        <v>0</v>
      </c>
      <c r="C278" s="234"/>
      <c r="D278" s="251"/>
      <c r="E278" s="247" t="s">
        <v>62</v>
      </c>
    </row>
    <row r="279" customFormat="false" ht="14.25" hidden="false" customHeight="false" outlineLevel="0" collapsed="false">
      <c r="A279" s="250" t="n">
        <v>276</v>
      </c>
      <c r="B279" s="244" t="n">
        <f aca="false">IF(D279="x",0,IF(C279&lt;1,0,IF(C279&gt;1,1)))</f>
        <v>0</v>
      </c>
      <c r="C279" s="234"/>
      <c r="D279" s="251"/>
      <c r="E279" s="247" t="s">
        <v>62</v>
      </c>
    </row>
    <row r="280" customFormat="false" ht="14.25" hidden="false" customHeight="false" outlineLevel="0" collapsed="false">
      <c r="A280" s="250" t="n">
        <v>277</v>
      </c>
      <c r="B280" s="244" t="n">
        <f aca="false">IF(D280="x",0,IF(C280&lt;1,0,IF(C280&gt;1,1)))</f>
        <v>0</v>
      </c>
      <c r="C280" s="234"/>
      <c r="D280" s="251"/>
      <c r="E280" s="247" t="s">
        <v>62</v>
      </c>
    </row>
    <row r="281" customFormat="false" ht="14.25" hidden="false" customHeight="false" outlineLevel="0" collapsed="false">
      <c r="A281" s="248" t="n">
        <v>278</v>
      </c>
      <c r="B281" s="244" t="n">
        <f aca="false">IF(D281="x",0,IF(C281&lt;1,0,IF(C281&gt;1,1)))</f>
        <v>0</v>
      </c>
      <c r="C281" s="234"/>
      <c r="D281" s="251"/>
      <c r="E281" s="247" t="s">
        <v>62</v>
      </c>
    </row>
    <row r="282" customFormat="false" ht="14.25" hidden="false" customHeight="false" outlineLevel="0" collapsed="false">
      <c r="A282" s="250" t="n">
        <v>279</v>
      </c>
      <c r="B282" s="244" t="n">
        <f aca="false">IF(D282="x",0,IF(C282&lt;1,0,IF(C282&gt;1,1)))</f>
        <v>0</v>
      </c>
      <c r="C282" s="234"/>
      <c r="D282" s="251"/>
      <c r="E282" s="247" t="s">
        <v>62</v>
      </c>
    </row>
    <row r="283" customFormat="false" ht="14.25" hidden="false" customHeight="false" outlineLevel="0" collapsed="false">
      <c r="A283" s="250" t="n">
        <v>280</v>
      </c>
      <c r="B283" s="244" t="n">
        <f aca="false">IF(D283="x",0,IF(C283&lt;1,0,IF(C283&gt;1,1)))</f>
        <v>0</v>
      </c>
      <c r="C283" s="234"/>
      <c r="D283" s="251"/>
      <c r="E283" s="247" t="s">
        <v>62</v>
      </c>
    </row>
    <row r="284" customFormat="false" ht="14.25" hidden="false" customHeight="false" outlineLevel="0" collapsed="false">
      <c r="A284" s="248" t="n">
        <v>281</v>
      </c>
      <c r="B284" s="244" t="n">
        <f aca="false">IF(D284="x",0,IF(C284&lt;1,0,IF(C284&gt;1,1)))</f>
        <v>0</v>
      </c>
      <c r="C284" s="234"/>
      <c r="D284" s="251"/>
      <c r="E284" s="247" t="s">
        <v>62</v>
      </c>
    </row>
    <row r="285" customFormat="false" ht="14.25" hidden="false" customHeight="false" outlineLevel="0" collapsed="false">
      <c r="A285" s="250" t="n">
        <v>282</v>
      </c>
      <c r="B285" s="244" t="n">
        <f aca="false">IF(D285="x",0,IF(C285&lt;1,0,IF(C285&gt;1,1)))</f>
        <v>0</v>
      </c>
      <c r="C285" s="234"/>
      <c r="D285" s="251"/>
      <c r="E285" s="247" t="s">
        <v>62</v>
      </c>
    </row>
    <row r="286" customFormat="false" ht="14.25" hidden="false" customHeight="false" outlineLevel="0" collapsed="false">
      <c r="A286" s="250" t="n">
        <v>283</v>
      </c>
      <c r="B286" s="244" t="n">
        <f aca="false">IF(D286="x",0,IF(C286&lt;1,0,IF(C286&gt;1,1)))</f>
        <v>0</v>
      </c>
      <c r="C286" s="234"/>
      <c r="D286" s="251"/>
      <c r="E286" s="247" t="s">
        <v>62</v>
      </c>
    </row>
    <row r="287" customFormat="false" ht="14.25" hidden="false" customHeight="false" outlineLevel="0" collapsed="false">
      <c r="A287" s="248" t="n">
        <v>284</v>
      </c>
      <c r="B287" s="244" t="n">
        <f aca="false">IF(D287="x",0,IF(C287&lt;1,0,IF(C287&gt;1,1)))</f>
        <v>0</v>
      </c>
      <c r="C287" s="234"/>
      <c r="D287" s="251"/>
      <c r="E287" s="247" t="s">
        <v>62</v>
      </c>
    </row>
    <row r="288" customFormat="false" ht="14.25" hidden="false" customHeight="false" outlineLevel="0" collapsed="false">
      <c r="A288" s="250" t="n">
        <v>285</v>
      </c>
      <c r="B288" s="244" t="n">
        <f aca="false">IF(D288="x",0,IF(C288&lt;1,0,IF(C288&gt;1,1)))</f>
        <v>0</v>
      </c>
      <c r="C288" s="234"/>
      <c r="D288" s="251"/>
      <c r="E288" s="247" t="s">
        <v>62</v>
      </c>
    </row>
    <row r="289" customFormat="false" ht="14.25" hidden="false" customHeight="false" outlineLevel="0" collapsed="false">
      <c r="A289" s="250" t="n">
        <v>286</v>
      </c>
      <c r="B289" s="244" t="n">
        <f aca="false">IF(D289="x",0,IF(C289&lt;1,0,IF(C289&gt;1,1)))</f>
        <v>0</v>
      </c>
      <c r="C289" s="234"/>
      <c r="D289" s="251"/>
      <c r="E289" s="247" t="s">
        <v>62</v>
      </c>
    </row>
    <row r="290" customFormat="false" ht="14.25" hidden="false" customHeight="false" outlineLevel="0" collapsed="false">
      <c r="A290" s="248" t="n">
        <v>287</v>
      </c>
      <c r="B290" s="244" t="n">
        <f aca="false">IF(D290="x",0,IF(C290&lt;1,0,IF(C290&gt;1,1)))</f>
        <v>0</v>
      </c>
      <c r="C290" s="234"/>
      <c r="D290" s="251"/>
      <c r="E290" s="247" t="s">
        <v>62</v>
      </c>
    </row>
    <row r="291" customFormat="false" ht="14.25" hidden="false" customHeight="false" outlineLevel="0" collapsed="false">
      <c r="A291" s="250" t="n">
        <v>288</v>
      </c>
      <c r="B291" s="244" t="n">
        <f aca="false">IF(D291="x",0,IF(C291&lt;1,0,IF(C291&gt;1,1)))</f>
        <v>0</v>
      </c>
      <c r="C291" s="234"/>
      <c r="D291" s="251"/>
      <c r="E291" s="247" t="s">
        <v>62</v>
      </c>
    </row>
    <row r="292" customFormat="false" ht="14.25" hidden="false" customHeight="false" outlineLevel="0" collapsed="false">
      <c r="A292" s="250" t="n">
        <v>289</v>
      </c>
      <c r="B292" s="244" t="n">
        <f aca="false">IF(D292="x",0,IF(C292&lt;1,0,IF(C292&gt;1,1)))</f>
        <v>0</v>
      </c>
      <c r="C292" s="234"/>
      <c r="D292" s="251"/>
      <c r="E292" s="247" t="s">
        <v>62</v>
      </c>
    </row>
    <row r="293" customFormat="false" ht="14.25" hidden="false" customHeight="false" outlineLevel="0" collapsed="false">
      <c r="A293" s="248" t="n">
        <v>290</v>
      </c>
      <c r="B293" s="244" t="n">
        <f aca="false">IF(D293="x",0,IF(C293&lt;1,0,IF(C293&gt;1,1)))</f>
        <v>0</v>
      </c>
      <c r="C293" s="234"/>
      <c r="D293" s="251"/>
      <c r="E293" s="247" t="s">
        <v>62</v>
      </c>
    </row>
    <row r="294" customFormat="false" ht="14.25" hidden="false" customHeight="false" outlineLevel="0" collapsed="false">
      <c r="A294" s="250" t="n">
        <v>291</v>
      </c>
      <c r="B294" s="244" t="n">
        <f aca="false">IF(D294="x",0,IF(C294&lt;1,0,IF(C294&gt;1,1)))</f>
        <v>0</v>
      </c>
      <c r="C294" s="234"/>
      <c r="D294" s="251"/>
      <c r="E294" s="247" t="s">
        <v>62</v>
      </c>
    </row>
    <row r="295" customFormat="false" ht="14.25" hidden="false" customHeight="false" outlineLevel="0" collapsed="false">
      <c r="A295" s="250" t="n">
        <v>292</v>
      </c>
      <c r="B295" s="244" t="n">
        <f aca="false">IF(D295="x",0,IF(C295&lt;1,0,IF(C295&gt;1,1)))</f>
        <v>0</v>
      </c>
      <c r="C295" s="234"/>
      <c r="D295" s="251"/>
      <c r="E295" s="247" t="s">
        <v>62</v>
      </c>
    </row>
    <row r="296" customFormat="false" ht="14.25" hidden="false" customHeight="false" outlineLevel="0" collapsed="false">
      <c r="A296" s="248" t="n">
        <v>293</v>
      </c>
      <c r="B296" s="244" t="n">
        <f aca="false">IF(D296="x",0,IF(C296&lt;1,0,IF(C296&gt;1,1)))</f>
        <v>0</v>
      </c>
      <c r="C296" s="234"/>
      <c r="D296" s="251"/>
      <c r="E296" s="247" t="s">
        <v>62</v>
      </c>
    </row>
    <row r="297" customFormat="false" ht="14.25" hidden="false" customHeight="false" outlineLevel="0" collapsed="false">
      <c r="A297" s="250" t="n">
        <v>294</v>
      </c>
      <c r="B297" s="244" t="n">
        <f aca="false">IF(D297="x",0,IF(C297&lt;1,0,IF(C297&gt;1,1)))</f>
        <v>0</v>
      </c>
      <c r="C297" s="234"/>
      <c r="D297" s="251"/>
      <c r="E297" s="247" t="s">
        <v>62</v>
      </c>
    </row>
    <row r="298" customFormat="false" ht="14.25" hidden="false" customHeight="false" outlineLevel="0" collapsed="false">
      <c r="A298" s="250" t="n">
        <v>295</v>
      </c>
      <c r="B298" s="244" t="n">
        <f aca="false">IF(D298="x",0,IF(C298&lt;1,0,IF(C298&gt;1,1)))</f>
        <v>0</v>
      </c>
      <c r="C298" s="234"/>
      <c r="D298" s="251"/>
      <c r="E298" s="247" t="s">
        <v>62</v>
      </c>
    </row>
    <row r="299" customFormat="false" ht="14.25" hidden="false" customHeight="false" outlineLevel="0" collapsed="false">
      <c r="A299" s="248" t="n">
        <v>296</v>
      </c>
      <c r="B299" s="244" t="n">
        <f aca="false">IF(D299="x",0,IF(C299&lt;1,0,IF(C299&gt;1,1)))</f>
        <v>0</v>
      </c>
      <c r="C299" s="234"/>
      <c r="D299" s="251"/>
      <c r="E299" s="247" t="s">
        <v>62</v>
      </c>
    </row>
    <row r="300" customFormat="false" ht="14.25" hidden="false" customHeight="false" outlineLevel="0" collapsed="false">
      <c r="A300" s="250" t="n">
        <v>297</v>
      </c>
      <c r="B300" s="244" t="n">
        <f aca="false">IF(D300="x",0,IF(C300&lt;1,0,IF(C300&gt;1,1)))</f>
        <v>0</v>
      </c>
      <c r="C300" s="234"/>
      <c r="D300" s="251"/>
      <c r="E300" s="247" t="s">
        <v>62</v>
      </c>
    </row>
    <row r="301" customFormat="false" ht="14.25" hidden="false" customHeight="false" outlineLevel="0" collapsed="false">
      <c r="A301" s="250" t="n">
        <v>298</v>
      </c>
      <c r="B301" s="244" t="n">
        <f aca="false">IF(D301="x",0,IF(C301&lt;1,0,IF(C301&gt;1,1)))</f>
        <v>0</v>
      </c>
      <c r="C301" s="234"/>
      <c r="D301" s="251"/>
      <c r="E301" s="247" t="s">
        <v>62</v>
      </c>
    </row>
    <row r="302" customFormat="false" ht="14.25" hidden="false" customHeight="false" outlineLevel="0" collapsed="false">
      <c r="A302" s="248" t="n">
        <v>299</v>
      </c>
      <c r="B302" s="244" t="n">
        <f aca="false">IF(D302="x",0,IF(C302&lt;1,0,IF(C302&gt;1,1)))</f>
        <v>0</v>
      </c>
      <c r="C302" s="234"/>
      <c r="D302" s="251"/>
      <c r="E302" s="247" t="s">
        <v>62</v>
      </c>
    </row>
    <row r="303" customFormat="false" ht="14.25" hidden="false" customHeight="false" outlineLevel="0" collapsed="false">
      <c r="A303" s="250" t="n">
        <v>300</v>
      </c>
      <c r="B303" s="244" t="n">
        <f aca="false">IF(D303="x",0,IF(C303&lt;1,0,IF(C303&gt;1,1)))</f>
        <v>0</v>
      </c>
      <c r="C303" s="234"/>
      <c r="D303" s="251"/>
      <c r="E303" s="247" t="s">
        <v>62</v>
      </c>
    </row>
    <row r="304" customFormat="false" ht="14.25" hidden="false" customHeight="false" outlineLevel="0" collapsed="false">
      <c r="A304" s="250" t="n">
        <v>301</v>
      </c>
      <c r="B304" s="244" t="n">
        <f aca="false">IF(D304="x",0,IF(C304&lt;1,0,IF(C304&gt;1,1)))</f>
        <v>0</v>
      </c>
      <c r="C304" s="234"/>
      <c r="D304" s="251"/>
      <c r="E304" s="247" t="s">
        <v>62</v>
      </c>
    </row>
    <row r="305" customFormat="false" ht="14.25" hidden="false" customHeight="false" outlineLevel="0" collapsed="false">
      <c r="A305" s="248" t="n">
        <v>302</v>
      </c>
      <c r="B305" s="244" t="n">
        <f aca="false">IF(D305="x",0,IF(C305&lt;1,0,IF(C305&gt;1,1)))</f>
        <v>1</v>
      </c>
      <c r="C305" s="245" t="n">
        <v>121.379</v>
      </c>
      <c r="D305" s="251"/>
      <c r="E305" s="247" t="s">
        <v>62</v>
      </c>
    </row>
    <row r="306" customFormat="false" ht="14.25" hidden="false" customHeight="false" outlineLevel="0" collapsed="false">
      <c r="A306" s="250" t="n">
        <v>303</v>
      </c>
      <c r="B306" s="244" t="n">
        <f aca="false">IF(D306="x",0,IF(C306&lt;1,0,IF(C306&gt;1,1)))</f>
        <v>1</v>
      </c>
      <c r="C306" s="245" t="n">
        <v>122.374</v>
      </c>
      <c r="D306" s="251"/>
      <c r="E306" s="247" t="s">
        <v>62</v>
      </c>
    </row>
    <row r="307" customFormat="false" ht="14.25" hidden="false" customHeight="false" outlineLevel="0" collapsed="false">
      <c r="A307" s="250" t="n">
        <v>304</v>
      </c>
      <c r="B307" s="244" t="n">
        <f aca="false">IF(D307="x",0,IF(C307&lt;1,0,IF(C307&gt;1,1)))</f>
        <v>1</v>
      </c>
      <c r="C307" s="245" t="n">
        <v>118.626</v>
      </c>
      <c r="D307" s="251"/>
      <c r="E307" s="247" t="s">
        <v>62</v>
      </c>
    </row>
    <row r="308" customFormat="false" ht="14.25" hidden="false" customHeight="false" outlineLevel="0" collapsed="false">
      <c r="A308" s="248" t="n">
        <v>305</v>
      </c>
      <c r="B308" s="244" t="n">
        <f aca="false">IF(D308="x",0,IF(C308&lt;1,0,IF(C308&gt;1,1)))</f>
        <v>0</v>
      </c>
      <c r="C308" s="234"/>
      <c r="D308" s="251"/>
      <c r="E308" s="247" t="s">
        <v>62</v>
      </c>
    </row>
    <row r="309" customFormat="false" ht="14.25" hidden="false" customHeight="false" outlineLevel="0" collapsed="false">
      <c r="A309" s="250" t="n">
        <v>306</v>
      </c>
      <c r="B309" s="244" t="n">
        <f aca="false">IF(D309="x",0,IF(C309&lt;1,0,IF(C309&gt;1,1)))</f>
        <v>0</v>
      </c>
      <c r="C309" s="234"/>
      <c r="D309" s="251"/>
      <c r="E309" s="247" t="s">
        <v>62</v>
      </c>
    </row>
    <row r="310" customFormat="false" ht="14.25" hidden="false" customHeight="false" outlineLevel="0" collapsed="false">
      <c r="A310" s="250" t="n">
        <v>307</v>
      </c>
      <c r="B310" s="244" t="n">
        <f aca="false">IF(D310="x",0,IF(C310&lt;1,0,IF(C310&gt;1,1)))</f>
        <v>1</v>
      </c>
      <c r="C310" s="245" t="n">
        <v>119.524</v>
      </c>
      <c r="D310" s="251"/>
      <c r="E310" s="247" t="s">
        <v>62</v>
      </c>
    </row>
    <row r="311" customFormat="false" ht="14.25" hidden="false" customHeight="false" outlineLevel="0" collapsed="false">
      <c r="A311" s="248" t="n">
        <v>308</v>
      </c>
      <c r="B311" s="244" t="n">
        <f aca="false">IF(D311="x",0,IF(C311&lt;1,0,IF(C311&gt;1,1)))</f>
        <v>0</v>
      </c>
      <c r="C311" s="234"/>
      <c r="D311" s="251"/>
      <c r="E311" s="247" t="s">
        <v>62</v>
      </c>
    </row>
    <row r="312" customFormat="false" ht="14.25" hidden="false" customHeight="false" outlineLevel="0" collapsed="false">
      <c r="A312" s="250" t="n">
        <v>309</v>
      </c>
      <c r="B312" s="244" t="n">
        <f aca="false">IF(D312="x",0,IF(C312&lt;1,0,IF(C312&gt;1,1)))</f>
        <v>1</v>
      </c>
      <c r="C312" s="245" t="n">
        <v>120.773</v>
      </c>
      <c r="D312" s="251"/>
      <c r="E312" s="247" t="s">
        <v>62</v>
      </c>
    </row>
    <row r="313" customFormat="false" ht="14.25" hidden="false" customHeight="false" outlineLevel="0" collapsed="false">
      <c r="A313" s="250" t="n">
        <v>310</v>
      </c>
      <c r="B313" s="244" t="n">
        <f aca="false">IF(D313="x",0,IF(C313&lt;1,0,IF(C313&gt;1,1)))</f>
        <v>1</v>
      </c>
      <c r="C313" s="245" t="n">
        <v>121.442</v>
      </c>
      <c r="D313" s="251"/>
      <c r="E313" s="247" t="s">
        <v>62</v>
      </c>
    </row>
    <row r="314" customFormat="false" ht="14.25" hidden="false" customHeight="false" outlineLevel="0" collapsed="false">
      <c r="A314" s="248" t="n">
        <v>311</v>
      </c>
      <c r="B314" s="244" t="n">
        <f aca="false">IF(D314="x",0,IF(C314&lt;1,0,IF(C314&gt;1,1)))</f>
        <v>0</v>
      </c>
      <c r="C314" s="234"/>
      <c r="D314" s="251"/>
      <c r="E314" s="247" t="s">
        <v>62</v>
      </c>
    </row>
    <row r="315" customFormat="false" ht="14.25" hidden="false" customHeight="false" outlineLevel="0" collapsed="false">
      <c r="A315" s="250" t="n">
        <v>312</v>
      </c>
      <c r="B315" s="244" t="n">
        <f aca="false">IF(D315="x",0,IF(C315&lt;1,0,IF(C315&gt;1,1)))</f>
        <v>1</v>
      </c>
      <c r="C315" s="245" t="n">
        <v>119.214</v>
      </c>
      <c r="D315" s="251"/>
      <c r="E315" s="247" t="s">
        <v>62</v>
      </c>
    </row>
    <row r="316" customFormat="false" ht="14.25" hidden="false" customHeight="false" outlineLevel="0" collapsed="false">
      <c r="A316" s="250" t="n">
        <v>313</v>
      </c>
      <c r="B316" s="244" t="n">
        <f aca="false">IF(D316="x",0,IF(C316&lt;1,0,IF(C316&gt;1,1)))</f>
        <v>0</v>
      </c>
      <c r="C316" s="234"/>
      <c r="D316" s="251"/>
      <c r="E316" s="247" t="s">
        <v>62</v>
      </c>
    </row>
    <row r="317" customFormat="false" ht="14.25" hidden="false" customHeight="false" outlineLevel="0" collapsed="false">
      <c r="A317" s="248" t="n">
        <v>314</v>
      </c>
      <c r="B317" s="244" t="n">
        <f aca="false">IF(D317="x",0,IF(C317&lt;1,0,IF(C317&gt;1,1)))</f>
        <v>0</v>
      </c>
      <c r="C317" s="234"/>
      <c r="D317" s="251"/>
      <c r="E317" s="247" t="s">
        <v>62</v>
      </c>
    </row>
    <row r="318" customFormat="false" ht="14.25" hidden="false" customHeight="false" outlineLevel="0" collapsed="false">
      <c r="A318" s="250" t="n">
        <v>315</v>
      </c>
      <c r="B318" s="244" t="n">
        <f aca="false">IF(D318="x",0,IF(C318&lt;1,0,IF(C318&gt;1,1)))</f>
        <v>1</v>
      </c>
      <c r="C318" s="245" t="n">
        <v>119.943</v>
      </c>
      <c r="D318" s="251"/>
      <c r="E318" s="247" t="s">
        <v>62</v>
      </c>
    </row>
    <row r="319" customFormat="false" ht="14.25" hidden="false" customHeight="false" outlineLevel="0" collapsed="false">
      <c r="A319" s="250" t="n">
        <v>316</v>
      </c>
      <c r="B319" s="244" t="n">
        <f aca="false">IF(D319="x",0,IF(C319&lt;1,0,IF(C319&gt;1,1)))</f>
        <v>0</v>
      </c>
      <c r="C319" s="234"/>
      <c r="D319" s="251"/>
      <c r="E319" s="247" t="s">
        <v>62</v>
      </c>
    </row>
    <row r="320" customFormat="false" ht="14.25" hidden="false" customHeight="false" outlineLevel="0" collapsed="false">
      <c r="A320" s="248" t="n">
        <v>317</v>
      </c>
      <c r="B320" s="244" t="n">
        <f aca="false">IF(D320="x",0,IF(C320&lt;1,0,IF(C320&gt;1,1)))</f>
        <v>1</v>
      </c>
      <c r="C320" s="245" t="n">
        <v>119756</v>
      </c>
      <c r="D320" s="251"/>
      <c r="E320" s="247" t="s">
        <v>62</v>
      </c>
    </row>
    <row r="321" customFormat="false" ht="14.25" hidden="false" customHeight="false" outlineLevel="0" collapsed="false">
      <c r="A321" s="250" t="n">
        <v>318</v>
      </c>
      <c r="B321" s="244" t="n">
        <f aca="false">IF(D321="x",0,IF(C321&lt;1,0,IF(C321&gt;1,1)))</f>
        <v>1</v>
      </c>
      <c r="C321" s="245" t="n">
        <v>120.388</v>
      </c>
      <c r="D321" s="251"/>
      <c r="E321" s="247" t="s">
        <v>62</v>
      </c>
    </row>
    <row r="322" customFormat="false" ht="14.25" hidden="false" customHeight="false" outlineLevel="0" collapsed="false">
      <c r="A322" s="250" t="n">
        <v>319</v>
      </c>
      <c r="B322" s="244" t="n">
        <f aca="false">IF(D322="x",0,IF(C322&lt;1,0,IF(C322&gt;1,1)))</f>
        <v>0</v>
      </c>
      <c r="C322" s="234"/>
      <c r="D322" s="251"/>
      <c r="E322" s="247" t="s">
        <v>62</v>
      </c>
    </row>
    <row r="323" customFormat="false" ht="14.25" hidden="false" customHeight="false" outlineLevel="0" collapsed="false">
      <c r="A323" s="248" t="n">
        <v>320</v>
      </c>
      <c r="B323" s="244" t="n">
        <f aca="false">IF(D323="x",0,IF(C323&lt;1,0,IF(C323&gt;1,1)))</f>
        <v>0</v>
      </c>
      <c r="C323" s="234"/>
      <c r="D323" s="251"/>
      <c r="E323" s="247" t="s">
        <v>62</v>
      </c>
    </row>
    <row r="324" customFormat="false" ht="14.25" hidden="false" customHeight="false" outlineLevel="0" collapsed="false">
      <c r="A324" s="250" t="n">
        <v>321</v>
      </c>
      <c r="B324" s="244" t="n">
        <f aca="false">IF(D324="x",0,IF(C324&lt;1,0,IF(C324&gt;1,1)))</f>
        <v>1</v>
      </c>
      <c r="C324" s="245" t="n">
        <v>119.368</v>
      </c>
      <c r="D324" s="251"/>
      <c r="E324" s="247" t="s">
        <v>62</v>
      </c>
    </row>
    <row r="325" customFormat="false" ht="14.25" hidden="false" customHeight="false" outlineLevel="0" collapsed="false">
      <c r="A325" s="250" t="n">
        <v>322</v>
      </c>
      <c r="B325" s="244" t="n">
        <f aca="false">IF(D325="x",0,IF(C325&lt;1,0,IF(C325&gt;1,1)))</f>
        <v>0</v>
      </c>
      <c r="C325" s="234"/>
      <c r="D325" s="251"/>
      <c r="E325" s="247" t="s">
        <v>62</v>
      </c>
    </row>
    <row r="326" customFormat="false" ht="14.25" hidden="false" customHeight="false" outlineLevel="0" collapsed="false">
      <c r="A326" s="248" t="n">
        <v>323</v>
      </c>
      <c r="B326" s="244" t="n">
        <f aca="false">IF(D326="x",0,IF(C326&lt;1,0,IF(C326&gt;1,1)))</f>
        <v>0</v>
      </c>
      <c r="C326" s="234"/>
      <c r="D326" s="251"/>
      <c r="E326" s="247" t="s">
        <v>62</v>
      </c>
    </row>
    <row r="327" customFormat="false" ht="14.25" hidden="false" customHeight="false" outlineLevel="0" collapsed="false">
      <c r="A327" s="250" t="n">
        <v>324</v>
      </c>
      <c r="B327" s="244" t="n">
        <f aca="false">IF(D327="x",0,IF(C327&lt;1,0,IF(C327&gt;1,1)))</f>
        <v>1</v>
      </c>
      <c r="C327" s="245" t="n">
        <v>120.095</v>
      </c>
      <c r="D327" s="251"/>
      <c r="E327" s="247" t="s">
        <v>62</v>
      </c>
    </row>
    <row r="328" customFormat="false" ht="14.25" hidden="false" customHeight="false" outlineLevel="0" collapsed="false">
      <c r="A328" s="250" t="n">
        <v>325</v>
      </c>
      <c r="B328" s="244" t="n">
        <f aca="false">IF(D328="x",0,IF(C328&lt;1,0,IF(C328&gt;1,1)))</f>
        <v>1</v>
      </c>
      <c r="C328" s="245" t="n">
        <v>117.891</v>
      </c>
      <c r="D328" s="251"/>
      <c r="E328" s="247" t="s">
        <v>62</v>
      </c>
    </row>
    <row r="329" customFormat="false" ht="14.25" hidden="false" customHeight="false" outlineLevel="0" collapsed="false">
      <c r="A329" s="248" t="n">
        <v>326</v>
      </c>
      <c r="B329" s="244" t="n">
        <f aca="false">IF(D329="x",0,IF(C329&lt;1,0,IF(C329&gt;1,1)))</f>
        <v>1</v>
      </c>
      <c r="C329" s="245" t="n">
        <v>120.589</v>
      </c>
      <c r="D329" s="251"/>
      <c r="E329" s="247" t="s">
        <v>62</v>
      </c>
    </row>
    <row r="330" customFormat="false" ht="14.25" hidden="false" customHeight="false" outlineLevel="0" collapsed="false">
      <c r="A330" s="250" t="n">
        <v>327</v>
      </c>
      <c r="B330" s="244" t="n">
        <f aca="false">IF(D330="x",0,IF(C330&lt;1,0,IF(C330&gt;1,1)))</f>
        <v>0</v>
      </c>
      <c r="C330" s="234"/>
      <c r="D330" s="251"/>
      <c r="E330" s="247" t="s">
        <v>62</v>
      </c>
    </row>
    <row r="331" customFormat="false" ht="14.25" hidden="false" customHeight="false" outlineLevel="0" collapsed="false">
      <c r="A331" s="250" t="n">
        <v>328</v>
      </c>
      <c r="B331" s="244" t="n">
        <f aca="false">IF(D331="x",0,IF(C331&lt;1,0,IF(C331&gt;1,1)))</f>
        <v>0</v>
      </c>
      <c r="C331" s="234"/>
      <c r="D331" s="251"/>
      <c r="E331" s="247" t="s">
        <v>62</v>
      </c>
    </row>
    <row r="332" customFormat="false" ht="14.25" hidden="false" customHeight="false" outlineLevel="0" collapsed="false">
      <c r="A332" s="248" t="n">
        <v>329</v>
      </c>
      <c r="B332" s="244" t="n">
        <f aca="false">IF(D332="x",0,IF(C332&lt;1,0,IF(C332&gt;1,1)))</f>
        <v>0</v>
      </c>
      <c r="C332" s="234"/>
      <c r="D332" s="251"/>
      <c r="E332" s="247" t="s">
        <v>62</v>
      </c>
    </row>
    <row r="333" customFormat="false" ht="14.25" hidden="false" customHeight="false" outlineLevel="0" collapsed="false">
      <c r="A333" s="250" t="n">
        <v>330</v>
      </c>
      <c r="B333" s="244" t="n">
        <f aca="false">IF(D333="x",0,IF(C333&lt;1,0,IF(C333&gt;1,1)))</f>
        <v>0</v>
      </c>
      <c r="C333" s="234"/>
      <c r="D333" s="251"/>
      <c r="E333" s="247" t="s">
        <v>62</v>
      </c>
    </row>
    <row r="334" customFormat="false" ht="14.25" hidden="false" customHeight="false" outlineLevel="0" collapsed="false">
      <c r="A334" s="250" t="n">
        <v>331</v>
      </c>
      <c r="B334" s="244" t="n">
        <f aca="false">IF(D334="x",0,IF(C334&lt;1,0,IF(C334&gt;1,1)))</f>
        <v>0</v>
      </c>
      <c r="C334" s="234"/>
      <c r="D334" s="251"/>
      <c r="E334" s="247" t="s">
        <v>62</v>
      </c>
    </row>
    <row r="335" customFormat="false" ht="14.25" hidden="false" customHeight="false" outlineLevel="0" collapsed="false">
      <c r="A335" s="248" t="n">
        <v>332</v>
      </c>
      <c r="B335" s="244" t="n">
        <f aca="false">IF(D335="x",0,IF(C335&lt;1,0,IF(C335&gt;1,1)))</f>
        <v>0</v>
      </c>
      <c r="C335" s="234"/>
      <c r="D335" s="251"/>
      <c r="E335" s="247" t="s">
        <v>62</v>
      </c>
    </row>
    <row r="336" customFormat="false" ht="14.25" hidden="false" customHeight="false" outlineLevel="0" collapsed="false">
      <c r="A336" s="250" t="n">
        <v>333</v>
      </c>
      <c r="B336" s="244" t="n">
        <f aca="false">IF(D336="x",0,IF(C336&lt;1,0,IF(C336&gt;1,1)))</f>
        <v>1</v>
      </c>
      <c r="C336" s="245" t="n">
        <v>119.981</v>
      </c>
      <c r="D336" s="251"/>
      <c r="E336" s="247" t="s">
        <v>62</v>
      </c>
    </row>
    <row r="337" customFormat="false" ht="14.25" hidden="false" customHeight="false" outlineLevel="0" collapsed="false">
      <c r="A337" s="250" t="n">
        <v>334</v>
      </c>
      <c r="B337" s="244" t="n">
        <f aca="false">IF(D337="x",0,IF(C337&lt;1,0,IF(C337&gt;1,1)))</f>
        <v>1</v>
      </c>
      <c r="C337" s="245" t="n">
        <v>119.641</v>
      </c>
      <c r="D337" s="251"/>
      <c r="E337" s="247" t="s">
        <v>62</v>
      </c>
    </row>
    <row r="338" customFormat="false" ht="14.25" hidden="false" customHeight="false" outlineLevel="0" collapsed="false">
      <c r="A338" s="248" t="n">
        <v>335</v>
      </c>
      <c r="B338" s="244" t="n">
        <f aca="false">IF(D338="x",0,IF(C338&lt;1,0,IF(C338&gt;1,1)))</f>
        <v>0</v>
      </c>
      <c r="C338" s="234"/>
      <c r="D338" s="251"/>
      <c r="E338" s="247" t="s">
        <v>62</v>
      </c>
    </row>
    <row r="339" customFormat="false" ht="14.25" hidden="false" customHeight="false" outlineLevel="0" collapsed="false">
      <c r="A339" s="250" t="n">
        <v>336</v>
      </c>
      <c r="B339" s="244" t="n">
        <f aca="false">IF(D339="x",0,IF(C339&lt;1,0,IF(C339&gt;1,1)))</f>
        <v>1</v>
      </c>
      <c r="C339" s="245" t="n">
        <v>120.006</v>
      </c>
      <c r="D339" s="251"/>
      <c r="E339" s="247" t="s">
        <v>62</v>
      </c>
    </row>
    <row r="340" customFormat="false" ht="14.25" hidden="false" customHeight="false" outlineLevel="0" collapsed="false">
      <c r="A340" s="250" t="n">
        <v>337</v>
      </c>
      <c r="B340" s="244" t="n">
        <f aca="false">IF(D340="x",0,IF(C340&lt;1,0,IF(C340&gt;1,1)))</f>
        <v>1</v>
      </c>
      <c r="C340" s="245" t="n">
        <v>120.138</v>
      </c>
      <c r="D340" s="251"/>
      <c r="E340" s="247" t="s">
        <v>62</v>
      </c>
    </row>
    <row r="341" customFormat="false" ht="14.25" hidden="false" customHeight="false" outlineLevel="0" collapsed="false">
      <c r="A341" s="248" t="n">
        <v>338</v>
      </c>
      <c r="B341" s="244" t="n">
        <f aca="false">IF(D341="x",0,IF(C341&lt;1,0,IF(C341&gt;1,1)))</f>
        <v>0</v>
      </c>
      <c r="C341" s="234"/>
      <c r="D341" s="251"/>
      <c r="E341" s="247" t="s">
        <v>62</v>
      </c>
    </row>
    <row r="342" customFormat="false" ht="14.25" hidden="false" customHeight="false" outlineLevel="0" collapsed="false">
      <c r="A342" s="250" t="n">
        <v>339</v>
      </c>
      <c r="B342" s="244" t="n">
        <f aca="false">IF(D342="x",0,IF(C342&lt;1,0,IF(C342&gt;1,1)))</f>
        <v>1</v>
      </c>
      <c r="C342" s="245" t="n">
        <v>118.251</v>
      </c>
      <c r="D342" s="251"/>
      <c r="E342" s="247" t="s">
        <v>62</v>
      </c>
    </row>
    <row r="343" customFormat="false" ht="14.25" hidden="false" customHeight="false" outlineLevel="0" collapsed="false">
      <c r="A343" s="250" t="n">
        <v>340</v>
      </c>
      <c r="B343" s="244" t="n">
        <f aca="false">IF(D343="x",0,IF(C343&lt;1,0,IF(C343&gt;1,1)))</f>
        <v>1</v>
      </c>
      <c r="C343" s="245" t="n">
        <v>119.73</v>
      </c>
      <c r="D343" s="251"/>
      <c r="E343" s="247" t="s">
        <v>62</v>
      </c>
    </row>
    <row r="344" customFormat="false" ht="14.25" hidden="false" customHeight="false" outlineLevel="0" collapsed="false">
      <c r="A344" s="248" t="n">
        <v>341</v>
      </c>
      <c r="B344" s="244" t="n">
        <f aca="false">IF(D344="x",0,IF(C344&lt;1,0,IF(C344&gt;1,1)))</f>
        <v>0</v>
      </c>
      <c r="C344" s="234"/>
      <c r="D344" s="251"/>
      <c r="E344" s="247" t="s">
        <v>62</v>
      </c>
    </row>
    <row r="345" customFormat="false" ht="14.25" hidden="false" customHeight="false" outlineLevel="0" collapsed="false">
      <c r="A345" s="250" t="n">
        <v>342</v>
      </c>
      <c r="B345" s="244" t="n">
        <f aca="false">IF(D345="x",0,IF(C345&lt;1,0,IF(C345&gt;1,1)))</f>
        <v>0</v>
      </c>
      <c r="C345" s="234"/>
      <c r="D345" s="251"/>
      <c r="E345" s="247" t="s">
        <v>62</v>
      </c>
    </row>
    <row r="346" customFormat="false" ht="14.25" hidden="false" customHeight="false" outlineLevel="0" collapsed="false">
      <c r="A346" s="250" t="n">
        <v>343</v>
      </c>
      <c r="B346" s="244" t="n">
        <f aca="false">IF(D346="x",0,IF(C346&lt;1,0,IF(C346&gt;1,1)))</f>
        <v>0</v>
      </c>
      <c r="C346" s="234"/>
      <c r="D346" s="251"/>
      <c r="E346" s="247" t="s">
        <v>62</v>
      </c>
    </row>
    <row r="347" customFormat="false" ht="14.25" hidden="false" customHeight="false" outlineLevel="0" collapsed="false">
      <c r="A347" s="248" t="n">
        <v>344</v>
      </c>
      <c r="B347" s="244" t="n">
        <f aca="false">IF(D347="x",0,IF(C347&lt;1,0,IF(C347&gt;1,1)))</f>
        <v>0</v>
      </c>
      <c r="C347" s="234"/>
      <c r="D347" s="251"/>
      <c r="E347" s="247" t="s">
        <v>62</v>
      </c>
    </row>
    <row r="348" customFormat="false" ht="14.25" hidden="false" customHeight="false" outlineLevel="0" collapsed="false">
      <c r="A348" s="250" t="n">
        <v>345</v>
      </c>
      <c r="B348" s="244" t="n">
        <f aca="false">IF(D348="x",0,IF(C348&lt;1,0,IF(C348&gt;1,1)))</f>
        <v>0</v>
      </c>
      <c r="C348" s="234"/>
      <c r="D348" s="251"/>
      <c r="E348" s="247" t="s">
        <v>62</v>
      </c>
    </row>
    <row r="349" customFormat="false" ht="14.25" hidden="false" customHeight="false" outlineLevel="0" collapsed="false">
      <c r="A349" s="250" t="n">
        <v>346</v>
      </c>
      <c r="B349" s="244" t="n">
        <f aca="false">IF(D349="x",0,IF(C349&lt;1,0,IF(C349&gt;1,1)))</f>
        <v>1</v>
      </c>
      <c r="C349" s="245" t="n">
        <v>120.769</v>
      </c>
      <c r="D349" s="251"/>
      <c r="E349" s="247" t="s">
        <v>62</v>
      </c>
    </row>
    <row r="350" customFormat="false" ht="14.25" hidden="false" customHeight="false" outlineLevel="0" collapsed="false">
      <c r="A350" s="248" t="n">
        <v>347</v>
      </c>
      <c r="B350" s="244" t="n">
        <f aca="false">IF(D350="x",0,IF(C350&lt;1,0,IF(C350&gt;1,1)))</f>
        <v>0</v>
      </c>
      <c r="C350" s="234"/>
      <c r="D350" s="251"/>
      <c r="E350" s="247" t="s">
        <v>62</v>
      </c>
    </row>
    <row r="351" customFormat="false" ht="14.25" hidden="false" customHeight="false" outlineLevel="0" collapsed="false">
      <c r="A351" s="250" t="n">
        <v>348</v>
      </c>
      <c r="B351" s="244" t="n">
        <f aca="false">IF(D351="x",0,IF(C351&lt;1,0,IF(C351&gt;1,1)))</f>
        <v>0</v>
      </c>
      <c r="C351" s="234"/>
      <c r="D351" s="251"/>
      <c r="E351" s="247" t="s">
        <v>62</v>
      </c>
    </row>
    <row r="352" customFormat="false" ht="14.25" hidden="false" customHeight="false" outlineLevel="0" collapsed="false">
      <c r="A352" s="250" t="n">
        <v>349</v>
      </c>
      <c r="B352" s="244" t="n">
        <f aca="false">IF(D352="x",0,IF(C352&lt;1,0,IF(C352&gt;1,1)))</f>
        <v>1</v>
      </c>
      <c r="C352" s="245" t="n">
        <v>120.686</v>
      </c>
      <c r="D352" s="251"/>
      <c r="E352" s="247" t="s">
        <v>62</v>
      </c>
    </row>
    <row r="353" customFormat="false" ht="14.25" hidden="false" customHeight="false" outlineLevel="0" collapsed="false">
      <c r="A353" s="248" t="n">
        <v>350</v>
      </c>
      <c r="B353" s="244" t="n">
        <f aca="false">IF(D353="x",0,IF(C353&lt;1,0,IF(C353&gt;1,1)))</f>
        <v>0</v>
      </c>
      <c r="C353" s="234"/>
      <c r="D353" s="251"/>
      <c r="E353" s="247" t="s">
        <v>62</v>
      </c>
    </row>
    <row r="354" customFormat="false" ht="14.25" hidden="false" customHeight="false" outlineLevel="0" collapsed="false">
      <c r="A354" s="250" t="n">
        <v>351</v>
      </c>
      <c r="B354" s="244" t="n">
        <f aca="false">IF(D354="x",0,IF(C354&lt;1,0,IF(C354&gt;1,1)))</f>
        <v>0</v>
      </c>
      <c r="C354" s="234"/>
      <c r="D354" s="251"/>
      <c r="E354" s="247" t="s">
        <v>62</v>
      </c>
    </row>
    <row r="355" customFormat="false" ht="14.25" hidden="false" customHeight="false" outlineLevel="0" collapsed="false">
      <c r="A355" s="250" t="n">
        <v>352</v>
      </c>
      <c r="B355" s="244" t="n">
        <f aca="false">IF(D355="x",0,IF(C355&lt;1,0,IF(C355&gt;1,1)))</f>
        <v>0</v>
      </c>
      <c r="C355" s="234"/>
      <c r="D355" s="251"/>
      <c r="E355" s="247" t="s">
        <v>62</v>
      </c>
    </row>
    <row r="356" customFormat="false" ht="14.25" hidden="false" customHeight="false" outlineLevel="0" collapsed="false">
      <c r="A356" s="248" t="n">
        <v>353</v>
      </c>
      <c r="B356" s="244" t="n">
        <f aca="false">IF(D356="x",0,IF(C356&lt;1,0,IF(C356&gt;1,1)))</f>
        <v>1</v>
      </c>
      <c r="C356" s="245" t="n">
        <v>120.576</v>
      </c>
      <c r="D356" s="251"/>
      <c r="E356" s="247" t="s">
        <v>62</v>
      </c>
    </row>
    <row r="357" customFormat="false" ht="14.25" hidden="false" customHeight="false" outlineLevel="0" collapsed="false">
      <c r="A357" s="250" t="n">
        <v>354</v>
      </c>
      <c r="B357" s="244" t="n">
        <f aca="false">IF(D357="x",0,IF(C357&lt;1,0,IF(C357&gt;1,1)))</f>
        <v>0</v>
      </c>
      <c r="C357" s="234"/>
      <c r="D357" s="251"/>
      <c r="E357" s="247" t="s">
        <v>62</v>
      </c>
    </row>
    <row r="358" customFormat="false" ht="14.25" hidden="false" customHeight="false" outlineLevel="0" collapsed="false">
      <c r="A358" s="250" t="n">
        <v>355</v>
      </c>
      <c r="B358" s="244" t="n">
        <f aca="false">IF(D358="x",0,IF(C358&lt;1,0,IF(C358&gt;1,1)))</f>
        <v>1</v>
      </c>
      <c r="C358" s="245" t="n">
        <v>121.95</v>
      </c>
      <c r="D358" s="251"/>
      <c r="E358" s="247" t="s">
        <v>62</v>
      </c>
    </row>
    <row r="359" customFormat="false" ht="14.25" hidden="false" customHeight="false" outlineLevel="0" collapsed="false">
      <c r="A359" s="248" t="n">
        <v>356</v>
      </c>
      <c r="B359" s="244" t="n">
        <f aca="false">IF(D359="x",0,IF(C359&lt;1,0,IF(C359&gt;1,1)))</f>
        <v>1</v>
      </c>
      <c r="C359" s="245" t="n">
        <v>120.107</v>
      </c>
      <c r="D359" s="251"/>
      <c r="E359" s="247" t="s">
        <v>62</v>
      </c>
    </row>
    <row r="360" customFormat="false" ht="14.25" hidden="false" customHeight="false" outlineLevel="0" collapsed="false">
      <c r="A360" s="250" t="n">
        <v>357</v>
      </c>
      <c r="B360" s="244" t="n">
        <f aca="false">IF(D360="x",0,IF(C360&lt;1,0,IF(C360&gt;1,1)))</f>
        <v>1</v>
      </c>
      <c r="C360" s="245" t="n">
        <v>118.434</v>
      </c>
      <c r="D360" s="251"/>
      <c r="E360" s="247" t="s">
        <v>62</v>
      </c>
    </row>
    <row r="361" customFormat="false" ht="14.25" hidden="false" customHeight="false" outlineLevel="0" collapsed="false">
      <c r="A361" s="250" t="n">
        <v>358</v>
      </c>
      <c r="B361" s="244" t="n">
        <f aca="false">IF(D361="x",0,IF(C361&lt;1,0,IF(C361&gt;1,1)))</f>
        <v>1</v>
      </c>
      <c r="C361" s="245" t="n">
        <v>121.313</v>
      </c>
      <c r="D361" s="251"/>
      <c r="E361" s="247" t="s">
        <v>62</v>
      </c>
    </row>
    <row r="362" customFormat="false" ht="14.25" hidden="false" customHeight="false" outlineLevel="0" collapsed="false">
      <c r="A362" s="248" t="n">
        <v>359</v>
      </c>
      <c r="B362" s="244" t="n">
        <f aca="false">IF(D362="x",0,IF(C362&lt;1,0,IF(C362&gt;1,1)))</f>
        <v>1</v>
      </c>
      <c r="C362" s="245" t="n">
        <v>122.369</v>
      </c>
      <c r="D362" s="251"/>
      <c r="E362" s="247" t="s">
        <v>62</v>
      </c>
    </row>
    <row r="363" customFormat="false" ht="14.25" hidden="false" customHeight="false" outlineLevel="0" collapsed="false">
      <c r="A363" s="250" t="n">
        <v>360</v>
      </c>
      <c r="B363" s="244" t="n">
        <f aca="false">IF(D363="x",0,IF(C363&lt;1,0,IF(C363&gt;1,1)))</f>
        <v>0</v>
      </c>
      <c r="C363" s="234"/>
      <c r="D363" s="251"/>
      <c r="E363" s="247" t="s">
        <v>62</v>
      </c>
    </row>
    <row r="364" customFormat="false" ht="14.25" hidden="false" customHeight="false" outlineLevel="0" collapsed="false">
      <c r="A364" s="250" t="n">
        <v>361</v>
      </c>
      <c r="B364" s="244" t="n">
        <f aca="false">IF(D364="x",0,IF(C364&lt;1,0,IF(C364&gt;1,1)))</f>
        <v>1</v>
      </c>
      <c r="C364" s="245" t="n">
        <v>119.613</v>
      </c>
      <c r="D364" s="251"/>
      <c r="E364" s="247" t="s">
        <v>62</v>
      </c>
    </row>
    <row r="365" customFormat="false" ht="14.25" hidden="false" customHeight="false" outlineLevel="0" collapsed="false">
      <c r="A365" s="248" t="n">
        <v>362</v>
      </c>
      <c r="B365" s="244" t="n">
        <f aca="false">IF(D365="x",0,IF(C365&lt;1,0,IF(C365&gt;1,1)))</f>
        <v>0</v>
      </c>
      <c r="C365" s="234"/>
      <c r="D365" s="251"/>
      <c r="E365" s="247" t="s">
        <v>62</v>
      </c>
    </row>
    <row r="366" customFormat="false" ht="14.25" hidden="false" customHeight="false" outlineLevel="0" collapsed="false">
      <c r="A366" s="250" t="n">
        <v>363</v>
      </c>
      <c r="B366" s="244" t="n">
        <f aca="false">IF(D366="x",0,IF(C366&lt;1,0,IF(C366&gt;1,1)))</f>
        <v>0</v>
      </c>
      <c r="C366" s="234"/>
      <c r="D366" s="251"/>
      <c r="E366" s="247" t="s">
        <v>62</v>
      </c>
    </row>
    <row r="367" customFormat="false" ht="14.25" hidden="false" customHeight="false" outlineLevel="0" collapsed="false">
      <c r="A367" s="250" t="n">
        <v>364</v>
      </c>
      <c r="B367" s="244" t="n">
        <f aca="false">IF(D367="x",0,IF(C367&lt;1,0,IF(C367&gt;1,1)))</f>
        <v>1</v>
      </c>
      <c r="C367" s="245" t="n">
        <v>119.962</v>
      </c>
      <c r="D367" s="251"/>
      <c r="E367" s="247" t="s">
        <v>62</v>
      </c>
    </row>
    <row r="368" customFormat="false" ht="14.25" hidden="false" customHeight="false" outlineLevel="0" collapsed="false">
      <c r="A368" s="248" t="n">
        <v>365</v>
      </c>
      <c r="B368" s="244" t="n">
        <f aca="false">IF(D368="x",0,IF(C368&lt;1,0,IF(C368&gt;1,1)))</f>
        <v>1</v>
      </c>
      <c r="C368" s="245" t="n">
        <v>122.653</v>
      </c>
      <c r="D368" s="251"/>
      <c r="E368" s="247" t="s">
        <v>62</v>
      </c>
    </row>
    <row r="369" customFormat="false" ht="14.25" hidden="false" customHeight="false" outlineLevel="0" collapsed="false">
      <c r="A369" s="250" t="n">
        <v>366</v>
      </c>
      <c r="B369" s="244" t="n">
        <f aca="false">IF(D369="x",0,IF(C369&lt;1,0,IF(C369&gt;1,1)))</f>
        <v>1</v>
      </c>
      <c r="C369" s="245" t="n">
        <v>121.548</v>
      </c>
      <c r="D369" s="251"/>
      <c r="E369" s="247" t="s">
        <v>62</v>
      </c>
    </row>
    <row r="370" customFormat="false" ht="14.25" hidden="false" customHeight="false" outlineLevel="0" collapsed="false">
      <c r="A370" s="250" t="n">
        <v>367</v>
      </c>
      <c r="B370" s="244" t="n">
        <f aca="false">IF(D370="x",0,IF(C370&lt;1,0,IF(C370&gt;1,1)))</f>
        <v>1</v>
      </c>
      <c r="C370" s="245" t="n">
        <v>119.301</v>
      </c>
      <c r="D370" s="251"/>
      <c r="E370" s="247" t="s">
        <v>62</v>
      </c>
    </row>
    <row r="371" customFormat="false" ht="14.25" hidden="false" customHeight="false" outlineLevel="0" collapsed="false">
      <c r="A371" s="248" t="n">
        <v>368</v>
      </c>
      <c r="B371" s="244" t="n">
        <f aca="false">IF(D371="x",0,IF(C371&lt;1,0,IF(C371&gt;1,1)))</f>
        <v>0</v>
      </c>
      <c r="C371" s="234"/>
      <c r="D371" s="251"/>
      <c r="E371" s="247" t="s">
        <v>62</v>
      </c>
    </row>
    <row r="372" customFormat="false" ht="14.25" hidden="false" customHeight="false" outlineLevel="0" collapsed="false">
      <c r="A372" s="250" t="n">
        <v>369</v>
      </c>
      <c r="B372" s="244" t="n">
        <f aca="false">IF(D372="x",0,IF(C372&lt;1,0,IF(C372&gt;1,1)))</f>
        <v>0</v>
      </c>
      <c r="C372" s="234"/>
      <c r="D372" s="251"/>
      <c r="E372" s="247" t="s">
        <v>62</v>
      </c>
    </row>
    <row r="373" customFormat="false" ht="14.25" hidden="false" customHeight="false" outlineLevel="0" collapsed="false">
      <c r="A373" s="250" t="n">
        <v>370</v>
      </c>
      <c r="B373" s="244" t="n">
        <f aca="false">IF(D373="x",0,IF(C373&lt;1,0,IF(C373&gt;1,1)))</f>
        <v>1</v>
      </c>
      <c r="C373" s="245" t="n">
        <v>122.063</v>
      </c>
      <c r="D373" s="251"/>
      <c r="E373" s="247" t="s">
        <v>62</v>
      </c>
    </row>
    <row r="374" customFormat="false" ht="14.25" hidden="false" customHeight="false" outlineLevel="0" collapsed="false">
      <c r="A374" s="248" t="n">
        <v>371</v>
      </c>
      <c r="B374" s="244" t="n">
        <f aca="false">IF(D374="x",0,IF(C374&lt;1,0,IF(C374&gt;1,1)))</f>
        <v>1</v>
      </c>
      <c r="C374" s="245" t="n">
        <v>122.495</v>
      </c>
      <c r="D374" s="251"/>
      <c r="E374" s="247" t="s">
        <v>62</v>
      </c>
    </row>
    <row r="375" customFormat="false" ht="14.25" hidden="false" customHeight="false" outlineLevel="0" collapsed="false">
      <c r="A375" s="250" t="n">
        <v>372</v>
      </c>
      <c r="B375" s="244" t="n">
        <f aca="false">IF(D375="x",0,IF(C375&lt;1,0,IF(C375&gt;1,1)))</f>
        <v>0</v>
      </c>
      <c r="C375" s="234"/>
      <c r="D375" s="251"/>
      <c r="E375" s="247" t="s">
        <v>62</v>
      </c>
    </row>
    <row r="376" customFormat="false" ht="14.25" hidden="false" customHeight="false" outlineLevel="0" collapsed="false">
      <c r="A376" s="250" t="n">
        <v>373</v>
      </c>
      <c r="B376" s="244" t="n">
        <f aca="false">IF(D376="x",0,IF(C376&lt;1,0,IF(C376&gt;1,1)))</f>
        <v>0</v>
      </c>
      <c r="C376" s="234"/>
      <c r="D376" s="251"/>
      <c r="E376" s="247" t="s">
        <v>62</v>
      </c>
    </row>
    <row r="377" customFormat="false" ht="14.25" hidden="false" customHeight="false" outlineLevel="0" collapsed="false">
      <c r="A377" s="248" t="n">
        <v>374</v>
      </c>
      <c r="B377" s="244" t="n">
        <f aca="false">IF(D377="x",0,IF(C377&lt;1,0,IF(C377&gt;1,1)))</f>
        <v>1</v>
      </c>
      <c r="C377" s="245" t="n">
        <v>121.372</v>
      </c>
      <c r="D377" s="251"/>
      <c r="E377" s="247" t="s">
        <v>62</v>
      </c>
    </row>
    <row r="378" customFormat="false" ht="14.25" hidden="false" customHeight="false" outlineLevel="0" collapsed="false">
      <c r="A378" s="250" t="n">
        <v>375</v>
      </c>
      <c r="B378" s="244" t="n">
        <f aca="false">IF(D378="x",0,IF(C378&lt;1,0,IF(C378&gt;1,1)))</f>
        <v>1</v>
      </c>
      <c r="C378" s="245" t="n">
        <v>121.386</v>
      </c>
      <c r="D378" s="251"/>
      <c r="E378" s="247" t="s">
        <v>62</v>
      </c>
    </row>
    <row r="379" customFormat="false" ht="14.25" hidden="false" customHeight="false" outlineLevel="0" collapsed="false">
      <c r="A379" s="250" t="n">
        <v>376</v>
      </c>
      <c r="B379" s="244" t="n">
        <f aca="false">IF(D379="x",0,IF(C379&lt;1,0,IF(C379&gt;1,1)))</f>
        <v>1</v>
      </c>
      <c r="C379" s="245" t="n">
        <v>120.403</v>
      </c>
      <c r="D379" s="251"/>
      <c r="E379" s="247" t="s">
        <v>62</v>
      </c>
    </row>
    <row r="380" customFormat="false" ht="14.25" hidden="false" customHeight="false" outlineLevel="0" collapsed="false">
      <c r="A380" s="248" t="n">
        <v>377</v>
      </c>
      <c r="B380" s="244" t="n">
        <f aca="false">IF(D380="x",0,IF(C380&lt;1,0,IF(C380&gt;1,1)))</f>
        <v>1</v>
      </c>
      <c r="C380" s="245" t="n">
        <v>121.976</v>
      </c>
      <c r="D380" s="251"/>
      <c r="E380" s="247" t="s">
        <v>62</v>
      </c>
    </row>
    <row r="381" customFormat="false" ht="14.25" hidden="false" customHeight="false" outlineLevel="0" collapsed="false">
      <c r="A381" s="250" t="n">
        <v>378</v>
      </c>
      <c r="B381" s="244" t="n">
        <f aca="false">IF(D381="x",0,IF(C381&lt;1,0,IF(C381&gt;1,1)))</f>
        <v>1</v>
      </c>
      <c r="C381" s="245" t="n">
        <v>121.534</v>
      </c>
      <c r="D381" s="251"/>
      <c r="E381" s="247" t="s">
        <v>62</v>
      </c>
    </row>
    <row r="382" customFormat="false" ht="14.25" hidden="false" customHeight="false" outlineLevel="0" collapsed="false">
      <c r="A382" s="250" t="n">
        <v>379</v>
      </c>
      <c r="B382" s="244" t="n">
        <f aca="false">IF(D382="x",0,IF(C382&lt;1,0,IF(C382&gt;1,1)))</f>
        <v>0</v>
      </c>
      <c r="C382" s="234"/>
      <c r="D382" s="251"/>
      <c r="E382" s="247" t="s">
        <v>62</v>
      </c>
    </row>
    <row r="383" customFormat="false" ht="14.25" hidden="false" customHeight="false" outlineLevel="0" collapsed="false">
      <c r="A383" s="248" t="n">
        <v>380</v>
      </c>
      <c r="B383" s="244" t="n">
        <f aca="false">IF(D383="x",0,IF(C383&lt;1,0,IF(C383&gt;1,1)))</f>
        <v>1</v>
      </c>
      <c r="C383" s="245" t="n">
        <v>118.469</v>
      </c>
      <c r="D383" s="251"/>
      <c r="E383" s="247" t="s">
        <v>62</v>
      </c>
    </row>
    <row r="384" customFormat="false" ht="14.25" hidden="false" customHeight="false" outlineLevel="0" collapsed="false">
      <c r="A384" s="250" t="n">
        <v>381</v>
      </c>
      <c r="B384" s="244" t="n">
        <f aca="false">IF(D384="x",0,IF(C384&lt;1,0,IF(C384&gt;1,1)))</f>
        <v>1</v>
      </c>
      <c r="C384" s="245" t="n">
        <v>121.673</v>
      </c>
      <c r="D384" s="251"/>
      <c r="E384" s="247" t="s">
        <v>62</v>
      </c>
    </row>
    <row r="385" customFormat="false" ht="14.25" hidden="false" customHeight="false" outlineLevel="0" collapsed="false">
      <c r="A385" s="250" t="n">
        <v>382</v>
      </c>
      <c r="B385" s="244" t="n">
        <f aca="false">IF(D385="x",0,IF(C385&lt;1,0,IF(C385&gt;1,1)))</f>
        <v>1</v>
      </c>
      <c r="C385" s="245" t="n">
        <v>121.041</v>
      </c>
      <c r="D385" s="251"/>
      <c r="E385" s="247" t="s">
        <v>62</v>
      </c>
    </row>
    <row r="386" customFormat="false" ht="14.25" hidden="false" customHeight="false" outlineLevel="0" collapsed="false">
      <c r="A386" s="248" t="n">
        <v>383</v>
      </c>
      <c r="B386" s="244" t="n">
        <f aca="false">IF(D386="x",0,IF(C386&lt;1,0,IF(C386&gt;1,1)))</f>
        <v>0</v>
      </c>
      <c r="C386" s="234"/>
      <c r="D386" s="251"/>
      <c r="E386" s="247" t="s">
        <v>62</v>
      </c>
    </row>
    <row r="387" customFormat="false" ht="14.25" hidden="false" customHeight="false" outlineLevel="0" collapsed="false">
      <c r="A387" s="250" t="n">
        <v>384</v>
      </c>
      <c r="B387" s="244" t="n">
        <f aca="false">IF(D387="x",0,IF(C387&lt;1,0,IF(C387&gt;1,1)))</f>
        <v>1</v>
      </c>
      <c r="C387" s="245" t="n">
        <v>121.776</v>
      </c>
      <c r="D387" s="251"/>
      <c r="E387" s="247" t="s">
        <v>62</v>
      </c>
    </row>
    <row r="388" customFormat="false" ht="14.25" hidden="false" customHeight="false" outlineLevel="0" collapsed="false">
      <c r="A388" s="250" t="n">
        <v>385</v>
      </c>
      <c r="B388" s="244" t="n">
        <f aca="false">IF(D388="x",0,IF(C388&lt;1,0,IF(C388&gt;1,1)))</f>
        <v>0</v>
      </c>
      <c r="C388" s="234"/>
      <c r="D388" s="251"/>
      <c r="E388" s="247" t="s">
        <v>62</v>
      </c>
    </row>
    <row r="389" customFormat="false" ht="14.25" hidden="false" customHeight="false" outlineLevel="0" collapsed="false">
      <c r="A389" s="248" t="n">
        <v>386</v>
      </c>
      <c r="B389" s="244" t="n">
        <f aca="false">IF(D389="x",0,IF(C389&lt;1,0,IF(C389&gt;1,1)))</f>
        <v>1</v>
      </c>
      <c r="C389" s="245" t="n">
        <v>121.691</v>
      </c>
      <c r="D389" s="251"/>
      <c r="E389" s="247" t="s">
        <v>62</v>
      </c>
    </row>
    <row r="390" customFormat="false" ht="14.25" hidden="false" customHeight="false" outlineLevel="0" collapsed="false">
      <c r="A390" s="250" t="n">
        <v>387</v>
      </c>
      <c r="B390" s="244" t="n">
        <f aca="false">IF(D390="x",0,IF(C390&lt;1,0,IF(C390&gt;1,1)))</f>
        <v>0</v>
      </c>
      <c r="C390" s="234"/>
      <c r="D390" s="251"/>
      <c r="E390" s="247" t="s">
        <v>62</v>
      </c>
    </row>
    <row r="391" customFormat="false" ht="14.25" hidden="false" customHeight="false" outlineLevel="0" collapsed="false">
      <c r="A391" s="250" t="n">
        <v>388</v>
      </c>
      <c r="B391" s="244" t="n">
        <f aca="false">IF(D391="x",0,IF(C391&lt;1,0,IF(C391&gt;1,1)))</f>
        <v>0</v>
      </c>
      <c r="C391" s="234"/>
      <c r="D391" s="251"/>
      <c r="E391" s="247" t="s">
        <v>62</v>
      </c>
    </row>
    <row r="392" customFormat="false" ht="14.25" hidden="false" customHeight="false" outlineLevel="0" collapsed="false">
      <c r="A392" s="248" t="n">
        <v>389</v>
      </c>
      <c r="B392" s="244" t="n">
        <f aca="false">IF(D392="x",0,IF(C392&lt;1,0,IF(C392&gt;1,1)))</f>
        <v>1</v>
      </c>
      <c r="C392" s="245" t="n">
        <v>119.222</v>
      </c>
      <c r="D392" s="251"/>
      <c r="E392" s="247" t="s">
        <v>62</v>
      </c>
    </row>
    <row r="393" customFormat="false" ht="14.25" hidden="false" customHeight="false" outlineLevel="0" collapsed="false">
      <c r="A393" s="250" t="n">
        <v>390</v>
      </c>
      <c r="B393" s="244" t="n">
        <f aca="false">IF(D393="x",0,IF(C393&lt;1,0,IF(C393&gt;1,1)))</f>
        <v>0</v>
      </c>
      <c r="C393" s="234"/>
      <c r="D393" s="251"/>
      <c r="E393" s="247" t="s">
        <v>62</v>
      </c>
    </row>
    <row r="394" customFormat="false" ht="14.25" hidden="false" customHeight="false" outlineLevel="0" collapsed="false">
      <c r="A394" s="250" t="n">
        <v>391</v>
      </c>
      <c r="B394" s="244" t="n">
        <f aca="false">IF(D394="x",0,IF(C394&lt;1,0,IF(C394&gt;1,1)))</f>
        <v>1</v>
      </c>
      <c r="C394" s="245" t="n">
        <v>119.569</v>
      </c>
      <c r="D394" s="251"/>
      <c r="E394" s="247" t="s">
        <v>62</v>
      </c>
    </row>
    <row r="395" customFormat="false" ht="14.25" hidden="false" customHeight="false" outlineLevel="0" collapsed="false">
      <c r="A395" s="248" t="n">
        <v>392</v>
      </c>
      <c r="B395" s="244" t="n">
        <f aca="false">IF(D395="x",0,IF(C395&lt;1,0,IF(C395&gt;1,1)))</f>
        <v>1</v>
      </c>
      <c r="C395" s="245" t="n">
        <v>122.365</v>
      </c>
      <c r="D395" s="251"/>
      <c r="E395" s="247" t="s">
        <v>62</v>
      </c>
    </row>
    <row r="396" customFormat="false" ht="14.25" hidden="false" customHeight="false" outlineLevel="0" collapsed="false">
      <c r="A396" s="250" t="n">
        <v>393</v>
      </c>
      <c r="B396" s="244" t="n">
        <f aca="false">IF(D396="x",0,IF(C396&lt;1,0,IF(C396&gt;1,1)))</f>
        <v>0</v>
      </c>
      <c r="C396" s="234"/>
      <c r="D396" s="251"/>
      <c r="E396" s="247" t="s">
        <v>62</v>
      </c>
    </row>
    <row r="397" customFormat="false" ht="14.25" hidden="false" customHeight="false" outlineLevel="0" collapsed="false">
      <c r="A397" s="250" t="n">
        <v>394</v>
      </c>
      <c r="B397" s="244" t="n">
        <f aca="false">IF(D397="x",0,IF(C397&lt;1,0,IF(C397&gt;1,1)))</f>
        <v>0</v>
      </c>
      <c r="C397" s="234"/>
      <c r="D397" s="251"/>
      <c r="E397" s="247" t="s">
        <v>62</v>
      </c>
    </row>
    <row r="398" customFormat="false" ht="14.25" hidden="false" customHeight="false" outlineLevel="0" collapsed="false">
      <c r="A398" s="248" t="n">
        <v>395</v>
      </c>
      <c r="B398" s="244" t="n">
        <f aca="false">IF(D398="x",0,IF(C398&lt;1,0,IF(C398&gt;1,1)))</f>
        <v>0</v>
      </c>
      <c r="C398" s="234"/>
      <c r="D398" s="251"/>
      <c r="E398" s="247" t="s">
        <v>62</v>
      </c>
    </row>
    <row r="399" customFormat="false" ht="14.25" hidden="false" customHeight="false" outlineLevel="0" collapsed="false">
      <c r="A399" s="250" t="n">
        <v>396</v>
      </c>
      <c r="B399" s="244" t="n">
        <f aca="false">IF(D399="x",0,IF(C399&lt;1,0,IF(C399&gt;1,1)))</f>
        <v>0</v>
      </c>
      <c r="C399" s="234"/>
      <c r="D399" s="251"/>
      <c r="E399" s="247" t="s">
        <v>62</v>
      </c>
    </row>
    <row r="400" customFormat="false" ht="14.25" hidden="false" customHeight="false" outlineLevel="0" collapsed="false">
      <c r="A400" s="250" t="n">
        <v>397</v>
      </c>
      <c r="B400" s="244" t="n">
        <f aca="false">IF(D400="x",0,IF(C400&lt;1,0,IF(C400&gt;1,1)))</f>
        <v>1</v>
      </c>
      <c r="C400" s="245" t="n">
        <v>120.962</v>
      </c>
      <c r="D400" s="251"/>
      <c r="E400" s="247" t="s">
        <v>62</v>
      </c>
    </row>
    <row r="401" customFormat="false" ht="14.25" hidden="false" customHeight="false" outlineLevel="0" collapsed="false">
      <c r="A401" s="248" t="n">
        <v>398</v>
      </c>
      <c r="B401" s="244" t="n">
        <f aca="false">IF(D401="x",0,IF(C401&lt;1,0,IF(C401&gt;1,1)))</f>
        <v>1</v>
      </c>
      <c r="C401" s="245" t="n">
        <v>120.586</v>
      </c>
      <c r="D401" s="251"/>
      <c r="E401" s="247" t="s">
        <v>62</v>
      </c>
    </row>
    <row r="402" customFormat="false" ht="14.25" hidden="false" customHeight="false" outlineLevel="0" collapsed="false">
      <c r="A402" s="250" t="n">
        <v>399</v>
      </c>
      <c r="B402" s="244" t="n">
        <f aca="false">IF(D402="x",0,IF(C402&lt;1,0,IF(C402&gt;1,1)))</f>
        <v>1</v>
      </c>
      <c r="C402" s="245" t="n">
        <v>115.433</v>
      </c>
      <c r="D402" s="251"/>
      <c r="E402" s="247" t="s">
        <v>62</v>
      </c>
    </row>
    <row r="403" customFormat="false" ht="14.25" hidden="false" customHeight="false" outlineLevel="0" collapsed="false">
      <c r="A403" s="250" t="n">
        <v>400</v>
      </c>
      <c r="B403" s="244" t="n">
        <f aca="false">IF(D403="x",0,IF(C403&lt;1,0,IF(C403&gt;1,1)))</f>
        <v>0</v>
      </c>
      <c r="C403" s="234"/>
      <c r="D403" s="251"/>
      <c r="E403" s="247" t="s">
        <v>62</v>
      </c>
    </row>
    <row r="404" customFormat="false" ht="14.25" hidden="false" customHeight="false" outlineLevel="0" collapsed="false">
      <c r="A404" s="248" t="n">
        <v>401</v>
      </c>
      <c r="B404" s="244" t="n">
        <f aca="false">IF(D404="x",0,IF(C404&lt;1,0,IF(C404&gt;1,1)))</f>
        <v>1</v>
      </c>
      <c r="C404" s="245" t="n">
        <v>121.398</v>
      </c>
      <c r="D404" s="251"/>
      <c r="E404" s="247" t="s">
        <v>62</v>
      </c>
    </row>
    <row r="405" customFormat="false" ht="14.25" hidden="false" customHeight="false" outlineLevel="0" collapsed="false">
      <c r="A405" s="250" t="n">
        <v>402</v>
      </c>
      <c r="B405" s="244" t="n">
        <f aca="false">IF(D405="x",0,IF(C405&lt;1,0,IF(C405&gt;1,1)))</f>
        <v>1</v>
      </c>
      <c r="C405" s="245" t="n">
        <v>121.296</v>
      </c>
      <c r="D405" s="251"/>
      <c r="E405" s="247" t="s">
        <v>62</v>
      </c>
    </row>
    <row r="406" customFormat="false" ht="14.25" hidden="false" customHeight="false" outlineLevel="0" collapsed="false">
      <c r="A406" s="250" t="n">
        <v>403</v>
      </c>
      <c r="B406" s="244" t="n">
        <f aca="false">IF(D406="x",0,IF(C406&lt;1,0,IF(C406&gt;1,1)))</f>
        <v>1</v>
      </c>
      <c r="C406" s="245" t="n">
        <v>120.544</v>
      </c>
      <c r="D406" s="251"/>
      <c r="E406" s="247" t="s">
        <v>62</v>
      </c>
    </row>
    <row r="407" customFormat="false" ht="14.25" hidden="false" customHeight="false" outlineLevel="0" collapsed="false">
      <c r="A407" s="248" t="n">
        <v>404</v>
      </c>
      <c r="B407" s="244" t="n">
        <f aca="false">IF(D407="x",0,IF(C407&lt;1,0,IF(C407&gt;1,1)))</f>
        <v>1</v>
      </c>
      <c r="C407" s="245" t="n">
        <v>115.873</v>
      </c>
      <c r="D407" s="251"/>
      <c r="E407" s="247" t="s">
        <v>62</v>
      </c>
    </row>
    <row r="408" customFormat="false" ht="14.25" hidden="false" customHeight="false" outlineLevel="0" collapsed="false">
      <c r="A408" s="250" t="n">
        <v>405</v>
      </c>
      <c r="B408" s="244" t="n">
        <f aca="false">IF(D408="x",0,IF(C408&lt;1,0,IF(C408&gt;1,1)))</f>
        <v>0</v>
      </c>
      <c r="C408" s="234"/>
      <c r="D408" s="251"/>
      <c r="E408" s="247" t="s">
        <v>62</v>
      </c>
    </row>
    <row r="409" customFormat="false" ht="14.25" hidden="false" customHeight="false" outlineLevel="0" collapsed="false">
      <c r="A409" s="250" t="n">
        <v>406</v>
      </c>
      <c r="B409" s="244" t="n">
        <f aca="false">IF(D409="x",0,IF(C409&lt;1,0,IF(C409&gt;1,1)))</f>
        <v>0</v>
      </c>
      <c r="C409" s="234"/>
      <c r="D409" s="251"/>
      <c r="E409" s="247" t="s">
        <v>62</v>
      </c>
    </row>
    <row r="410" customFormat="false" ht="14.25" hidden="false" customHeight="false" outlineLevel="0" collapsed="false">
      <c r="A410" s="248" t="n">
        <v>407</v>
      </c>
      <c r="B410" s="244" t="n">
        <f aca="false">IF(D410="x",0,IF(C410&lt;1,0,IF(C410&gt;1,1)))</f>
        <v>1</v>
      </c>
      <c r="C410" s="245" t="n">
        <v>120.282</v>
      </c>
      <c r="D410" s="251"/>
      <c r="E410" s="247" t="s">
        <v>62</v>
      </c>
    </row>
    <row r="411" customFormat="false" ht="14.25" hidden="false" customHeight="false" outlineLevel="0" collapsed="false">
      <c r="A411" s="250" t="n">
        <v>408</v>
      </c>
      <c r="B411" s="244" t="n">
        <f aca="false">IF(D411="x",0,IF(C411&lt;1,0,IF(C411&gt;1,1)))</f>
        <v>0</v>
      </c>
      <c r="C411" s="234"/>
      <c r="D411" s="251"/>
      <c r="E411" s="247" t="s">
        <v>62</v>
      </c>
    </row>
    <row r="412" customFormat="false" ht="14.25" hidden="false" customHeight="false" outlineLevel="0" collapsed="false">
      <c r="A412" s="248" t="n">
        <v>409</v>
      </c>
      <c r="B412" s="244" t="n">
        <f aca="false">IF(D412="x",0,IF(C412&lt;1,0,IF(C412&gt;1,1)))</f>
        <v>0</v>
      </c>
      <c r="C412" s="234"/>
      <c r="D412" s="251"/>
      <c r="E412" s="247" t="s">
        <v>62</v>
      </c>
    </row>
    <row r="413" customFormat="false" ht="14.25" hidden="false" customHeight="false" outlineLevel="0" collapsed="false">
      <c r="A413" s="250" t="n">
        <v>410</v>
      </c>
      <c r="B413" s="244" t="n">
        <f aca="false">IF(D413="x",0,IF(C413&lt;1,0,IF(C413&gt;1,1)))</f>
        <v>1</v>
      </c>
      <c r="C413" s="245" t="n">
        <v>120.628</v>
      </c>
      <c r="D413" s="251"/>
      <c r="E413" s="247" t="s">
        <v>62</v>
      </c>
    </row>
    <row r="414" customFormat="false" ht="14.25" hidden="false" customHeight="false" outlineLevel="0" collapsed="false">
      <c r="A414" s="248" t="n">
        <v>411</v>
      </c>
      <c r="B414" s="244" t="n">
        <f aca="false">IF(D414="x",0,IF(C414&lt;1,0,IF(C414&gt;1,1)))</f>
        <v>1</v>
      </c>
      <c r="C414" s="245" t="n">
        <v>118.433</v>
      </c>
      <c r="D414" s="251"/>
      <c r="E414" s="247" t="s">
        <v>62</v>
      </c>
    </row>
    <row r="415" customFormat="false" ht="14.25" hidden="false" customHeight="false" outlineLevel="0" collapsed="false">
      <c r="A415" s="250" t="n">
        <v>412</v>
      </c>
      <c r="B415" s="244" t="n">
        <f aca="false">IF(D415="x",0,IF(C415&lt;1,0,IF(C415&gt;1,1)))</f>
        <v>0</v>
      </c>
      <c r="C415" s="234"/>
      <c r="D415" s="251"/>
      <c r="E415" s="247" t="s">
        <v>62</v>
      </c>
    </row>
    <row r="416" customFormat="false" ht="14.25" hidden="false" customHeight="false" outlineLevel="0" collapsed="false">
      <c r="A416" s="248" t="n">
        <v>413</v>
      </c>
      <c r="B416" s="244" t="n">
        <f aca="false">IF(D416="x",0,IF(C416&lt;1,0,IF(C416&gt;1,1)))</f>
        <v>1</v>
      </c>
      <c r="C416" s="245" t="n">
        <v>121.582</v>
      </c>
      <c r="D416" s="251"/>
      <c r="E416" s="247" t="s">
        <v>62</v>
      </c>
    </row>
    <row r="417" customFormat="false" ht="14.25" hidden="false" customHeight="false" outlineLevel="0" collapsed="false">
      <c r="A417" s="250" t="n">
        <v>414</v>
      </c>
      <c r="B417" s="244" t="n">
        <f aca="false">IF(D417="x",0,IF(C417&lt;1,0,IF(C417&gt;1,1)))</f>
        <v>1</v>
      </c>
      <c r="C417" s="245" t="n">
        <v>121.424</v>
      </c>
      <c r="D417" s="251"/>
      <c r="E417" s="247" t="s">
        <v>62</v>
      </c>
    </row>
    <row r="418" customFormat="false" ht="14.25" hidden="false" customHeight="false" outlineLevel="0" collapsed="false">
      <c r="A418" s="248" t="n">
        <v>415</v>
      </c>
      <c r="B418" s="244" t="n">
        <f aca="false">IF(D418="x",0,IF(C418&lt;1,0,IF(C418&gt;1,1)))</f>
        <v>0</v>
      </c>
      <c r="C418" s="234"/>
      <c r="D418" s="251"/>
      <c r="E418" s="247" t="s">
        <v>62</v>
      </c>
    </row>
    <row r="419" customFormat="false" ht="14.25" hidden="false" customHeight="false" outlineLevel="0" collapsed="false">
      <c r="A419" s="250" t="n">
        <v>416</v>
      </c>
      <c r="B419" s="244" t="n">
        <f aca="false">IF(D419="x",0,IF(C419&lt;1,0,IF(C419&gt;1,1)))</f>
        <v>1</v>
      </c>
      <c r="C419" s="245" t="n">
        <v>119.984</v>
      </c>
      <c r="D419" s="251"/>
      <c r="E419" s="247" t="s">
        <v>62</v>
      </c>
    </row>
    <row r="420" customFormat="false" ht="14.25" hidden="false" customHeight="false" outlineLevel="0" collapsed="false">
      <c r="A420" s="248" t="n">
        <v>417</v>
      </c>
      <c r="B420" s="244" t="n">
        <f aca="false">IF(D420="x",0,IF(C420&lt;1,0,IF(C420&gt;1,1)))</f>
        <v>1</v>
      </c>
      <c r="C420" s="245" t="n">
        <v>120.583</v>
      </c>
      <c r="D420" s="251"/>
      <c r="E420" s="247" t="s">
        <v>62</v>
      </c>
    </row>
    <row r="421" customFormat="false" ht="14.25" hidden="false" customHeight="false" outlineLevel="0" collapsed="false">
      <c r="A421" s="250" t="n">
        <v>418</v>
      </c>
      <c r="B421" s="244" t="n">
        <f aca="false">IF(D421="x",0,IF(C421&lt;1,0,IF(C421&gt;1,1)))</f>
        <v>1</v>
      </c>
      <c r="C421" s="245" t="n">
        <v>118.284</v>
      </c>
      <c r="D421" s="251"/>
      <c r="E421" s="247" t="s">
        <v>62</v>
      </c>
    </row>
    <row r="422" customFormat="false" ht="14.25" hidden="false" customHeight="false" outlineLevel="0" collapsed="false">
      <c r="A422" s="248" t="n">
        <v>419</v>
      </c>
      <c r="B422" s="244" t="n">
        <f aca="false">IF(D422="x",0,IF(C422&lt;1,0,IF(C422&gt;1,1)))</f>
        <v>1</v>
      </c>
      <c r="C422" s="245" t="n">
        <v>112.074</v>
      </c>
      <c r="D422" s="251"/>
      <c r="E422" s="247" t="s">
        <v>62</v>
      </c>
    </row>
    <row r="423" customFormat="false" ht="14.25" hidden="false" customHeight="false" outlineLevel="0" collapsed="false">
      <c r="A423" s="250" t="n">
        <v>420</v>
      </c>
      <c r="B423" s="244" t="n">
        <f aca="false">IF(D423="x",0,IF(C423&lt;1,0,IF(C423&gt;1,1)))</f>
        <v>0</v>
      </c>
      <c r="C423" s="234"/>
      <c r="D423" s="251"/>
      <c r="E423" s="247" t="s">
        <v>62</v>
      </c>
    </row>
    <row r="424" customFormat="false" ht="14.25" hidden="false" customHeight="false" outlineLevel="0" collapsed="false">
      <c r="A424" s="248" t="n">
        <v>421</v>
      </c>
      <c r="B424" s="244" t="n">
        <f aca="false">IF(D424="x",0,IF(C424&lt;1,0,IF(C424&gt;1,1)))</f>
        <v>0</v>
      </c>
      <c r="C424" s="234"/>
      <c r="D424" s="251"/>
      <c r="E424" s="247" t="s">
        <v>62</v>
      </c>
    </row>
    <row r="425" customFormat="false" ht="14.25" hidden="false" customHeight="false" outlineLevel="0" collapsed="false">
      <c r="A425" s="250" t="n">
        <v>422</v>
      </c>
      <c r="B425" s="244" t="n">
        <f aca="false">IF(D425="x",0,IF(C425&lt;1,0,IF(C425&gt;1,1)))</f>
        <v>1</v>
      </c>
      <c r="C425" s="245" t="n">
        <v>120.904</v>
      </c>
      <c r="D425" s="251"/>
      <c r="E425" s="247" t="s">
        <v>62</v>
      </c>
    </row>
    <row r="426" customFormat="false" ht="14.25" hidden="false" customHeight="false" outlineLevel="0" collapsed="false">
      <c r="A426" s="248" t="n">
        <v>423</v>
      </c>
      <c r="B426" s="244" t="n">
        <f aca="false">IF(D426="x",0,IF(C426&lt;1,0,IF(C426&gt;1,1)))</f>
        <v>0</v>
      </c>
      <c r="C426" s="234"/>
      <c r="D426" s="251"/>
      <c r="E426" s="247" t="s">
        <v>62</v>
      </c>
    </row>
    <row r="427" customFormat="false" ht="14.25" hidden="false" customHeight="false" outlineLevel="0" collapsed="false">
      <c r="A427" s="250" t="n">
        <v>424</v>
      </c>
      <c r="B427" s="244" t="n">
        <f aca="false">IF(D427="x",0,IF(C427&lt;1,0,IF(C427&gt;1,1)))</f>
        <v>1</v>
      </c>
      <c r="C427" s="245" t="n">
        <v>120.318</v>
      </c>
      <c r="D427" s="251"/>
      <c r="E427" s="247" t="s">
        <v>62</v>
      </c>
    </row>
    <row r="428" customFormat="false" ht="14.25" hidden="false" customHeight="false" outlineLevel="0" collapsed="false">
      <c r="A428" s="248" t="n">
        <v>425</v>
      </c>
      <c r="B428" s="244" t="n">
        <f aca="false">IF(D428="x",0,IF(C428&lt;1,0,IF(C428&gt;1,1)))</f>
        <v>1</v>
      </c>
      <c r="C428" s="245" t="n">
        <v>117.51</v>
      </c>
      <c r="D428" s="251"/>
      <c r="E428" s="247" t="s">
        <v>62</v>
      </c>
    </row>
    <row r="429" customFormat="false" ht="14.25" hidden="false" customHeight="false" outlineLevel="0" collapsed="false">
      <c r="A429" s="250" t="n">
        <v>426</v>
      </c>
      <c r="B429" s="244" t="n">
        <f aca="false">IF(D429="x",0,IF(C429&lt;1,0,IF(C429&gt;1,1)))</f>
        <v>1</v>
      </c>
      <c r="C429" s="245" t="n">
        <v>121.864</v>
      </c>
      <c r="D429" s="251"/>
      <c r="E429" s="247" t="s">
        <v>62</v>
      </c>
    </row>
    <row r="430" customFormat="false" ht="14.25" hidden="false" customHeight="false" outlineLevel="0" collapsed="false">
      <c r="A430" s="248" t="n">
        <v>427</v>
      </c>
      <c r="B430" s="244" t="n">
        <f aca="false">IF(D430="x",0,IF(C430&lt;1,0,IF(C430&gt;1,1)))</f>
        <v>0</v>
      </c>
      <c r="C430" s="234"/>
      <c r="D430" s="251"/>
      <c r="E430" s="247" t="s">
        <v>62</v>
      </c>
    </row>
    <row r="431" customFormat="false" ht="14.25" hidden="false" customHeight="false" outlineLevel="0" collapsed="false">
      <c r="A431" s="250" t="n">
        <v>428</v>
      </c>
      <c r="B431" s="244" t="n">
        <f aca="false">IF(D431="x",0,IF(C431&lt;1,0,IF(C431&gt;1,1)))</f>
        <v>0</v>
      </c>
      <c r="C431" s="234"/>
      <c r="D431" s="251"/>
      <c r="E431" s="247" t="s">
        <v>62</v>
      </c>
    </row>
    <row r="432" customFormat="false" ht="14.25" hidden="false" customHeight="false" outlineLevel="0" collapsed="false">
      <c r="A432" s="248" t="n">
        <v>429</v>
      </c>
      <c r="B432" s="244" t="n">
        <f aca="false">IF(D432="x",0,IF(C432&lt;1,0,IF(C432&gt;1,1)))</f>
        <v>1</v>
      </c>
      <c r="C432" s="245" t="n">
        <v>121.103</v>
      </c>
      <c r="D432" s="251"/>
      <c r="E432" s="247" t="s">
        <v>62</v>
      </c>
    </row>
    <row r="433" customFormat="false" ht="14.25" hidden="false" customHeight="false" outlineLevel="0" collapsed="false">
      <c r="A433" s="250" t="n">
        <v>430</v>
      </c>
      <c r="B433" s="244" t="n">
        <f aca="false">IF(D433="x",0,IF(C433&lt;1,0,IF(C433&gt;1,1)))</f>
        <v>0</v>
      </c>
      <c r="C433" s="234"/>
      <c r="D433" s="251"/>
      <c r="E433" s="247" t="s">
        <v>62</v>
      </c>
    </row>
    <row r="434" customFormat="false" ht="14.25" hidden="false" customHeight="false" outlineLevel="0" collapsed="false">
      <c r="A434" s="248" t="n">
        <v>431</v>
      </c>
      <c r="B434" s="244" t="n">
        <f aca="false">IF(D434="x",0,IF(C434&lt;1,0,IF(C434&gt;1,1)))</f>
        <v>1</v>
      </c>
      <c r="C434" s="245" t="n">
        <v>120.356</v>
      </c>
      <c r="D434" s="251"/>
      <c r="E434" s="247" t="s">
        <v>62</v>
      </c>
    </row>
    <row r="435" customFormat="false" ht="14.25" hidden="false" customHeight="false" outlineLevel="0" collapsed="false">
      <c r="A435" s="250" t="n">
        <v>432</v>
      </c>
      <c r="B435" s="244" t="n">
        <f aca="false">IF(D435="x",0,IF(C435&lt;1,0,IF(C435&gt;1,1)))</f>
        <v>1</v>
      </c>
      <c r="C435" s="245" t="n">
        <v>119.336</v>
      </c>
      <c r="D435" s="251"/>
      <c r="E435" s="247" t="s">
        <v>62</v>
      </c>
    </row>
    <row r="436" customFormat="false" ht="14.25" hidden="false" customHeight="false" outlineLevel="0" collapsed="false">
      <c r="A436" s="248" t="n">
        <v>433</v>
      </c>
      <c r="B436" s="244" t="n">
        <f aca="false">IF(D436="x",0,IF(C436&lt;1,0,IF(C436&gt;1,1)))</f>
        <v>0</v>
      </c>
      <c r="C436" s="234"/>
      <c r="D436" s="251"/>
      <c r="E436" s="247" t="s">
        <v>62</v>
      </c>
    </row>
    <row r="437" customFormat="false" ht="14.25" hidden="false" customHeight="false" outlineLevel="0" collapsed="false">
      <c r="A437" s="250" t="n">
        <v>434</v>
      </c>
      <c r="B437" s="244" t="n">
        <f aca="false">IF(D437="x",0,IF(C437&lt;1,0,IF(C437&gt;1,1)))</f>
        <v>0</v>
      </c>
      <c r="C437" s="234"/>
      <c r="D437" s="251"/>
      <c r="E437" s="247" t="s">
        <v>62</v>
      </c>
    </row>
    <row r="438" customFormat="false" ht="14.25" hidden="false" customHeight="false" outlineLevel="0" collapsed="false">
      <c r="A438" s="248" t="n">
        <v>435</v>
      </c>
      <c r="B438" s="244" t="n">
        <f aca="false">IF(D438="x",0,IF(C438&lt;1,0,IF(C438&gt;1,1)))</f>
        <v>1</v>
      </c>
      <c r="C438" s="245" t="n">
        <v>119.803</v>
      </c>
      <c r="D438" s="251"/>
      <c r="E438" s="247" t="s">
        <v>62</v>
      </c>
    </row>
    <row r="439" customFormat="false" ht="14.25" hidden="false" customHeight="false" outlineLevel="0" collapsed="false">
      <c r="A439" s="250" t="n">
        <v>436</v>
      </c>
      <c r="B439" s="244" t="n">
        <f aca="false">IF(D439="x",0,IF(C439&lt;1,0,IF(C439&gt;1,1)))</f>
        <v>1</v>
      </c>
      <c r="C439" s="245" t="n">
        <v>121.886</v>
      </c>
      <c r="D439" s="251"/>
      <c r="E439" s="247" t="s">
        <v>62</v>
      </c>
    </row>
    <row r="440" customFormat="false" ht="14.25" hidden="false" customHeight="false" outlineLevel="0" collapsed="false">
      <c r="A440" s="248" t="n">
        <v>437</v>
      </c>
      <c r="B440" s="244" t="n">
        <f aca="false">IF(D440="x",0,IF(C440&lt;1,0,IF(C440&gt;1,1)))</f>
        <v>0</v>
      </c>
      <c r="C440" s="234"/>
      <c r="D440" s="251"/>
      <c r="E440" s="247" t="s">
        <v>62</v>
      </c>
    </row>
    <row r="441" customFormat="false" ht="14.25" hidden="false" customHeight="false" outlineLevel="0" collapsed="false">
      <c r="A441" s="250" t="n">
        <v>438</v>
      </c>
      <c r="B441" s="244" t="n">
        <f aca="false">IF(D441="x",0,IF(C441&lt;1,0,IF(C441&gt;1,1)))</f>
        <v>1</v>
      </c>
      <c r="C441" s="245" t="n">
        <v>120.5</v>
      </c>
      <c r="D441" s="251"/>
      <c r="E441" s="247" t="s">
        <v>62</v>
      </c>
    </row>
    <row r="442" customFormat="false" ht="14.25" hidden="false" customHeight="false" outlineLevel="0" collapsed="false">
      <c r="A442" s="248" t="n">
        <v>439</v>
      </c>
      <c r="B442" s="244" t="n">
        <f aca="false">IF(D442="x",0,IF(C442&lt;1,0,IF(C442&gt;1,1)))</f>
        <v>0</v>
      </c>
      <c r="C442" s="234"/>
      <c r="D442" s="251"/>
      <c r="E442" s="247" t="s">
        <v>62</v>
      </c>
    </row>
    <row r="443" customFormat="false" ht="14.25" hidden="false" customHeight="false" outlineLevel="0" collapsed="false">
      <c r="A443" s="250" t="n">
        <v>440</v>
      </c>
      <c r="B443" s="244" t="n">
        <f aca="false">IF(D443="x",0,IF(C443&lt;1,0,IF(C443&gt;1,1)))</f>
        <v>1</v>
      </c>
      <c r="C443" s="245" t="n">
        <v>112.842</v>
      </c>
      <c r="D443" s="251"/>
      <c r="E443" s="247" t="s">
        <v>62</v>
      </c>
    </row>
    <row r="444" customFormat="false" ht="14.25" hidden="false" customHeight="false" outlineLevel="0" collapsed="false">
      <c r="A444" s="248" t="n">
        <v>441</v>
      </c>
      <c r="B444" s="244" t="n">
        <f aca="false">IF(D444="x",0,IF(C444&lt;1,0,IF(C444&gt;1,1)))</f>
        <v>0</v>
      </c>
      <c r="C444" s="234"/>
      <c r="D444" s="251"/>
      <c r="E444" s="247" t="s">
        <v>62</v>
      </c>
    </row>
    <row r="445" customFormat="false" ht="14.25" hidden="false" customHeight="false" outlineLevel="0" collapsed="false">
      <c r="A445" s="250" t="n">
        <v>442</v>
      </c>
      <c r="B445" s="244" t="n">
        <f aca="false">IF(D445="x",0,IF(C445&lt;1,0,IF(C445&gt;1,1)))</f>
        <v>0</v>
      </c>
      <c r="C445" s="234"/>
      <c r="D445" s="251"/>
      <c r="E445" s="247" t="s">
        <v>62</v>
      </c>
    </row>
    <row r="446" customFormat="false" ht="14.25" hidden="false" customHeight="false" outlineLevel="0" collapsed="false">
      <c r="A446" s="248" t="n">
        <v>443</v>
      </c>
      <c r="B446" s="244" t="n">
        <f aca="false">IF(D446="x",0,IF(C446&lt;1,0,IF(C446&gt;1,1)))</f>
        <v>0</v>
      </c>
      <c r="C446" s="234"/>
      <c r="D446" s="251"/>
      <c r="E446" s="247" t="s">
        <v>62</v>
      </c>
    </row>
    <row r="447" customFormat="false" ht="14.25" hidden="false" customHeight="false" outlineLevel="0" collapsed="false">
      <c r="A447" s="250" t="n">
        <v>444</v>
      </c>
      <c r="B447" s="244" t="n">
        <f aca="false">IF(D447="x",0,IF(C447&lt;1,0,IF(C447&gt;1,1)))</f>
        <v>0</v>
      </c>
      <c r="C447" s="234"/>
      <c r="D447" s="251"/>
      <c r="E447" s="247" t="s">
        <v>62</v>
      </c>
    </row>
    <row r="448" customFormat="false" ht="14.25" hidden="false" customHeight="false" outlineLevel="0" collapsed="false">
      <c r="A448" s="248" t="n">
        <v>445</v>
      </c>
      <c r="B448" s="244" t="n">
        <f aca="false">IF(D448="x",0,IF(C448&lt;1,0,IF(C448&gt;1,1)))</f>
        <v>1</v>
      </c>
      <c r="C448" s="245" t="n">
        <v>120.483</v>
      </c>
      <c r="D448" s="251"/>
      <c r="E448" s="247" t="s">
        <v>62</v>
      </c>
    </row>
    <row r="449" customFormat="false" ht="14.25" hidden="false" customHeight="false" outlineLevel="0" collapsed="false">
      <c r="A449" s="250" t="n">
        <v>446</v>
      </c>
      <c r="B449" s="244" t="n">
        <f aca="false">IF(D449="x",0,IF(C449&lt;1,0,IF(C449&gt;1,1)))</f>
        <v>1</v>
      </c>
      <c r="C449" s="245" t="n">
        <v>119.439</v>
      </c>
      <c r="D449" s="251"/>
      <c r="E449" s="247" t="s">
        <v>62</v>
      </c>
    </row>
    <row r="450" customFormat="false" ht="14.25" hidden="false" customHeight="false" outlineLevel="0" collapsed="false">
      <c r="A450" s="248" t="n">
        <v>447</v>
      </c>
      <c r="B450" s="244" t="n">
        <f aca="false">IF(D450="x",0,IF(C450&lt;1,0,IF(C450&gt;1,1)))</f>
        <v>1</v>
      </c>
      <c r="C450" s="245" t="n">
        <v>117.168</v>
      </c>
      <c r="D450" s="251"/>
      <c r="E450" s="247" t="s">
        <v>62</v>
      </c>
    </row>
    <row r="451" customFormat="false" ht="14.25" hidden="false" customHeight="false" outlineLevel="0" collapsed="false">
      <c r="A451" s="250" t="n">
        <v>448</v>
      </c>
      <c r="B451" s="244" t="n">
        <f aca="false">IF(D451="x",0,IF(C451&lt;1,0,IF(C451&gt;1,1)))</f>
        <v>1</v>
      </c>
      <c r="C451" s="245" t="n">
        <v>119.577</v>
      </c>
      <c r="D451" s="251"/>
      <c r="E451" s="247" t="s">
        <v>62</v>
      </c>
    </row>
    <row r="452" customFormat="false" ht="14.25" hidden="false" customHeight="false" outlineLevel="0" collapsed="false">
      <c r="A452" s="248" t="n">
        <v>449</v>
      </c>
      <c r="B452" s="244" t="n">
        <f aca="false">IF(D452="x",0,IF(C452&lt;1,0,IF(C452&gt;1,1)))</f>
        <v>1</v>
      </c>
      <c r="C452" s="245" t="n">
        <v>119.857</v>
      </c>
      <c r="D452" s="251"/>
      <c r="E452" s="247" t="s">
        <v>62</v>
      </c>
    </row>
    <row r="453" customFormat="false" ht="14.25" hidden="false" customHeight="false" outlineLevel="0" collapsed="false">
      <c r="A453" s="250" t="n">
        <v>450</v>
      </c>
      <c r="B453" s="244" t="n">
        <f aca="false">IF(D453="x",0,IF(C453&lt;1,0,IF(C453&gt;1,1)))</f>
        <v>0</v>
      </c>
      <c r="C453" s="234"/>
      <c r="D453" s="251"/>
      <c r="E453" s="247" t="s">
        <v>62</v>
      </c>
    </row>
    <row r="454" customFormat="false" ht="14.25" hidden="false" customHeight="false" outlineLevel="0" collapsed="false">
      <c r="A454" s="248" t="n">
        <v>451</v>
      </c>
      <c r="B454" s="244" t="n">
        <f aca="false">IF(D454="x",0,IF(C454&lt;1,0,IF(C454&gt;1,1)))</f>
        <v>1</v>
      </c>
      <c r="C454" s="245" t="n">
        <v>118.476</v>
      </c>
      <c r="D454" s="251"/>
      <c r="E454" s="247" t="s">
        <v>62</v>
      </c>
    </row>
    <row r="455" customFormat="false" ht="14.25" hidden="false" customHeight="false" outlineLevel="0" collapsed="false">
      <c r="A455" s="250" t="n">
        <v>452</v>
      </c>
      <c r="B455" s="244" t="n">
        <f aca="false">IF(D455="x",0,IF(C455&lt;1,0,IF(C455&gt;1,1)))</f>
        <v>1</v>
      </c>
      <c r="C455" s="245" t="n">
        <v>117.9</v>
      </c>
      <c r="D455" s="251"/>
      <c r="E455" s="247" t="s">
        <v>62</v>
      </c>
    </row>
    <row r="456" customFormat="false" ht="14.25" hidden="false" customHeight="false" outlineLevel="0" collapsed="false">
      <c r="A456" s="248" t="n">
        <v>453</v>
      </c>
      <c r="B456" s="244" t="n">
        <f aca="false">IF(D456="x",0,IF(C456&lt;1,0,IF(C456&gt;1,1)))</f>
        <v>1</v>
      </c>
      <c r="C456" s="245" t="n">
        <v>119.082</v>
      </c>
      <c r="D456" s="251"/>
      <c r="E456" s="247" t="s">
        <v>62</v>
      </c>
    </row>
    <row r="457" customFormat="false" ht="14.25" hidden="false" customHeight="false" outlineLevel="0" collapsed="false">
      <c r="A457" s="250" t="n">
        <v>454</v>
      </c>
      <c r="B457" s="244" t="n">
        <f aca="false">IF(D457="x",0,IF(C457&lt;1,0,IF(C457&gt;1,1)))</f>
        <v>1</v>
      </c>
      <c r="C457" s="245" t="n">
        <v>119.215</v>
      </c>
      <c r="D457" s="251"/>
      <c r="E457" s="247" t="s">
        <v>62</v>
      </c>
    </row>
    <row r="458" customFormat="false" ht="14.25" hidden="false" customHeight="false" outlineLevel="0" collapsed="false">
      <c r="A458" s="248" t="n">
        <v>455</v>
      </c>
      <c r="B458" s="244" t="n">
        <f aca="false">IF(D458="x",0,IF(C458&lt;1,0,IF(C458&gt;1,1)))</f>
        <v>1</v>
      </c>
      <c r="C458" s="245" t="n">
        <v>116.06</v>
      </c>
      <c r="D458" s="251"/>
      <c r="E458" s="247" t="s">
        <v>62</v>
      </c>
    </row>
    <row r="459" customFormat="false" ht="14.25" hidden="false" customHeight="false" outlineLevel="0" collapsed="false">
      <c r="A459" s="250" t="n">
        <v>456</v>
      </c>
      <c r="B459" s="244" t="n">
        <f aca="false">IF(D459="x",0,IF(C459&lt;1,0,IF(C459&gt;1,1)))</f>
        <v>0</v>
      </c>
      <c r="C459" s="234"/>
      <c r="D459" s="251"/>
      <c r="E459" s="247" t="s">
        <v>62</v>
      </c>
    </row>
    <row r="460" customFormat="false" ht="14.25" hidden="false" customHeight="false" outlineLevel="0" collapsed="false">
      <c r="A460" s="248" t="n">
        <v>457</v>
      </c>
      <c r="B460" s="244" t="n">
        <f aca="false">IF(D460="x",0,IF(C460&lt;1,0,IF(C460&gt;1,1)))</f>
        <v>1</v>
      </c>
      <c r="C460" s="245" t="n">
        <v>118.747</v>
      </c>
      <c r="D460" s="251"/>
      <c r="E460" s="247" t="s">
        <v>62</v>
      </c>
    </row>
    <row r="461" customFormat="false" ht="14.25" hidden="false" customHeight="false" outlineLevel="0" collapsed="false">
      <c r="A461" s="250" t="n">
        <v>458</v>
      </c>
      <c r="B461" s="244" t="n">
        <f aca="false">IF(D461="x",0,IF(C461&lt;1,0,IF(C461&gt;1,1)))</f>
        <v>1</v>
      </c>
      <c r="C461" s="245" t="n">
        <v>117.794</v>
      </c>
      <c r="D461" s="251"/>
      <c r="E461" s="247" t="s">
        <v>62</v>
      </c>
    </row>
    <row r="462" customFormat="false" ht="14.25" hidden="false" customHeight="false" outlineLevel="0" collapsed="false">
      <c r="A462" s="248" t="n">
        <v>459</v>
      </c>
      <c r="B462" s="244" t="n">
        <f aca="false">IF(D462="x",0,IF(C462&lt;1,0,IF(C462&gt;1,1)))</f>
        <v>1</v>
      </c>
      <c r="C462" s="245" t="n">
        <v>119.392</v>
      </c>
      <c r="D462" s="251"/>
      <c r="E462" s="247" t="s">
        <v>62</v>
      </c>
    </row>
    <row r="463" customFormat="false" ht="14.25" hidden="false" customHeight="false" outlineLevel="0" collapsed="false">
      <c r="A463" s="250" t="n">
        <v>460</v>
      </c>
      <c r="B463" s="244" t="n">
        <f aca="false">IF(D463="x",0,IF(C463&lt;1,0,IF(C463&gt;1,1)))</f>
        <v>1</v>
      </c>
      <c r="C463" s="245" t="n">
        <v>119.228</v>
      </c>
      <c r="D463" s="251"/>
      <c r="E463" s="247" t="s">
        <v>62</v>
      </c>
    </row>
    <row r="464" customFormat="false" ht="14.25" hidden="false" customHeight="false" outlineLevel="0" collapsed="false">
      <c r="A464" s="248" t="n">
        <v>461</v>
      </c>
      <c r="B464" s="244" t="n">
        <f aca="false">IF(D464="x",0,IF(C464&lt;1,0,IF(C464&gt;1,1)))</f>
        <v>0</v>
      </c>
      <c r="C464" s="234"/>
      <c r="D464" s="251"/>
      <c r="E464" s="247" t="s">
        <v>62</v>
      </c>
    </row>
    <row r="465" customFormat="false" ht="14.25" hidden="false" customHeight="false" outlineLevel="0" collapsed="false">
      <c r="A465" s="250" t="n">
        <v>462</v>
      </c>
      <c r="B465" s="244" t="n">
        <f aca="false">IF(D465="x",0,IF(C465&lt;1,0,IF(C465&gt;1,1)))</f>
        <v>1</v>
      </c>
      <c r="C465" s="245" t="n">
        <v>119.66</v>
      </c>
      <c r="D465" s="251"/>
      <c r="E465" s="247" t="s">
        <v>62</v>
      </c>
    </row>
    <row r="466" customFormat="false" ht="14.25" hidden="false" customHeight="false" outlineLevel="0" collapsed="false">
      <c r="A466" s="248" t="n">
        <v>463</v>
      </c>
      <c r="B466" s="244" t="n">
        <f aca="false">IF(D466="x",0,IF(C466&lt;1,0,IF(C466&gt;1,1)))</f>
        <v>1</v>
      </c>
      <c r="C466" s="245" t="n">
        <v>119.975</v>
      </c>
      <c r="D466" s="251"/>
      <c r="E466" s="247" t="s">
        <v>62</v>
      </c>
    </row>
    <row r="467" customFormat="false" ht="14.25" hidden="false" customHeight="false" outlineLevel="0" collapsed="false">
      <c r="A467" s="250" t="n">
        <v>464</v>
      </c>
      <c r="B467" s="244" t="n">
        <f aca="false">IF(D467="x",0,IF(C467&lt;1,0,IF(C467&gt;1,1)))</f>
        <v>0</v>
      </c>
      <c r="C467" s="234"/>
      <c r="D467" s="251"/>
      <c r="E467" s="247" t="s">
        <v>62</v>
      </c>
    </row>
    <row r="468" customFormat="false" ht="14.25" hidden="false" customHeight="false" outlineLevel="0" collapsed="false">
      <c r="A468" s="248" t="n">
        <v>465</v>
      </c>
      <c r="B468" s="244" t="n">
        <f aca="false">IF(D468="x",0,IF(C468&lt;1,0,IF(C468&gt;1,1)))</f>
        <v>1</v>
      </c>
      <c r="C468" s="245" t="n">
        <v>117.923</v>
      </c>
      <c r="D468" s="251"/>
      <c r="E468" s="247" t="s">
        <v>62</v>
      </c>
    </row>
    <row r="469" customFormat="false" ht="14.25" hidden="false" customHeight="false" outlineLevel="0" collapsed="false">
      <c r="A469" s="250" t="n">
        <v>466</v>
      </c>
      <c r="B469" s="244" t="n">
        <f aca="false">IF(D469="x",0,IF(C469&lt;1,0,IF(C469&gt;1,1)))</f>
        <v>0</v>
      </c>
      <c r="C469" s="234"/>
      <c r="D469" s="251"/>
      <c r="E469" s="247" t="s">
        <v>62</v>
      </c>
    </row>
    <row r="470" customFormat="false" ht="14.25" hidden="false" customHeight="false" outlineLevel="0" collapsed="false">
      <c r="A470" s="248" t="n">
        <v>467</v>
      </c>
      <c r="B470" s="244" t="n">
        <f aca="false">IF(D470="x",0,IF(C470&lt;1,0,IF(C470&gt;1,1)))</f>
        <v>1</v>
      </c>
      <c r="C470" s="245" t="n">
        <v>119.417</v>
      </c>
      <c r="D470" s="251"/>
      <c r="E470" s="247" t="s">
        <v>62</v>
      </c>
    </row>
    <row r="471" customFormat="false" ht="14.25" hidden="false" customHeight="false" outlineLevel="0" collapsed="false">
      <c r="A471" s="250" t="n">
        <v>468</v>
      </c>
      <c r="B471" s="244" t="n">
        <f aca="false">IF(D471="x",0,IF(C471&lt;1,0,IF(C471&gt;1,1)))</f>
        <v>0</v>
      </c>
      <c r="C471" s="234"/>
      <c r="D471" s="251"/>
      <c r="E471" s="247" t="s">
        <v>62</v>
      </c>
    </row>
    <row r="472" customFormat="false" ht="14.25" hidden="false" customHeight="false" outlineLevel="0" collapsed="false">
      <c r="A472" s="248" t="n">
        <v>469</v>
      </c>
      <c r="B472" s="244" t="n">
        <f aca="false">IF(D472="x",0,IF(C472&lt;1,0,IF(C472&gt;1,1)))</f>
        <v>1</v>
      </c>
      <c r="C472" s="245" t="n">
        <v>120.43</v>
      </c>
      <c r="D472" s="251"/>
      <c r="E472" s="247" t="s">
        <v>62</v>
      </c>
    </row>
    <row r="473" customFormat="false" ht="14.25" hidden="false" customHeight="false" outlineLevel="0" collapsed="false">
      <c r="A473" s="250" t="n">
        <v>470</v>
      </c>
      <c r="B473" s="244" t="n">
        <f aca="false">IF(D473="x",0,IF(C473&lt;1,0,IF(C473&gt;1,1)))</f>
        <v>1</v>
      </c>
      <c r="C473" s="245" t="n">
        <v>119.922</v>
      </c>
      <c r="D473" s="251"/>
      <c r="E473" s="247" t="s">
        <v>62</v>
      </c>
    </row>
    <row r="474" customFormat="false" ht="14.25" hidden="false" customHeight="false" outlineLevel="0" collapsed="false">
      <c r="A474" s="248" t="n">
        <v>471</v>
      </c>
      <c r="B474" s="244" t="n">
        <f aca="false">IF(D474="x",0,IF(C474&lt;1,0,IF(C474&gt;1,1)))</f>
        <v>0</v>
      </c>
      <c r="C474" s="234"/>
      <c r="D474" s="251"/>
      <c r="E474" s="247" t="s">
        <v>62</v>
      </c>
    </row>
    <row r="475" customFormat="false" ht="14.25" hidden="false" customHeight="false" outlineLevel="0" collapsed="false">
      <c r="A475" s="250" t="n">
        <v>472</v>
      </c>
      <c r="B475" s="244" t="n">
        <f aca="false">IF(D475="x",0,IF(C475&lt;1,0,IF(C475&gt;1,1)))</f>
        <v>0</v>
      </c>
      <c r="C475" s="234"/>
      <c r="D475" s="251"/>
      <c r="E475" s="247" t="s">
        <v>62</v>
      </c>
    </row>
    <row r="476" customFormat="false" ht="14.25" hidden="false" customHeight="false" outlineLevel="0" collapsed="false">
      <c r="A476" s="248" t="n">
        <v>473</v>
      </c>
      <c r="B476" s="244" t="n">
        <f aca="false">IF(D476="x",0,IF(C476&lt;1,0,IF(C476&gt;1,1)))</f>
        <v>1</v>
      </c>
      <c r="C476" s="245" t="n">
        <v>119.656</v>
      </c>
      <c r="D476" s="251"/>
      <c r="E476" s="247" t="s">
        <v>62</v>
      </c>
    </row>
    <row r="477" customFormat="false" ht="14.25" hidden="false" customHeight="false" outlineLevel="0" collapsed="false">
      <c r="A477" s="250" t="n">
        <v>474</v>
      </c>
      <c r="B477" s="244" t="n">
        <f aca="false">IF(D477="x",0,IF(C477&lt;1,0,IF(C477&gt;1,1)))</f>
        <v>1</v>
      </c>
      <c r="C477" s="245" t="n">
        <v>119.527</v>
      </c>
      <c r="D477" s="251"/>
      <c r="E477" s="247" t="s">
        <v>62</v>
      </c>
    </row>
    <row r="478" customFormat="false" ht="14.25" hidden="false" customHeight="false" outlineLevel="0" collapsed="false">
      <c r="A478" s="248" t="n">
        <v>475</v>
      </c>
      <c r="B478" s="244" t="n">
        <f aca="false">IF(D478="x",0,IF(C478&lt;1,0,IF(C478&gt;1,1)))</f>
        <v>0</v>
      </c>
      <c r="C478" s="234"/>
      <c r="D478" s="251"/>
      <c r="E478" s="247" t="s">
        <v>62</v>
      </c>
    </row>
    <row r="479" customFormat="false" ht="14.25" hidden="false" customHeight="false" outlineLevel="0" collapsed="false">
      <c r="A479" s="250" t="n">
        <v>476</v>
      </c>
      <c r="B479" s="244" t="n">
        <f aca="false">IF(D479="x",0,IF(C479&lt;1,0,IF(C479&gt;1,1)))</f>
        <v>0</v>
      </c>
      <c r="C479" s="234"/>
      <c r="D479" s="251"/>
      <c r="E479" s="247" t="s">
        <v>62</v>
      </c>
    </row>
    <row r="480" customFormat="false" ht="14.25" hidden="false" customHeight="false" outlineLevel="0" collapsed="false">
      <c r="A480" s="248" t="n">
        <v>477</v>
      </c>
      <c r="B480" s="244" t="n">
        <f aca="false">IF(D480="x",0,IF(C480&lt;1,0,IF(C480&gt;1,1)))</f>
        <v>0</v>
      </c>
      <c r="C480" s="234"/>
      <c r="D480" s="251"/>
      <c r="E480" s="247" t="s">
        <v>62</v>
      </c>
    </row>
    <row r="481" customFormat="false" ht="14.25" hidden="false" customHeight="false" outlineLevel="0" collapsed="false">
      <c r="A481" s="250" t="n">
        <v>478</v>
      </c>
      <c r="B481" s="244" t="n">
        <f aca="false">IF(D481="x",0,IF(C481&lt;1,0,IF(C481&gt;1,1)))</f>
        <v>1</v>
      </c>
      <c r="C481" s="245" t="n">
        <v>119.396</v>
      </c>
      <c r="D481" s="251"/>
      <c r="E481" s="247" t="s">
        <v>62</v>
      </c>
    </row>
    <row r="482" customFormat="false" ht="14.25" hidden="false" customHeight="false" outlineLevel="0" collapsed="false">
      <c r="A482" s="248" t="n">
        <v>479</v>
      </c>
      <c r="B482" s="244" t="n">
        <f aca="false">IF(D482="x",0,IF(C482&lt;1,0,IF(C482&gt;1,1)))</f>
        <v>0</v>
      </c>
      <c r="C482" s="234"/>
      <c r="D482" s="251"/>
      <c r="E482" s="247" t="s">
        <v>62</v>
      </c>
    </row>
    <row r="483" customFormat="false" ht="14.25" hidden="false" customHeight="false" outlineLevel="0" collapsed="false">
      <c r="A483" s="250" t="n">
        <v>480</v>
      </c>
      <c r="B483" s="244" t="n">
        <f aca="false">IF(D483="x",0,IF(C483&lt;1,0,IF(C483&gt;1,1)))</f>
        <v>1</v>
      </c>
      <c r="C483" s="245" t="n">
        <v>119.855</v>
      </c>
      <c r="D483" s="251"/>
      <c r="E483" s="247" t="s">
        <v>62</v>
      </c>
    </row>
    <row r="484" customFormat="false" ht="14.25" hidden="false" customHeight="false" outlineLevel="0" collapsed="false">
      <c r="A484" s="248" t="n">
        <v>481</v>
      </c>
      <c r="B484" s="244" t="n">
        <f aca="false">IF(D484="x",0,IF(C484&lt;1,0,IF(C484&gt;1,1)))</f>
        <v>0</v>
      </c>
      <c r="C484" s="234"/>
      <c r="D484" s="251"/>
      <c r="E484" s="247" t="s">
        <v>62</v>
      </c>
    </row>
    <row r="485" customFormat="false" ht="14.25" hidden="false" customHeight="false" outlineLevel="0" collapsed="false">
      <c r="A485" s="250" t="n">
        <v>482</v>
      </c>
      <c r="B485" s="244" t="n">
        <f aca="false">IF(D485="x",0,IF(C485&lt;1,0,IF(C485&gt;1,1)))</f>
        <v>1</v>
      </c>
      <c r="C485" s="245" t="n">
        <v>120.238</v>
      </c>
      <c r="D485" s="251"/>
      <c r="E485" s="247" t="s">
        <v>62</v>
      </c>
    </row>
    <row r="486" customFormat="false" ht="14.25" hidden="false" customHeight="false" outlineLevel="0" collapsed="false">
      <c r="A486" s="248" t="n">
        <v>483</v>
      </c>
      <c r="B486" s="244" t="n">
        <f aca="false">IF(D486="x",0,IF(C486&lt;1,0,IF(C486&gt;1,1)))</f>
        <v>1</v>
      </c>
      <c r="C486" s="245" t="n">
        <v>117.82</v>
      </c>
      <c r="D486" s="251"/>
      <c r="E486" s="247" t="s">
        <v>62</v>
      </c>
    </row>
    <row r="487" customFormat="false" ht="14.25" hidden="false" customHeight="false" outlineLevel="0" collapsed="false">
      <c r="A487" s="250" t="n">
        <v>484</v>
      </c>
      <c r="B487" s="244" t="n">
        <f aca="false">IF(D487="x",0,IF(C487&lt;1,0,IF(C487&gt;1,1)))</f>
        <v>1</v>
      </c>
      <c r="C487" s="245" t="n">
        <v>118.326</v>
      </c>
      <c r="D487" s="251"/>
      <c r="E487" s="247" t="s">
        <v>62</v>
      </c>
    </row>
    <row r="488" customFormat="false" ht="14.25" hidden="false" customHeight="false" outlineLevel="0" collapsed="false">
      <c r="A488" s="248" t="n">
        <v>485</v>
      </c>
      <c r="B488" s="244" t="n">
        <f aca="false">IF(D488="x",0,IF(C488&lt;1,0,IF(C488&gt;1,1)))</f>
        <v>1</v>
      </c>
      <c r="C488" s="245" t="n">
        <v>119.772</v>
      </c>
      <c r="D488" s="251"/>
      <c r="E488" s="247" t="s">
        <v>62</v>
      </c>
    </row>
    <row r="489" customFormat="false" ht="14.25" hidden="false" customHeight="false" outlineLevel="0" collapsed="false">
      <c r="A489" s="250" t="n">
        <v>486</v>
      </c>
      <c r="B489" s="244" t="n">
        <f aca="false">IF(D489="x",0,IF(C489&lt;1,0,IF(C489&gt;1,1)))</f>
        <v>0</v>
      </c>
      <c r="C489" s="234"/>
      <c r="D489" s="251"/>
      <c r="E489" s="247" t="s">
        <v>62</v>
      </c>
    </row>
    <row r="490" customFormat="false" ht="14.25" hidden="false" customHeight="false" outlineLevel="0" collapsed="false">
      <c r="A490" s="248" t="n">
        <v>487</v>
      </c>
      <c r="B490" s="244" t="n">
        <f aca="false">IF(D490="x",0,IF(C490&lt;1,0,IF(C490&gt;1,1)))</f>
        <v>0</v>
      </c>
      <c r="C490" s="234"/>
      <c r="D490" s="251"/>
      <c r="E490" s="247" t="s">
        <v>62</v>
      </c>
    </row>
    <row r="491" customFormat="false" ht="14.25" hidden="false" customHeight="false" outlineLevel="0" collapsed="false">
      <c r="A491" s="250" t="n">
        <v>488</v>
      </c>
      <c r="B491" s="244" t="n">
        <f aca="false">IF(D491="x",0,IF(C491&lt;1,0,IF(C491&gt;1,1)))</f>
        <v>0</v>
      </c>
      <c r="C491" s="234"/>
      <c r="D491" s="251"/>
      <c r="E491" s="247" t="s">
        <v>62</v>
      </c>
    </row>
    <row r="492" customFormat="false" ht="14.25" hidden="false" customHeight="false" outlineLevel="0" collapsed="false">
      <c r="A492" s="248" t="n">
        <v>489</v>
      </c>
      <c r="B492" s="244" t="n">
        <f aca="false">IF(D492="x",0,IF(C492&lt;1,0,IF(C492&gt;1,1)))</f>
        <v>0</v>
      </c>
      <c r="C492" s="234"/>
      <c r="D492" s="251"/>
      <c r="E492" s="247" t="s">
        <v>62</v>
      </c>
    </row>
    <row r="493" customFormat="false" ht="14.25" hidden="false" customHeight="false" outlineLevel="0" collapsed="false">
      <c r="A493" s="250" t="n">
        <v>490</v>
      </c>
      <c r="B493" s="244" t="n">
        <f aca="false">IF(D493="x",0,IF(C493&lt;1,0,IF(C493&gt;1,1)))</f>
        <v>0</v>
      </c>
      <c r="C493" s="234"/>
      <c r="D493" s="251"/>
      <c r="E493" s="247" t="s">
        <v>62</v>
      </c>
    </row>
    <row r="494" customFormat="false" ht="14.25" hidden="false" customHeight="false" outlineLevel="0" collapsed="false">
      <c r="A494" s="248" t="n">
        <v>491</v>
      </c>
      <c r="B494" s="244" t="n">
        <f aca="false">IF(D494="x",0,IF(C494&lt;1,0,IF(C494&gt;1,1)))</f>
        <v>0</v>
      </c>
      <c r="C494" s="234"/>
      <c r="D494" s="251"/>
      <c r="E494" s="247" t="s">
        <v>62</v>
      </c>
    </row>
    <row r="495" customFormat="false" ht="14.25" hidden="false" customHeight="false" outlineLevel="0" collapsed="false">
      <c r="A495" s="250" t="n">
        <v>492</v>
      </c>
      <c r="B495" s="244" t="n">
        <f aca="false">IF(D495="x",0,IF(C495&lt;1,0,IF(C495&gt;1,1)))</f>
        <v>1</v>
      </c>
      <c r="C495" s="245" t="n">
        <v>120.033</v>
      </c>
      <c r="D495" s="251"/>
      <c r="E495" s="247" t="s">
        <v>62</v>
      </c>
    </row>
    <row r="496" customFormat="false" ht="14.25" hidden="false" customHeight="false" outlineLevel="0" collapsed="false">
      <c r="A496" s="248" t="n">
        <v>493</v>
      </c>
      <c r="B496" s="244" t="n">
        <f aca="false">IF(D496="x",0,IF(C496&lt;1,0,IF(C496&gt;1,1)))</f>
        <v>0</v>
      </c>
      <c r="C496" s="234"/>
      <c r="D496" s="251"/>
      <c r="E496" s="247" t="s">
        <v>62</v>
      </c>
    </row>
    <row r="497" customFormat="false" ht="14.25" hidden="false" customHeight="false" outlineLevel="0" collapsed="false">
      <c r="A497" s="250" t="n">
        <v>494</v>
      </c>
      <c r="B497" s="244" t="n">
        <f aca="false">IF(D497="x",0,IF(C497&lt;1,0,IF(C497&gt;1,1)))</f>
        <v>1</v>
      </c>
      <c r="C497" s="245" t="n">
        <v>119.912</v>
      </c>
      <c r="D497" s="251"/>
      <c r="E497" s="247" t="s">
        <v>62</v>
      </c>
    </row>
    <row r="498" customFormat="false" ht="14.25" hidden="false" customHeight="false" outlineLevel="0" collapsed="false">
      <c r="A498" s="248" t="n">
        <v>495</v>
      </c>
      <c r="B498" s="244" t="n">
        <f aca="false">IF(D498="x",0,IF(C498&lt;1,0,IF(C498&gt;1,1)))</f>
        <v>0</v>
      </c>
      <c r="C498" s="234"/>
      <c r="D498" s="251"/>
      <c r="E498" s="247" t="s">
        <v>62</v>
      </c>
    </row>
    <row r="499" customFormat="false" ht="14.25" hidden="false" customHeight="false" outlineLevel="0" collapsed="false">
      <c r="A499" s="250" t="n">
        <v>496</v>
      </c>
      <c r="B499" s="244" t="n">
        <f aca="false">IF(D499="x",0,IF(C499&lt;1,0,IF(C499&gt;1,1)))</f>
        <v>1</v>
      </c>
      <c r="C499" s="245" t="n">
        <v>119.029</v>
      </c>
      <c r="D499" s="251"/>
      <c r="E499" s="247" t="s">
        <v>62</v>
      </c>
    </row>
    <row r="500" customFormat="false" ht="14.25" hidden="false" customHeight="false" outlineLevel="0" collapsed="false">
      <c r="A500" s="248" t="n">
        <v>497</v>
      </c>
      <c r="B500" s="244" t="n">
        <f aca="false">IF(D500="x",0,IF(C500&lt;1,0,IF(C500&gt;1,1)))</f>
        <v>1</v>
      </c>
      <c r="C500" s="245" t="n">
        <v>118.181</v>
      </c>
      <c r="D500" s="251"/>
      <c r="E500" s="247" t="s">
        <v>62</v>
      </c>
    </row>
    <row r="501" customFormat="false" ht="14.25" hidden="false" customHeight="false" outlineLevel="0" collapsed="false">
      <c r="A501" s="250" t="n">
        <v>498</v>
      </c>
      <c r="B501" s="244" t="n">
        <f aca="false">IF(D501="x",0,IF(C501&lt;1,0,IF(C501&gt;1,1)))</f>
        <v>0</v>
      </c>
      <c r="C501" s="234"/>
      <c r="D501" s="251"/>
      <c r="E501" s="247" t="s">
        <v>62</v>
      </c>
    </row>
    <row r="502" customFormat="false" ht="14.25" hidden="false" customHeight="false" outlineLevel="0" collapsed="false">
      <c r="A502" s="248" t="n">
        <v>499</v>
      </c>
      <c r="B502" s="244" t="n">
        <f aca="false">IF(D502="x",0,IF(C502&lt;1,0,IF(C502&gt;1,1)))</f>
        <v>1</v>
      </c>
      <c r="C502" s="245" t="n">
        <v>118.88</v>
      </c>
      <c r="D502" s="251"/>
      <c r="E502" s="247" t="s">
        <v>62</v>
      </c>
    </row>
    <row r="503" customFormat="false" ht="14.25" hidden="false" customHeight="false" outlineLevel="0" collapsed="false">
      <c r="A503" s="250" t="n">
        <v>1141</v>
      </c>
      <c r="B503" s="244" t="n">
        <f aca="false">IF(D503="x",0,IF(C503&lt;1,0,IF(C503&gt;1,1)))</f>
        <v>1</v>
      </c>
      <c r="C503" s="252" t="n">
        <v>113.12</v>
      </c>
      <c r="D503" s="251"/>
      <c r="E503" s="253" t="s">
        <v>430</v>
      </c>
    </row>
    <row r="504" customFormat="false" ht="14.25" hidden="false" customHeight="false" outlineLevel="0" collapsed="false">
      <c r="A504" s="250" t="n">
        <v>1142</v>
      </c>
      <c r="B504" s="244" t="n">
        <f aca="false">IF(D504="x",0,IF(C504&lt;1,0,IF(C504&gt;1,1)))</f>
        <v>1</v>
      </c>
      <c r="C504" s="252" t="n">
        <v>112.26</v>
      </c>
      <c r="D504" s="251"/>
      <c r="E504" s="253" t="s">
        <v>430</v>
      </c>
    </row>
    <row r="505" customFormat="false" ht="14.25" hidden="false" customHeight="false" outlineLevel="0" collapsed="false">
      <c r="A505" s="250" t="n">
        <v>1143</v>
      </c>
      <c r="B505" s="244" t="n">
        <f aca="false">IF(D505="x",0,IF(C505&lt;1,0,IF(C505&gt;1,1)))</f>
        <v>1</v>
      </c>
      <c r="C505" s="252" t="n">
        <v>112.44</v>
      </c>
      <c r="D505" s="251"/>
      <c r="E505" s="253" t="s">
        <v>430</v>
      </c>
    </row>
    <row r="506" customFormat="false" ht="14.25" hidden="false" customHeight="false" outlineLevel="0" collapsed="false">
      <c r="A506" s="250" t="n">
        <v>1144</v>
      </c>
      <c r="B506" s="244" t="n">
        <f aca="false">IF(D506="x",0,IF(C506&lt;1,0,IF(C506&gt;1,1)))</f>
        <v>1</v>
      </c>
      <c r="C506" s="252" t="n">
        <v>112.17</v>
      </c>
      <c r="D506" s="251"/>
      <c r="E506" s="253" t="s">
        <v>430</v>
      </c>
    </row>
    <row r="507" customFormat="false" ht="14.25" hidden="false" customHeight="false" outlineLevel="0" collapsed="false">
      <c r="A507" s="250" t="n">
        <v>1145</v>
      </c>
      <c r="B507" s="244" t="n">
        <f aca="false">IF(D507="x",0,IF(C507&lt;1,0,IF(C507&gt;1,1)))</f>
        <v>1</v>
      </c>
      <c r="C507" s="252" t="n">
        <v>113.39</v>
      </c>
      <c r="D507" s="251"/>
      <c r="E507" s="253" t="s">
        <v>430</v>
      </c>
    </row>
    <row r="508" customFormat="false" ht="14.25" hidden="false" customHeight="false" outlineLevel="0" collapsed="false">
      <c r="A508" s="250" t="n">
        <v>1146</v>
      </c>
      <c r="B508" s="244" t="n">
        <f aca="false">IF(D508="x",0,IF(C508&lt;1,0,IF(C508&gt;1,1)))</f>
        <v>0</v>
      </c>
      <c r="C508" s="252"/>
      <c r="D508" s="251"/>
      <c r="E508" s="253" t="s">
        <v>430</v>
      </c>
    </row>
    <row r="509" customFormat="false" ht="14.25" hidden="false" customHeight="false" outlineLevel="0" collapsed="false">
      <c r="A509" s="250" t="n">
        <v>1147</v>
      </c>
      <c r="B509" s="244" t="n">
        <f aca="false">IF(D509="x",0,IF(C509&lt;1,0,IF(C509&gt;1,1)))</f>
        <v>1</v>
      </c>
      <c r="C509" s="252" t="n">
        <v>112.9</v>
      </c>
      <c r="D509" s="251"/>
      <c r="E509" s="253" t="s">
        <v>430</v>
      </c>
    </row>
    <row r="510" customFormat="false" ht="14.25" hidden="false" customHeight="false" outlineLevel="0" collapsed="false">
      <c r="A510" s="250" t="n">
        <v>1148</v>
      </c>
      <c r="B510" s="244" t="n">
        <f aca="false">IF(D510="x",0,IF(C510&lt;1,0,IF(C510&gt;1,1)))</f>
        <v>1</v>
      </c>
      <c r="C510" s="252" t="n">
        <v>112.95</v>
      </c>
      <c r="D510" s="251"/>
      <c r="E510" s="253" t="s">
        <v>430</v>
      </c>
    </row>
    <row r="511" customFormat="false" ht="14.25" hidden="false" customHeight="false" outlineLevel="0" collapsed="false">
      <c r="A511" s="250" t="n">
        <v>1149</v>
      </c>
      <c r="B511" s="244" t="n">
        <f aca="false">IF(D511="x",0,IF(C511&lt;1,0,IF(C511&gt;1,1)))</f>
        <v>1</v>
      </c>
      <c r="C511" s="252" t="n">
        <v>112.57</v>
      </c>
      <c r="D511" s="251"/>
      <c r="E511" s="253" t="s">
        <v>430</v>
      </c>
    </row>
    <row r="512" customFormat="false" ht="14.25" hidden="false" customHeight="false" outlineLevel="0" collapsed="false">
      <c r="A512" s="250" t="n">
        <v>1150</v>
      </c>
      <c r="B512" s="244" t="n">
        <f aca="false">IF(D512="x",0,IF(C512&lt;1,0,IF(C512&gt;1,1)))</f>
        <v>1</v>
      </c>
      <c r="C512" s="252" t="n">
        <v>111.94</v>
      </c>
      <c r="D512" s="251"/>
      <c r="E512" s="253" t="s">
        <v>430</v>
      </c>
    </row>
    <row r="513" customFormat="false" ht="14.25" hidden="false" customHeight="false" outlineLevel="0" collapsed="false">
      <c r="A513" s="250" t="n">
        <v>1151</v>
      </c>
      <c r="B513" s="244" t="n">
        <f aca="false">IF(D513="x",0,IF(C513&lt;1,0,IF(C513&gt;1,1)))</f>
        <v>1</v>
      </c>
      <c r="C513" s="252" t="n">
        <v>112.9</v>
      </c>
      <c r="D513" s="251"/>
      <c r="E513" s="253" t="s">
        <v>430</v>
      </c>
    </row>
    <row r="514" customFormat="false" ht="14.25" hidden="false" customHeight="false" outlineLevel="0" collapsed="false">
      <c r="A514" s="250" t="n">
        <v>1152</v>
      </c>
      <c r="B514" s="244" t="n">
        <f aca="false">IF(D514="x",0,IF(C514&lt;1,0,IF(C514&gt;1,1)))</f>
        <v>1</v>
      </c>
      <c r="C514" s="252" t="n">
        <v>112.54</v>
      </c>
      <c r="D514" s="251"/>
      <c r="E514" s="253" t="s">
        <v>430</v>
      </c>
    </row>
    <row r="515" customFormat="false" ht="14.25" hidden="false" customHeight="false" outlineLevel="0" collapsed="false">
      <c r="A515" s="250" t="n">
        <v>1153</v>
      </c>
      <c r="B515" s="244" t="n">
        <f aca="false">IF(D515="x",0,IF(C515&lt;1,0,IF(C515&gt;1,1)))</f>
        <v>1</v>
      </c>
      <c r="C515" s="252" t="n">
        <v>114.01</v>
      </c>
      <c r="D515" s="251"/>
      <c r="E515" s="253" t="s">
        <v>430</v>
      </c>
    </row>
    <row r="516" customFormat="false" ht="14.25" hidden="false" customHeight="false" outlineLevel="0" collapsed="false">
      <c r="A516" s="250" t="n">
        <v>1154</v>
      </c>
      <c r="B516" s="244" t="n">
        <f aca="false">IF(D516="x",0,IF(C516&lt;1,0,IF(C516&gt;1,1)))</f>
        <v>1</v>
      </c>
      <c r="C516" s="252" t="n">
        <v>112.46</v>
      </c>
      <c r="D516" s="251"/>
      <c r="E516" s="253" t="s">
        <v>430</v>
      </c>
    </row>
    <row r="517" customFormat="false" ht="14.25" hidden="false" customHeight="false" outlineLevel="0" collapsed="false">
      <c r="A517" s="250" t="n">
        <v>1155</v>
      </c>
      <c r="B517" s="244" t="n">
        <f aca="false">IF(D517="x",0,IF(C517&lt;1,0,IF(C517&gt;1,1)))</f>
        <v>1</v>
      </c>
      <c r="C517" s="252" t="n">
        <v>113.72</v>
      </c>
      <c r="D517" s="251"/>
      <c r="E517" s="253" t="s">
        <v>430</v>
      </c>
    </row>
    <row r="518" customFormat="false" ht="14.25" hidden="false" customHeight="false" outlineLevel="0" collapsed="false">
      <c r="A518" s="250" t="n">
        <v>1156</v>
      </c>
      <c r="B518" s="244" t="n">
        <f aca="false">IF(D518="x",0,IF(C518&lt;1,0,IF(C518&gt;1,1)))</f>
        <v>0</v>
      </c>
      <c r="C518" s="252"/>
      <c r="D518" s="251"/>
      <c r="E518" s="253" t="s">
        <v>430</v>
      </c>
    </row>
    <row r="519" customFormat="false" ht="14.25" hidden="false" customHeight="false" outlineLevel="0" collapsed="false">
      <c r="A519" s="250" t="n">
        <v>1157</v>
      </c>
      <c r="B519" s="244" t="n">
        <f aca="false">IF(D519="x",0,IF(C519&lt;1,0,IF(C519&gt;1,1)))</f>
        <v>1</v>
      </c>
      <c r="C519" s="252" t="n">
        <v>112.78</v>
      </c>
      <c r="D519" s="251"/>
      <c r="E519" s="253" t="s">
        <v>430</v>
      </c>
    </row>
    <row r="520" customFormat="false" ht="14.25" hidden="false" customHeight="false" outlineLevel="0" collapsed="false">
      <c r="A520" s="250" t="n">
        <v>1158</v>
      </c>
      <c r="B520" s="244" t="n">
        <f aca="false">IF(D520="x",0,IF(C520&lt;1,0,IF(C520&gt;1,1)))</f>
        <v>1</v>
      </c>
      <c r="C520" s="252" t="n">
        <v>112.78</v>
      </c>
      <c r="D520" s="251"/>
      <c r="E520" s="253" t="s">
        <v>430</v>
      </c>
    </row>
    <row r="521" customFormat="false" ht="14.25" hidden="false" customHeight="false" outlineLevel="0" collapsed="false">
      <c r="A521" s="250" t="n">
        <v>1159</v>
      </c>
      <c r="B521" s="244" t="n">
        <f aca="false">IF(D521="x",0,IF(C521&lt;1,0,IF(C521&gt;1,1)))</f>
        <v>1</v>
      </c>
      <c r="C521" s="252" t="n">
        <v>113.96</v>
      </c>
      <c r="D521" s="251"/>
      <c r="E521" s="253" t="s">
        <v>430</v>
      </c>
    </row>
    <row r="522" customFormat="false" ht="14.25" hidden="false" customHeight="false" outlineLevel="0" collapsed="false">
      <c r="A522" s="250" t="n">
        <v>1160</v>
      </c>
      <c r="B522" s="244" t="n">
        <f aca="false">IF(D522="x",0,IF(C522&lt;1,0,IF(C522&gt;1,1)))</f>
        <v>1</v>
      </c>
      <c r="C522" s="252" t="n">
        <v>111.54</v>
      </c>
      <c r="D522" s="251"/>
      <c r="E522" s="253" t="s">
        <v>430</v>
      </c>
    </row>
    <row r="523" customFormat="false" ht="14.25" hidden="false" customHeight="false" outlineLevel="0" collapsed="false">
      <c r="A523" s="250" t="n">
        <v>1161</v>
      </c>
      <c r="B523" s="244" t="n">
        <f aca="false">IF(D523="x",0,IF(C523&lt;1,0,IF(C523&gt;1,1)))</f>
        <v>1</v>
      </c>
      <c r="C523" s="252" t="n">
        <v>112.15</v>
      </c>
      <c r="D523" s="251"/>
      <c r="E523" s="253" t="s">
        <v>430</v>
      </c>
    </row>
    <row r="524" customFormat="false" ht="14.25" hidden="false" customHeight="false" outlineLevel="0" collapsed="false">
      <c r="A524" s="250" t="n">
        <v>1162</v>
      </c>
      <c r="B524" s="244" t="n">
        <f aca="false">IF(D524="x",0,IF(C524&lt;1,0,IF(C524&gt;1,1)))</f>
        <v>1</v>
      </c>
      <c r="C524" s="252" t="n">
        <v>112.51</v>
      </c>
      <c r="D524" s="251"/>
      <c r="E524" s="253" t="s">
        <v>430</v>
      </c>
    </row>
    <row r="525" customFormat="false" ht="14.25" hidden="false" customHeight="false" outlineLevel="0" collapsed="false">
      <c r="A525" s="250" t="n">
        <v>1163</v>
      </c>
      <c r="B525" s="244" t="n">
        <f aca="false">IF(D525="x",0,IF(C525&lt;1,0,IF(C525&gt;1,1)))</f>
        <v>1</v>
      </c>
      <c r="C525" s="252" t="n">
        <v>112.25</v>
      </c>
      <c r="D525" s="251"/>
      <c r="E525" s="253" t="s">
        <v>430</v>
      </c>
    </row>
    <row r="526" customFormat="false" ht="14.25" hidden="false" customHeight="false" outlineLevel="0" collapsed="false">
      <c r="A526" s="250" t="n">
        <v>1164</v>
      </c>
      <c r="B526" s="244" t="n">
        <f aca="false">IF(D526="x",0,IF(C526&lt;1,0,IF(C526&gt;1,1)))</f>
        <v>1</v>
      </c>
      <c r="C526" s="252" t="n">
        <v>112.71</v>
      </c>
      <c r="D526" s="251"/>
      <c r="E526" s="253" t="s">
        <v>430</v>
      </c>
    </row>
    <row r="527" customFormat="false" ht="14.25" hidden="false" customHeight="false" outlineLevel="0" collapsed="false">
      <c r="A527" s="250" t="n">
        <v>1165</v>
      </c>
      <c r="B527" s="244" t="n">
        <f aca="false">IF(D527="x",0,IF(C527&lt;1,0,IF(C527&gt;1,1)))</f>
        <v>1</v>
      </c>
      <c r="C527" s="252" t="n">
        <v>113.54</v>
      </c>
      <c r="D527" s="251"/>
      <c r="E527" s="253" t="s">
        <v>430</v>
      </c>
    </row>
    <row r="528" customFormat="false" ht="14.25" hidden="false" customHeight="false" outlineLevel="0" collapsed="false">
      <c r="A528" s="250" t="n">
        <v>1166</v>
      </c>
      <c r="B528" s="244" t="n">
        <f aca="false">IF(D528="x",0,IF(C528&lt;1,0,IF(C528&gt;1,1)))</f>
        <v>1</v>
      </c>
      <c r="C528" s="252" t="n">
        <v>114.16</v>
      </c>
      <c r="D528" s="251"/>
      <c r="E528" s="253" t="s">
        <v>430</v>
      </c>
    </row>
    <row r="529" customFormat="false" ht="14.25" hidden="false" customHeight="false" outlineLevel="0" collapsed="false">
      <c r="A529" s="250" t="n">
        <v>1167</v>
      </c>
      <c r="B529" s="244" t="n">
        <f aca="false">IF(D529="x",0,IF(C529&lt;1,0,IF(C529&gt;1,1)))</f>
        <v>1</v>
      </c>
      <c r="C529" s="252" t="n">
        <v>111.84</v>
      </c>
      <c r="D529" s="251"/>
      <c r="E529" s="253" t="s">
        <v>430</v>
      </c>
    </row>
    <row r="530" customFormat="false" ht="14.25" hidden="false" customHeight="false" outlineLevel="0" collapsed="false">
      <c r="A530" s="250" t="n">
        <v>1168</v>
      </c>
      <c r="B530" s="244" t="n">
        <f aca="false">IF(D530="x",0,IF(C530&lt;1,0,IF(C530&gt;1,1)))</f>
        <v>1</v>
      </c>
      <c r="C530" s="252" t="n">
        <v>112.77</v>
      </c>
      <c r="D530" s="251"/>
      <c r="E530" s="253" t="s">
        <v>430</v>
      </c>
    </row>
    <row r="531" customFormat="false" ht="14.25" hidden="false" customHeight="false" outlineLevel="0" collapsed="false">
      <c r="A531" s="250" t="n">
        <v>1169</v>
      </c>
      <c r="B531" s="244" t="n">
        <f aca="false">IF(D531="x",0,IF(C531&lt;1,0,IF(C531&gt;1,1)))</f>
        <v>1</v>
      </c>
      <c r="C531" s="252" t="n">
        <v>112.4</v>
      </c>
      <c r="D531" s="251"/>
      <c r="E531" s="253" t="s">
        <v>430</v>
      </c>
    </row>
    <row r="532" customFormat="false" ht="14.25" hidden="false" customHeight="false" outlineLevel="0" collapsed="false">
      <c r="A532" s="250" t="n">
        <v>1170</v>
      </c>
      <c r="B532" s="244" t="n">
        <f aca="false">IF(D532="x",0,IF(C532&lt;1,0,IF(C532&gt;1,1)))</f>
        <v>1</v>
      </c>
      <c r="C532" s="252" t="n">
        <v>111.11</v>
      </c>
      <c r="D532" s="251"/>
      <c r="E532" s="253" t="s">
        <v>430</v>
      </c>
    </row>
    <row r="533" customFormat="false" ht="14.25" hidden="false" customHeight="false" outlineLevel="0" collapsed="false">
      <c r="A533" s="250" t="n">
        <v>1171</v>
      </c>
      <c r="B533" s="244" t="n">
        <f aca="false">IF(D533="x",0,IF(C533&lt;1,0,IF(C533&gt;1,1)))</f>
        <v>1</v>
      </c>
      <c r="C533" s="252" t="n">
        <v>112.42</v>
      </c>
      <c r="D533" s="251"/>
      <c r="E533" s="253" t="s">
        <v>430</v>
      </c>
    </row>
    <row r="534" customFormat="false" ht="14.25" hidden="false" customHeight="false" outlineLevel="0" collapsed="false">
      <c r="A534" s="250" t="n">
        <v>1172</v>
      </c>
      <c r="B534" s="244" t="n">
        <f aca="false">IF(D534="x",0,IF(C534&lt;1,0,IF(C534&gt;1,1)))</f>
        <v>1</v>
      </c>
      <c r="C534" s="252" t="n">
        <v>112.69</v>
      </c>
      <c r="D534" s="251"/>
      <c r="E534" s="253" t="s">
        <v>430</v>
      </c>
    </row>
    <row r="535" customFormat="false" ht="14.25" hidden="false" customHeight="false" outlineLevel="0" collapsed="false">
      <c r="A535" s="250" t="n">
        <v>1173</v>
      </c>
      <c r="B535" s="244" t="n">
        <f aca="false">IF(D535="x",0,IF(C535&lt;1,0,IF(C535&gt;1,1)))</f>
        <v>1</v>
      </c>
      <c r="C535" s="252" t="n">
        <v>111.62</v>
      </c>
      <c r="D535" s="251"/>
      <c r="E535" s="253" t="s">
        <v>430</v>
      </c>
    </row>
    <row r="536" customFormat="false" ht="14.25" hidden="false" customHeight="false" outlineLevel="0" collapsed="false">
      <c r="A536" s="250" t="n">
        <v>1174</v>
      </c>
      <c r="B536" s="244" t="n">
        <f aca="false">IF(D536="x",0,IF(C536&lt;1,0,IF(C536&gt;1,1)))</f>
        <v>1</v>
      </c>
      <c r="C536" s="252" t="n">
        <v>112.63</v>
      </c>
      <c r="D536" s="251"/>
      <c r="E536" s="253" t="s">
        <v>430</v>
      </c>
    </row>
    <row r="537" customFormat="false" ht="14.25" hidden="false" customHeight="false" outlineLevel="0" collapsed="false">
      <c r="A537" s="250" t="n">
        <v>1175</v>
      </c>
      <c r="B537" s="244" t="n">
        <f aca="false">IF(D537="x",0,IF(C537&lt;1,0,IF(C537&gt;1,1)))</f>
        <v>1</v>
      </c>
      <c r="C537" s="252" t="n">
        <v>112.68</v>
      </c>
      <c r="D537" s="251"/>
      <c r="E537" s="253" t="s">
        <v>430</v>
      </c>
    </row>
    <row r="538" customFormat="false" ht="14.25" hidden="false" customHeight="false" outlineLevel="0" collapsed="false">
      <c r="A538" s="250" t="n">
        <v>1176</v>
      </c>
      <c r="B538" s="244" t="n">
        <f aca="false">IF(D538="x",0,IF(C538&lt;1,0,IF(C538&gt;1,1)))</f>
        <v>1</v>
      </c>
      <c r="C538" s="252" t="n">
        <v>113.18</v>
      </c>
      <c r="D538" s="251"/>
      <c r="E538" s="253" t="s">
        <v>430</v>
      </c>
    </row>
    <row r="539" customFormat="false" ht="14.25" hidden="false" customHeight="false" outlineLevel="0" collapsed="false">
      <c r="A539" s="250" t="n">
        <v>1177</v>
      </c>
      <c r="B539" s="244" t="n">
        <f aca="false">IF(D539="x",0,IF(C539&lt;1,0,IF(C539&gt;1,1)))</f>
        <v>1</v>
      </c>
      <c r="C539" s="252" t="n">
        <v>113.37</v>
      </c>
      <c r="D539" s="251"/>
      <c r="E539" s="253" t="s">
        <v>430</v>
      </c>
    </row>
    <row r="540" customFormat="false" ht="14.25" hidden="false" customHeight="false" outlineLevel="0" collapsed="false">
      <c r="A540" s="250" t="n">
        <v>1178</v>
      </c>
      <c r="B540" s="244" t="n">
        <f aca="false">IF(D540="x",0,IF(C540&lt;1,0,IF(C540&gt;1,1)))</f>
        <v>0</v>
      </c>
      <c r="C540" s="252"/>
      <c r="D540" s="251"/>
      <c r="E540" s="253" t="s">
        <v>430</v>
      </c>
    </row>
    <row r="541" customFormat="false" ht="14.25" hidden="false" customHeight="false" outlineLevel="0" collapsed="false">
      <c r="A541" s="250" t="n">
        <v>1179</v>
      </c>
      <c r="B541" s="244" t="n">
        <f aca="false">IF(D541="x",0,IF(C541&lt;1,0,IF(C541&gt;1,1)))</f>
        <v>1</v>
      </c>
      <c r="C541" s="252" t="n">
        <v>112.72</v>
      </c>
      <c r="D541" s="251"/>
      <c r="E541" s="253" t="s">
        <v>430</v>
      </c>
    </row>
    <row r="542" customFormat="false" ht="14.25" hidden="false" customHeight="false" outlineLevel="0" collapsed="false">
      <c r="A542" s="250" t="n">
        <v>1180</v>
      </c>
      <c r="B542" s="244" t="n">
        <f aca="false">IF(D542="x",0,IF(C542&lt;1,0,IF(C542&gt;1,1)))</f>
        <v>1</v>
      </c>
      <c r="C542" s="252" t="n">
        <v>111.95</v>
      </c>
      <c r="D542" s="251"/>
      <c r="E542" s="253" t="s">
        <v>430</v>
      </c>
    </row>
    <row r="543" customFormat="false" ht="14.25" hidden="false" customHeight="false" outlineLevel="0" collapsed="false">
      <c r="A543" s="250" t="n">
        <v>1181</v>
      </c>
      <c r="B543" s="244" t="n">
        <f aca="false">IF(D543="x",0,IF(C543&lt;1,0,IF(C543&gt;1,1)))</f>
        <v>1</v>
      </c>
      <c r="C543" s="252" t="n">
        <v>111.96</v>
      </c>
      <c r="D543" s="251"/>
      <c r="E543" s="253" t="s">
        <v>430</v>
      </c>
    </row>
    <row r="544" customFormat="false" ht="14.25" hidden="false" customHeight="false" outlineLevel="0" collapsed="false">
      <c r="A544" s="250" t="n">
        <v>1182</v>
      </c>
      <c r="B544" s="244" t="n">
        <f aca="false">IF(D544="x",0,IF(C544&lt;1,0,IF(C544&gt;1,1)))</f>
        <v>1</v>
      </c>
      <c r="C544" s="252" t="n">
        <v>112.74</v>
      </c>
      <c r="D544" s="251"/>
      <c r="E544" s="253" t="s">
        <v>430</v>
      </c>
    </row>
    <row r="545" customFormat="false" ht="14.25" hidden="false" customHeight="false" outlineLevel="0" collapsed="false">
      <c r="A545" s="250" t="n">
        <v>1183</v>
      </c>
      <c r="B545" s="244" t="n">
        <f aca="false">IF(D545="x",0,IF(C545&lt;1,0,IF(C545&gt;1,1)))</f>
        <v>1</v>
      </c>
      <c r="C545" s="252" t="n">
        <v>112.1</v>
      </c>
      <c r="D545" s="251"/>
      <c r="E545" s="253" t="s">
        <v>430</v>
      </c>
    </row>
    <row r="546" customFormat="false" ht="14.25" hidden="false" customHeight="false" outlineLevel="0" collapsed="false">
      <c r="A546" s="250" t="n">
        <v>1184</v>
      </c>
      <c r="B546" s="244" t="n">
        <f aca="false">IF(D546="x",0,IF(C546&lt;1,0,IF(C546&gt;1,1)))</f>
        <v>1</v>
      </c>
      <c r="C546" s="252" t="n">
        <v>112.11</v>
      </c>
      <c r="D546" s="251"/>
      <c r="E546" s="253" t="s">
        <v>430</v>
      </c>
    </row>
    <row r="547" customFormat="false" ht="14.25" hidden="false" customHeight="false" outlineLevel="0" collapsed="false">
      <c r="A547" s="250" t="n">
        <v>1185</v>
      </c>
      <c r="B547" s="244" t="n">
        <f aca="false">IF(D547="x",0,IF(C547&lt;1,0,IF(C547&gt;1,1)))</f>
        <v>1</v>
      </c>
      <c r="C547" s="252" t="n">
        <v>113.04</v>
      </c>
      <c r="D547" s="251"/>
      <c r="E547" s="253" t="s">
        <v>430</v>
      </c>
    </row>
    <row r="548" customFormat="false" ht="14.25" hidden="false" customHeight="false" outlineLevel="0" collapsed="false">
      <c r="A548" s="250" t="n">
        <v>1186</v>
      </c>
      <c r="B548" s="244" t="n">
        <f aca="false">IF(D548="x",0,IF(C548&lt;1,0,IF(C548&gt;1,1)))</f>
        <v>1</v>
      </c>
      <c r="C548" s="252" t="n">
        <v>113.35</v>
      </c>
      <c r="D548" s="251"/>
      <c r="E548" s="253" t="s">
        <v>430</v>
      </c>
    </row>
    <row r="549" customFormat="false" ht="14.25" hidden="false" customHeight="false" outlineLevel="0" collapsed="false">
      <c r="A549" s="250" t="n">
        <v>1187</v>
      </c>
      <c r="B549" s="244" t="n">
        <f aca="false">IF(D549="x",0,IF(C549&lt;1,0,IF(C549&gt;1,1)))</f>
        <v>1</v>
      </c>
      <c r="C549" s="252" t="n">
        <v>112.36</v>
      </c>
      <c r="D549" s="251"/>
      <c r="E549" s="253" t="s">
        <v>430</v>
      </c>
    </row>
    <row r="550" customFormat="false" ht="14.25" hidden="false" customHeight="false" outlineLevel="0" collapsed="false">
      <c r="A550" s="250" t="n">
        <v>1188</v>
      </c>
      <c r="B550" s="244" t="n">
        <f aca="false">IF(D550="x",0,IF(C550&lt;1,0,IF(C550&gt;1,1)))</f>
        <v>1</v>
      </c>
      <c r="C550" s="252" t="n">
        <v>111.85</v>
      </c>
      <c r="D550" s="251"/>
      <c r="E550" s="253" t="s">
        <v>430</v>
      </c>
    </row>
    <row r="551" customFormat="false" ht="14.25" hidden="false" customHeight="false" outlineLevel="0" collapsed="false">
      <c r="A551" s="250" t="n">
        <v>1189</v>
      </c>
      <c r="B551" s="244" t="n">
        <f aca="false">IF(D551="x",0,IF(C551&lt;1,0,IF(C551&gt;1,1)))</f>
        <v>1</v>
      </c>
      <c r="C551" s="252" t="n">
        <v>112.39</v>
      </c>
      <c r="D551" s="251"/>
      <c r="E551" s="253" t="s">
        <v>430</v>
      </c>
    </row>
    <row r="552" customFormat="false" ht="14.25" hidden="false" customHeight="false" outlineLevel="0" collapsed="false">
      <c r="A552" s="250" t="n">
        <v>1190</v>
      </c>
      <c r="B552" s="244" t="n">
        <f aca="false">IF(D552="x",0,IF(C552&lt;1,0,IF(C552&gt;1,1)))</f>
        <v>1</v>
      </c>
      <c r="C552" s="252" t="n">
        <v>113.03</v>
      </c>
      <c r="D552" s="251"/>
      <c r="E552" s="253" t="s">
        <v>430</v>
      </c>
    </row>
    <row r="553" customFormat="false" ht="14.25" hidden="false" customHeight="false" outlineLevel="0" collapsed="false">
      <c r="A553" s="250" t="n">
        <v>1191</v>
      </c>
      <c r="B553" s="244" t="n">
        <f aca="false">IF(D553="x",0,IF(C553&lt;1,0,IF(C553&gt;1,1)))</f>
        <v>1</v>
      </c>
      <c r="C553" s="252" t="n">
        <v>114.05</v>
      </c>
      <c r="D553" s="251"/>
      <c r="E553" s="253" t="s">
        <v>430</v>
      </c>
    </row>
    <row r="554" customFormat="false" ht="14.25" hidden="false" customHeight="false" outlineLevel="0" collapsed="false">
      <c r="A554" s="250" t="n">
        <v>1192</v>
      </c>
      <c r="B554" s="244" t="n">
        <f aca="false">IF(D554="x",0,IF(C554&lt;1,0,IF(C554&gt;1,1)))</f>
        <v>1</v>
      </c>
      <c r="C554" s="252" t="n">
        <v>112.91</v>
      </c>
      <c r="D554" s="251"/>
      <c r="E554" s="253" t="s">
        <v>430</v>
      </c>
    </row>
    <row r="555" customFormat="false" ht="14.25" hidden="false" customHeight="false" outlineLevel="0" collapsed="false">
      <c r="A555" s="250" t="n">
        <v>1193</v>
      </c>
      <c r="B555" s="244" t="n">
        <f aca="false">IF(D555="x",0,IF(C555&lt;1,0,IF(C555&gt;1,1)))</f>
        <v>1</v>
      </c>
      <c r="C555" s="252" t="n">
        <v>113.04</v>
      </c>
      <c r="D555" s="251"/>
      <c r="E555" s="253" t="s">
        <v>430</v>
      </c>
      <c r="H555" s="5"/>
      <c r="I555" s="5"/>
      <c r="J555" s="5"/>
      <c r="K555" s="5"/>
      <c r="L555" s="5"/>
      <c r="M555" s="5"/>
      <c r="N555" s="5"/>
      <c r="O555" s="5"/>
    </row>
    <row r="556" customFormat="false" ht="14.25" hidden="false" customHeight="false" outlineLevel="0" collapsed="false">
      <c r="A556" s="250" t="n">
        <v>1194</v>
      </c>
      <c r="B556" s="244" t="n">
        <f aca="false">IF(D556="x",0,IF(C556&lt;1,0,IF(C556&gt;1,1)))</f>
        <v>1</v>
      </c>
      <c r="C556" s="252" t="n">
        <v>112.35</v>
      </c>
      <c r="D556" s="251"/>
      <c r="E556" s="253" t="s">
        <v>430</v>
      </c>
      <c r="F556" s="254"/>
      <c r="G556" s="254"/>
      <c r="H556" s="254"/>
      <c r="I556" s="254"/>
      <c r="J556" s="254"/>
      <c r="K556" s="254"/>
      <c r="L556" s="254"/>
      <c r="M556" s="5"/>
      <c r="N556" s="5"/>
      <c r="O556" s="5"/>
    </row>
    <row r="557" customFormat="false" ht="14.25" hidden="false" customHeight="false" outlineLevel="0" collapsed="false">
      <c r="A557" s="250" t="n">
        <v>1195</v>
      </c>
      <c r="B557" s="244" t="n">
        <f aca="false">IF(D557="x",0,IF(C557&lt;1,0,IF(C557&gt;1,1)))</f>
        <v>1</v>
      </c>
      <c r="C557" s="252" t="n">
        <v>113.34</v>
      </c>
      <c r="D557" s="251"/>
      <c r="E557" s="253" t="s">
        <v>430</v>
      </c>
    </row>
    <row r="558" customFormat="false" ht="14.25" hidden="false" customHeight="false" outlineLevel="0" collapsed="false">
      <c r="A558" s="250" t="n">
        <v>1196</v>
      </c>
      <c r="B558" s="244" t="n">
        <f aca="false">IF(D558="x",0,IF(C558&lt;1,0,IF(C558&gt;1,1)))</f>
        <v>1</v>
      </c>
      <c r="C558" s="252" t="n">
        <v>112.86</v>
      </c>
      <c r="D558" s="251"/>
      <c r="E558" s="253" t="s">
        <v>430</v>
      </c>
    </row>
    <row r="559" customFormat="false" ht="14.25" hidden="false" customHeight="false" outlineLevel="0" collapsed="false">
      <c r="A559" s="250" t="n">
        <v>1197</v>
      </c>
      <c r="B559" s="244" t="n">
        <f aca="false">IF(D559="x",0,IF(C559&lt;1,0,IF(C559&gt;1,1)))</f>
        <v>1</v>
      </c>
      <c r="C559" s="252" t="n">
        <v>112.95</v>
      </c>
      <c r="D559" s="251"/>
      <c r="E559" s="253" t="s">
        <v>430</v>
      </c>
    </row>
    <row r="560" customFormat="false" ht="14.25" hidden="false" customHeight="false" outlineLevel="0" collapsed="false">
      <c r="A560" s="250" t="n">
        <v>1198</v>
      </c>
      <c r="B560" s="244" t="n">
        <f aca="false">IF(D560="x",0,IF(C560&lt;1,0,IF(C560&gt;1,1)))</f>
        <v>1</v>
      </c>
      <c r="C560" s="252" t="n">
        <v>111.78</v>
      </c>
      <c r="D560" s="251"/>
      <c r="E560" s="253" t="s">
        <v>430</v>
      </c>
    </row>
    <row r="561" customFormat="false" ht="14.25" hidden="false" customHeight="false" outlineLevel="0" collapsed="false">
      <c r="A561" s="250" t="n">
        <v>1199</v>
      </c>
      <c r="B561" s="244" t="n">
        <f aca="false">IF(D561="x",0,IF(C561&lt;1,0,IF(C561&gt;1,1)))</f>
        <v>1</v>
      </c>
      <c r="C561" s="252" t="n">
        <v>112.79</v>
      </c>
      <c r="D561" s="251"/>
      <c r="E561" s="253" t="s">
        <v>430</v>
      </c>
    </row>
    <row r="562" customFormat="false" ht="14.25" hidden="false" customHeight="false" outlineLevel="0" collapsed="false">
      <c r="A562" s="250" t="n">
        <v>1200</v>
      </c>
      <c r="B562" s="244" t="n">
        <f aca="false">IF(D562="x",0,IF(C562&lt;1,0,IF(C562&gt;1,1)))</f>
        <v>1</v>
      </c>
      <c r="C562" s="252" t="n">
        <v>113.36</v>
      </c>
      <c r="D562" s="251"/>
      <c r="E562" s="253" t="s">
        <v>430</v>
      </c>
    </row>
    <row r="563" customFormat="false" ht="14.25" hidden="false" customHeight="false" outlineLevel="0" collapsed="false">
      <c r="A563" s="250" t="n">
        <v>1201</v>
      </c>
      <c r="B563" s="244" t="n">
        <f aca="false">IF(D563="x",0,IF(C563&lt;1,0,IF(C563&gt;1,1)))</f>
        <v>1</v>
      </c>
      <c r="C563" s="252" t="n">
        <v>112.35</v>
      </c>
      <c r="D563" s="251"/>
      <c r="E563" s="253" t="s">
        <v>430</v>
      </c>
    </row>
    <row r="564" customFormat="false" ht="14.25" hidden="false" customHeight="false" outlineLevel="0" collapsed="false">
      <c r="A564" s="250" t="n">
        <v>1202</v>
      </c>
      <c r="B564" s="244" t="n">
        <f aca="false">IF(D564="x",0,IF(C564&lt;1,0,IF(C564&gt;1,1)))</f>
        <v>1</v>
      </c>
      <c r="C564" s="252" t="n">
        <v>113.87</v>
      </c>
      <c r="D564" s="251"/>
      <c r="E564" s="253" t="s">
        <v>430</v>
      </c>
    </row>
    <row r="565" customFormat="false" ht="14.25" hidden="false" customHeight="false" outlineLevel="0" collapsed="false">
      <c r="A565" s="27" t="n">
        <v>2001</v>
      </c>
      <c r="B565" s="244" t="n">
        <f aca="false">IF(D565="x",0,IF(C565&lt;1,0,IF(C565&gt;1,1)))</f>
        <v>1</v>
      </c>
      <c r="C565" s="124" t="n">
        <v>110.84</v>
      </c>
      <c r="D565" s="255"/>
      <c r="E565" s="253" t="s">
        <v>430</v>
      </c>
    </row>
    <row r="566" customFormat="false" ht="14.25" hidden="false" customHeight="false" outlineLevel="0" collapsed="false">
      <c r="A566" s="27" t="n">
        <v>2002</v>
      </c>
      <c r="B566" s="244" t="n">
        <f aca="false">IF(D566="x",0,IF(C566&lt;1,0,IF(C566&gt;1,1)))</f>
        <v>1</v>
      </c>
      <c r="C566" s="124" t="n">
        <v>108.59</v>
      </c>
      <c r="D566" s="255"/>
      <c r="E566" s="253" t="s">
        <v>430</v>
      </c>
    </row>
    <row r="567" customFormat="false" ht="14.25" hidden="false" customHeight="false" outlineLevel="0" collapsed="false">
      <c r="A567" s="27" t="n">
        <v>2003</v>
      </c>
      <c r="B567" s="244" t="n">
        <f aca="false">IF(D567="x",0,IF(C567&lt;1,0,IF(C567&gt;1,1)))</f>
        <v>1</v>
      </c>
      <c r="C567" s="124" t="n">
        <v>111.4</v>
      </c>
      <c r="D567" s="255"/>
      <c r="E567" s="253" t="s">
        <v>430</v>
      </c>
    </row>
    <row r="568" customFormat="false" ht="14.25" hidden="false" customHeight="false" outlineLevel="0" collapsed="false">
      <c r="A568" s="27" t="n">
        <v>2004</v>
      </c>
      <c r="B568" s="244" t="n">
        <f aca="false">IF(D568="x",0,IF(C568&lt;1,0,IF(C568&gt;1,1)))</f>
        <v>1</v>
      </c>
      <c r="C568" s="124" t="n">
        <v>110.33</v>
      </c>
      <c r="D568" s="255"/>
      <c r="E568" s="253" t="s">
        <v>430</v>
      </c>
    </row>
    <row r="569" customFormat="false" ht="14.25" hidden="false" customHeight="false" outlineLevel="0" collapsed="false">
      <c r="A569" s="27" t="n">
        <v>2005</v>
      </c>
      <c r="B569" s="244" t="n">
        <f aca="false">IF(D569="x",0,IF(C569&lt;1,0,IF(C569&gt;1,1)))</f>
        <v>1</v>
      </c>
      <c r="C569" s="124" t="n">
        <v>110.8</v>
      </c>
      <c r="D569" s="255"/>
      <c r="E569" s="253" t="s">
        <v>430</v>
      </c>
    </row>
    <row r="570" customFormat="false" ht="14.25" hidden="false" customHeight="false" outlineLevel="0" collapsed="false">
      <c r="A570" s="27" t="n">
        <v>2006</v>
      </c>
      <c r="B570" s="244" t="n">
        <f aca="false">IF(D570="x",0,IF(C570&lt;1,0,IF(C570&gt;1,1)))</f>
        <v>1</v>
      </c>
      <c r="C570" s="124" t="n">
        <v>108.87</v>
      </c>
      <c r="D570" s="255"/>
      <c r="E570" s="253" t="s">
        <v>430</v>
      </c>
    </row>
    <row r="571" customFormat="false" ht="14.25" hidden="false" customHeight="false" outlineLevel="0" collapsed="false">
      <c r="A571" s="27" t="n">
        <v>2007</v>
      </c>
      <c r="B571" s="244" t="n">
        <f aca="false">IF(D571="x",0,IF(C571&lt;1,0,IF(C571&gt;1,1)))</f>
        <v>1</v>
      </c>
      <c r="C571" s="124" t="n">
        <v>109.77</v>
      </c>
      <c r="D571" s="255"/>
      <c r="E571" s="253" t="s">
        <v>430</v>
      </c>
    </row>
    <row r="572" customFormat="false" ht="14.25" hidden="false" customHeight="false" outlineLevel="0" collapsed="false">
      <c r="A572" s="27" t="n">
        <v>2008</v>
      </c>
      <c r="B572" s="244" t="n">
        <f aca="false">IF(D572="x",0,IF(C572&lt;1,0,IF(C572&gt;1,1)))</f>
        <v>1</v>
      </c>
      <c r="C572" s="124" t="n">
        <v>108.85</v>
      </c>
      <c r="D572" s="255"/>
      <c r="E572" s="253" t="s">
        <v>430</v>
      </c>
    </row>
    <row r="573" customFormat="false" ht="14.25" hidden="false" customHeight="false" outlineLevel="0" collapsed="false">
      <c r="A573" s="27" t="n">
        <v>2009</v>
      </c>
      <c r="B573" s="244" t="n">
        <f aca="false">IF(D573="x",0,IF(C573&lt;1,0,IF(C573&gt;1,1)))</f>
        <v>1</v>
      </c>
      <c r="C573" s="124" t="n">
        <v>109.15</v>
      </c>
      <c r="D573" s="255"/>
      <c r="E573" s="253" t="s">
        <v>430</v>
      </c>
    </row>
    <row r="574" customFormat="false" ht="14.25" hidden="false" customHeight="false" outlineLevel="0" collapsed="false">
      <c r="A574" s="27" t="n">
        <v>2010</v>
      </c>
      <c r="B574" s="244" t="n">
        <f aca="false">IF(D574="x",0,IF(C574&lt;1,0,IF(C574&gt;1,1)))</f>
        <v>1</v>
      </c>
      <c r="C574" s="124" t="n">
        <v>109.42</v>
      </c>
      <c r="D574" s="255"/>
      <c r="E574" s="253" t="s">
        <v>430</v>
      </c>
    </row>
    <row r="575" customFormat="false" ht="14.25" hidden="false" customHeight="false" outlineLevel="0" collapsed="false">
      <c r="A575" s="27" t="n">
        <v>2011</v>
      </c>
      <c r="B575" s="244" t="n">
        <f aca="false">IF(D575="x",0,IF(C575&lt;1,0,IF(C575&gt;1,1)))</f>
        <v>1</v>
      </c>
      <c r="C575" s="124" t="n">
        <v>110.81</v>
      </c>
      <c r="D575" s="255"/>
      <c r="E575" s="253" t="s">
        <v>430</v>
      </c>
    </row>
    <row r="576" customFormat="false" ht="14.25" hidden="false" customHeight="false" outlineLevel="0" collapsed="false">
      <c r="A576" s="27" t="n">
        <v>2012</v>
      </c>
      <c r="B576" s="244" t="n">
        <f aca="false">IF(D576="x",0,IF(C576&lt;1,0,IF(C576&gt;1,1)))</f>
        <v>1</v>
      </c>
      <c r="C576" s="124" t="n">
        <v>110.46</v>
      </c>
      <c r="D576" s="255"/>
      <c r="E576" s="253" t="s">
        <v>430</v>
      </c>
    </row>
    <row r="577" customFormat="false" ht="14.25" hidden="false" customHeight="false" outlineLevel="0" collapsed="false">
      <c r="A577" s="27" t="n">
        <v>2013</v>
      </c>
      <c r="B577" s="244" t="n">
        <f aca="false">IF(D577="x",0,IF(C577&lt;1,0,IF(C577&gt;1,1)))</f>
        <v>1</v>
      </c>
      <c r="C577" s="124" t="n">
        <v>109.83</v>
      </c>
      <c r="D577" s="255"/>
      <c r="E577" s="253" t="s">
        <v>430</v>
      </c>
    </row>
    <row r="578" customFormat="false" ht="14.25" hidden="false" customHeight="false" outlineLevel="0" collapsed="false">
      <c r="A578" s="27" t="n">
        <v>2014</v>
      </c>
      <c r="B578" s="244" t="n">
        <f aca="false">IF(D578="x",0,IF(C578&lt;1,0,IF(C578&gt;1,1)))</f>
        <v>1</v>
      </c>
      <c r="C578" s="124" t="n">
        <v>112.03</v>
      </c>
      <c r="D578" s="255"/>
      <c r="E578" s="253" t="s">
        <v>430</v>
      </c>
    </row>
    <row r="579" customFormat="false" ht="14.25" hidden="false" customHeight="false" outlineLevel="0" collapsed="false">
      <c r="A579" s="27" t="n">
        <v>2015</v>
      </c>
      <c r="B579" s="244" t="n">
        <f aca="false">IF(D579="x",0,IF(C579&lt;1,0,IF(C579&gt;1,1)))</f>
        <v>1</v>
      </c>
      <c r="C579" s="124" t="n">
        <v>110.12</v>
      </c>
      <c r="D579" s="255"/>
      <c r="E579" s="253" t="s">
        <v>430</v>
      </c>
    </row>
    <row r="580" customFormat="false" ht="14.25" hidden="false" customHeight="false" outlineLevel="0" collapsed="false">
      <c r="A580" s="27" t="n">
        <v>2016</v>
      </c>
      <c r="B580" s="244" t="n">
        <f aca="false">IF(D580="x",0,IF(C580&lt;1,0,IF(C580&gt;1,1)))</f>
        <v>1</v>
      </c>
      <c r="C580" s="124" t="n">
        <v>107.63</v>
      </c>
      <c r="D580" s="255"/>
      <c r="E580" s="253" t="s">
        <v>430</v>
      </c>
    </row>
    <row r="581" customFormat="false" ht="14.25" hidden="false" customHeight="false" outlineLevel="0" collapsed="false">
      <c r="A581" s="27" t="n">
        <v>2017</v>
      </c>
      <c r="B581" s="244" t="n">
        <f aca="false">IF(D581="x",0,IF(C581&lt;1,0,IF(C581&gt;1,1)))</f>
        <v>1</v>
      </c>
      <c r="C581" s="124" t="n">
        <v>109.96</v>
      </c>
      <c r="D581" s="255"/>
      <c r="E581" s="253" t="s">
        <v>430</v>
      </c>
    </row>
    <row r="582" customFormat="false" ht="14.25" hidden="false" customHeight="false" outlineLevel="0" collapsed="false">
      <c r="A582" s="27" t="n">
        <v>2018</v>
      </c>
      <c r="B582" s="244" t="n">
        <f aca="false">IF(D582="x",0,IF(C582&lt;1,0,IF(C582&gt;1,1)))</f>
        <v>1</v>
      </c>
      <c r="C582" s="124" t="n">
        <v>109.32</v>
      </c>
      <c r="D582" s="255"/>
      <c r="E582" s="253" t="s">
        <v>430</v>
      </c>
    </row>
    <row r="583" customFormat="false" ht="14.25" hidden="false" customHeight="false" outlineLevel="0" collapsed="false">
      <c r="A583" s="27" t="n">
        <v>2019</v>
      </c>
      <c r="B583" s="244" t="n">
        <f aca="false">IF(D583="x",0,IF(C583&lt;1,0,IF(C583&gt;1,1)))</f>
        <v>1</v>
      </c>
      <c r="C583" s="30" t="n">
        <v>108.2</v>
      </c>
      <c r="D583" s="255"/>
      <c r="E583" s="253" t="s">
        <v>430</v>
      </c>
    </row>
    <row r="584" customFormat="false" ht="14.25" hidden="false" customHeight="false" outlineLevel="0" collapsed="false">
      <c r="A584" s="27" t="n">
        <v>2020</v>
      </c>
      <c r="B584" s="244" t="n">
        <f aca="false">IF(D584="x",0,IF(C584&lt;1,0,IF(C584&gt;1,1)))</f>
        <v>1</v>
      </c>
      <c r="C584" s="30" t="n">
        <v>110.81</v>
      </c>
      <c r="D584" s="255"/>
      <c r="E584" s="253" t="s">
        <v>430</v>
      </c>
    </row>
    <row r="585" customFormat="false" ht="14.25" hidden="false" customHeight="false" outlineLevel="0" collapsed="false">
      <c r="A585" s="27" t="n">
        <v>2021</v>
      </c>
      <c r="B585" s="244" t="n">
        <f aca="false">IF(D585="x",0,IF(C585&lt;1,0,IF(C585&gt;1,1)))</f>
        <v>1</v>
      </c>
      <c r="C585" s="30" t="n">
        <v>110.95</v>
      </c>
      <c r="D585" s="255"/>
      <c r="E585" s="253" t="s">
        <v>430</v>
      </c>
    </row>
    <row r="586" customFormat="false" ht="14.25" hidden="false" customHeight="false" outlineLevel="0" collapsed="false">
      <c r="A586" s="27" t="n">
        <v>2022</v>
      </c>
      <c r="B586" s="244" t="n">
        <f aca="false">IF(D586="x",0,IF(C586&lt;1,0,IF(C586&gt;1,1)))</f>
        <v>1</v>
      </c>
      <c r="C586" s="30" t="n">
        <v>109.76</v>
      </c>
      <c r="D586" s="255"/>
      <c r="E586" s="253" t="s">
        <v>430</v>
      </c>
    </row>
    <row r="587" customFormat="false" ht="14.25" hidden="false" customHeight="false" outlineLevel="0" collapsed="false">
      <c r="A587" s="27" t="n">
        <v>2023</v>
      </c>
      <c r="B587" s="244" t="n">
        <f aca="false">IF(D587="x",0,IF(C587&lt;1,0,IF(C587&gt;1,1)))</f>
        <v>1</v>
      </c>
      <c r="C587" s="30" t="n">
        <v>109.63</v>
      </c>
      <c r="D587" s="255"/>
      <c r="E587" s="253" t="s">
        <v>430</v>
      </c>
    </row>
    <row r="588" customFormat="false" ht="14.25" hidden="false" customHeight="false" outlineLevel="0" collapsed="false">
      <c r="A588" s="27" t="n">
        <v>2024</v>
      </c>
      <c r="B588" s="244" t="n">
        <f aca="false">IF(D588="x",0,IF(C588&lt;1,0,IF(C588&gt;1,1)))</f>
        <v>1</v>
      </c>
      <c r="C588" s="32" t="n">
        <v>110.41</v>
      </c>
      <c r="D588" s="255"/>
      <c r="E588" s="253" t="s">
        <v>430</v>
      </c>
    </row>
    <row r="589" customFormat="false" ht="14.25" hidden="false" customHeight="false" outlineLevel="0" collapsed="false">
      <c r="A589" s="27" t="n">
        <v>2025</v>
      </c>
      <c r="B589" s="244" t="n">
        <f aca="false">IF(D589="x",0,IF(C589&lt;1,0,IF(C589&gt;1,1)))</f>
        <v>0</v>
      </c>
      <c r="C589" s="256"/>
      <c r="D589" s="255"/>
      <c r="E589" s="253" t="s">
        <v>430</v>
      </c>
    </row>
    <row r="590" customFormat="false" ht="14.25" hidden="false" customHeight="false" outlineLevel="0" collapsed="false">
      <c r="A590" s="27" t="n">
        <v>2026</v>
      </c>
      <c r="B590" s="244" t="n">
        <f aca="false">IF(D590="x",0,IF(C590&lt;1,0,IF(C590&gt;1,1)))</f>
        <v>1</v>
      </c>
      <c r="C590" s="30" t="n">
        <v>111.83</v>
      </c>
      <c r="D590" s="255"/>
      <c r="E590" s="253" t="s">
        <v>430</v>
      </c>
    </row>
    <row r="591" customFormat="false" ht="14.25" hidden="false" customHeight="false" outlineLevel="0" collapsed="false">
      <c r="A591" s="27" t="n">
        <v>2027</v>
      </c>
      <c r="B591" s="244" t="n">
        <f aca="false">IF(D591="x",0,IF(C591&lt;1,0,IF(C591&gt;1,1)))</f>
        <v>1</v>
      </c>
      <c r="C591" s="30" t="n">
        <v>110.13</v>
      </c>
      <c r="D591" s="255"/>
      <c r="E591" s="253" t="s">
        <v>430</v>
      </c>
    </row>
    <row r="592" customFormat="false" ht="14.25" hidden="false" customHeight="false" outlineLevel="0" collapsed="false">
      <c r="A592" s="27" t="n">
        <v>2028</v>
      </c>
      <c r="B592" s="244" t="n">
        <f aca="false">IF(D592="x",0,IF(C592&lt;1,0,IF(C592&gt;1,1)))</f>
        <v>1</v>
      </c>
      <c r="C592" s="30" t="n">
        <v>109.92</v>
      </c>
      <c r="D592" s="255"/>
      <c r="E592" s="253" t="s">
        <v>430</v>
      </c>
    </row>
    <row r="593" customFormat="false" ht="14.25" hidden="false" customHeight="false" outlineLevel="0" collapsed="false">
      <c r="A593" s="27" t="n">
        <v>2029</v>
      </c>
      <c r="B593" s="244" t="n">
        <f aca="false">IF(D593="x",0,IF(C593&lt;1,0,IF(C593&gt;1,1)))</f>
        <v>1</v>
      </c>
      <c r="C593" s="30" t="n">
        <v>108.87</v>
      </c>
      <c r="D593" s="255"/>
      <c r="E593" s="253" t="s">
        <v>430</v>
      </c>
    </row>
    <row r="594" customFormat="false" ht="14.25" hidden="false" customHeight="false" outlineLevel="0" collapsed="false">
      <c r="A594" s="27" t="n">
        <v>2030</v>
      </c>
      <c r="B594" s="244" t="n">
        <f aca="false">IF(D594="x",0,IF(C594&lt;1,0,IF(C594&gt;1,1)))</f>
        <v>1</v>
      </c>
      <c r="C594" s="30" t="n">
        <v>110.13</v>
      </c>
      <c r="D594" s="255"/>
      <c r="E594" s="253" t="s">
        <v>430</v>
      </c>
    </row>
    <row r="595" customFormat="false" ht="14.25" hidden="false" customHeight="false" outlineLevel="0" collapsed="false">
      <c r="A595" s="27" t="n">
        <v>2031</v>
      </c>
      <c r="B595" s="244" t="n">
        <f aca="false">IF(D595="x",0,IF(C595&lt;1,0,IF(C595&gt;1,1)))</f>
        <v>1</v>
      </c>
      <c r="C595" s="32" t="n">
        <v>107.83</v>
      </c>
      <c r="D595" s="255"/>
      <c r="E595" s="253" t="s">
        <v>430</v>
      </c>
    </row>
    <row r="596" customFormat="false" ht="14.25" hidden="false" customHeight="false" outlineLevel="0" collapsed="false">
      <c r="A596" s="27" t="n">
        <v>2032</v>
      </c>
      <c r="B596" s="244" t="n">
        <f aca="false">IF(D596="x",0,IF(C596&lt;1,0,IF(C596&gt;1,1)))</f>
        <v>1</v>
      </c>
      <c r="C596" s="30" t="n">
        <v>111.3</v>
      </c>
      <c r="D596" s="255"/>
      <c r="E596" s="253" t="s">
        <v>430</v>
      </c>
    </row>
    <row r="597" customFormat="false" ht="14.25" hidden="false" customHeight="false" outlineLevel="0" collapsed="false">
      <c r="A597" s="27" t="n">
        <v>2033</v>
      </c>
      <c r="B597" s="244" t="n">
        <f aca="false">IF(D597="x",0,IF(C597&lt;1,0,IF(C597&gt;1,1)))</f>
        <v>1</v>
      </c>
      <c r="C597" s="30" t="n">
        <v>110.79</v>
      </c>
      <c r="D597" s="255"/>
      <c r="E597" s="253" t="s">
        <v>430</v>
      </c>
    </row>
    <row r="598" customFormat="false" ht="14.25" hidden="false" customHeight="false" outlineLevel="0" collapsed="false">
      <c r="A598" s="27" t="n">
        <v>2034</v>
      </c>
      <c r="B598" s="244" t="n">
        <f aca="false">IF(D598="x",0,IF(C598&lt;1,0,IF(C598&gt;1,1)))</f>
        <v>1</v>
      </c>
      <c r="C598" s="30" t="n">
        <v>109.25</v>
      </c>
      <c r="D598" s="255"/>
      <c r="E598" s="253" t="s">
        <v>430</v>
      </c>
    </row>
    <row r="599" customFormat="false" ht="14.25" hidden="false" customHeight="false" outlineLevel="0" collapsed="false">
      <c r="A599" s="27" t="n">
        <v>2035</v>
      </c>
      <c r="B599" s="244" t="n">
        <f aca="false">IF(D599="x",0,IF(C599&lt;1,0,IF(C599&gt;1,1)))</f>
        <v>1</v>
      </c>
      <c r="C599" s="30" t="n">
        <v>110.1</v>
      </c>
      <c r="D599" s="255"/>
      <c r="E599" s="253" t="s">
        <v>430</v>
      </c>
    </row>
    <row r="600" customFormat="false" ht="14.25" hidden="false" customHeight="false" outlineLevel="0" collapsed="false">
      <c r="A600" s="27" t="n">
        <v>2036</v>
      </c>
      <c r="B600" s="244" t="n">
        <f aca="false">IF(D600="x",0,IF(C600&lt;1,0,IF(C600&gt;1,1)))</f>
        <v>1</v>
      </c>
      <c r="C600" s="124" t="n">
        <v>109.39</v>
      </c>
      <c r="D600" s="255"/>
      <c r="E600" s="253" t="s">
        <v>430</v>
      </c>
    </row>
    <row r="601" customFormat="false" ht="14.25" hidden="false" customHeight="false" outlineLevel="0" collapsed="false">
      <c r="A601" s="27" t="n">
        <v>2037</v>
      </c>
      <c r="B601" s="244" t="n">
        <f aca="false">IF(D601="x",0,IF(C601&lt;1,0,IF(C601&gt;1,1)))</f>
        <v>1</v>
      </c>
      <c r="C601" s="257" t="n">
        <v>110.47</v>
      </c>
      <c r="D601" s="255"/>
      <c r="E601" s="253" t="s">
        <v>430</v>
      </c>
    </row>
    <row r="602" customFormat="false" ht="14.25" hidden="false" customHeight="false" outlineLevel="0" collapsed="false">
      <c r="A602" s="27" t="n">
        <v>2038</v>
      </c>
      <c r="B602" s="244" t="n">
        <f aca="false">IF(D602="x",0,IF(C602&lt;1,0,IF(C602&gt;1,1)))</f>
        <v>1</v>
      </c>
      <c r="C602" s="124" t="n">
        <v>111.51</v>
      </c>
      <c r="D602" s="255"/>
      <c r="E602" s="253" t="s">
        <v>430</v>
      </c>
    </row>
    <row r="603" customFormat="false" ht="14.25" hidden="false" customHeight="false" outlineLevel="0" collapsed="false">
      <c r="A603" s="27" t="n">
        <v>2039</v>
      </c>
      <c r="B603" s="244" t="n">
        <f aca="false">IF(D603="x",0,IF(C603&lt;1,0,IF(C603&gt;1,1)))</f>
        <v>1</v>
      </c>
      <c r="C603" s="30" t="n">
        <v>111.47</v>
      </c>
      <c r="D603" s="255"/>
      <c r="E603" s="253" t="s">
        <v>430</v>
      </c>
    </row>
    <row r="604" customFormat="false" ht="14.25" hidden="false" customHeight="false" outlineLevel="0" collapsed="false">
      <c r="A604" s="27" t="n">
        <v>2040</v>
      </c>
      <c r="B604" s="244" t="n">
        <f aca="false">IF(D604="x",0,IF(C604&lt;1,0,IF(C604&gt;1,1)))</f>
        <v>1</v>
      </c>
      <c r="C604" s="124" t="n">
        <v>110.01</v>
      </c>
      <c r="D604" s="255"/>
      <c r="E604" s="253" t="s">
        <v>430</v>
      </c>
    </row>
    <row r="605" customFormat="false" ht="14.25" hidden="false" customHeight="false" outlineLevel="0" collapsed="false">
      <c r="A605" s="27" t="n">
        <v>2041</v>
      </c>
      <c r="B605" s="244" t="n">
        <f aca="false">IF(D605="x",0,IF(C605&lt;1,0,IF(C605&gt;1,1)))</f>
        <v>1</v>
      </c>
      <c r="C605" s="124" t="n">
        <v>111.07</v>
      </c>
      <c r="D605" s="255"/>
      <c r="E605" s="253" t="s">
        <v>430</v>
      </c>
    </row>
    <row r="606" customFormat="false" ht="14.25" hidden="false" customHeight="false" outlineLevel="0" collapsed="false">
      <c r="A606" s="27" t="n">
        <v>2042</v>
      </c>
      <c r="B606" s="244" t="n">
        <f aca="false">IF(D606="x",0,IF(C606&lt;1,0,IF(C606&gt;1,1)))</f>
        <v>1</v>
      </c>
      <c r="C606" s="30" t="n">
        <v>110.84</v>
      </c>
      <c r="D606" s="255"/>
      <c r="E606" s="253" t="s">
        <v>430</v>
      </c>
    </row>
    <row r="607" customFormat="false" ht="14.25" hidden="false" customHeight="false" outlineLevel="0" collapsed="false">
      <c r="A607" s="27" t="n">
        <v>2043</v>
      </c>
      <c r="B607" s="244" t="n">
        <f aca="false">IF(D607="x",0,IF(C607&lt;1,0,IF(C607&gt;1,1)))</f>
        <v>1</v>
      </c>
      <c r="C607" s="30" t="n">
        <v>109.68</v>
      </c>
      <c r="D607" s="255"/>
      <c r="E607" s="253" t="s">
        <v>430</v>
      </c>
    </row>
    <row r="608" customFormat="false" ht="14.25" hidden="false" customHeight="false" outlineLevel="0" collapsed="false">
      <c r="A608" s="27" t="n">
        <v>2044</v>
      </c>
      <c r="B608" s="244" t="n">
        <f aca="false">IF(D608="x",0,IF(C608&lt;1,0,IF(C608&gt;1,1)))</f>
        <v>1</v>
      </c>
      <c r="C608" s="30" t="n">
        <v>109.47</v>
      </c>
      <c r="D608" s="255"/>
      <c r="E608" s="253" t="s">
        <v>430</v>
      </c>
    </row>
    <row r="609" customFormat="false" ht="14.25" hidden="false" customHeight="false" outlineLevel="0" collapsed="false">
      <c r="A609" s="27" t="n">
        <v>2045</v>
      </c>
      <c r="B609" s="244" t="n">
        <f aca="false">IF(D609="x",0,IF(C609&lt;1,0,IF(C609&gt;1,1)))</f>
        <v>1</v>
      </c>
      <c r="C609" s="30" t="n">
        <v>110.08</v>
      </c>
      <c r="D609" s="255"/>
      <c r="E609" s="253" t="s">
        <v>430</v>
      </c>
    </row>
    <row r="610" customFormat="false" ht="14.25" hidden="false" customHeight="false" outlineLevel="0" collapsed="false">
      <c r="A610" s="27" t="n">
        <v>2046</v>
      </c>
      <c r="B610" s="244" t="n">
        <f aca="false">IF(D610="x",0,IF(C610&lt;1,0,IF(C610&gt;1,1)))</f>
        <v>1</v>
      </c>
      <c r="C610" s="30" t="n">
        <v>108.28</v>
      </c>
      <c r="D610" s="255"/>
      <c r="E610" s="253" t="s">
        <v>430</v>
      </c>
    </row>
    <row r="611" customFormat="false" ht="14.25" hidden="false" customHeight="false" outlineLevel="0" collapsed="false">
      <c r="A611" s="27" t="n">
        <v>2047</v>
      </c>
      <c r="B611" s="244" t="n">
        <f aca="false">IF(D611="x",0,IF(C611&lt;1,0,IF(C611&gt;1,1)))</f>
        <v>1</v>
      </c>
      <c r="C611" s="30" t="n">
        <v>107.76</v>
      </c>
      <c r="D611" s="255"/>
      <c r="E611" s="253" t="s">
        <v>430</v>
      </c>
    </row>
    <row r="612" customFormat="false" ht="14.25" hidden="false" customHeight="false" outlineLevel="0" collapsed="false">
      <c r="A612" s="27" t="n">
        <v>2048</v>
      </c>
      <c r="B612" s="244" t="n">
        <f aca="false">IF(D612="x",0,IF(C612&lt;1,0,IF(C612&gt;1,1)))</f>
        <v>1</v>
      </c>
      <c r="C612" s="30" t="n">
        <v>107.72</v>
      </c>
      <c r="D612" s="255"/>
      <c r="E612" s="253" t="s">
        <v>430</v>
      </c>
    </row>
    <row r="613" customFormat="false" ht="14.25" hidden="false" customHeight="false" outlineLevel="0" collapsed="false">
      <c r="A613" s="27" t="n">
        <v>2049</v>
      </c>
      <c r="B613" s="244" t="n">
        <f aca="false">IF(D613="x",0,IF(C613&lt;1,0,IF(C613&gt;1,1)))</f>
        <v>1</v>
      </c>
      <c r="C613" s="30" t="n">
        <v>106.87</v>
      </c>
      <c r="D613" s="255"/>
      <c r="E613" s="253" t="s">
        <v>430</v>
      </c>
    </row>
    <row r="614" customFormat="false" ht="14.25" hidden="false" customHeight="false" outlineLevel="0" collapsed="false">
      <c r="A614" s="27" t="n">
        <v>2050</v>
      </c>
      <c r="B614" s="244" t="n">
        <f aca="false">IF(D614="x",0,IF(C614&lt;1,0,IF(C614&gt;1,1)))</f>
        <v>1</v>
      </c>
      <c r="C614" s="32" t="n">
        <v>111.03</v>
      </c>
      <c r="D614" s="255"/>
      <c r="E614" s="253" t="s">
        <v>430</v>
      </c>
    </row>
    <row r="615" customFormat="false" ht="14.25" hidden="false" customHeight="false" outlineLevel="0" collapsed="false">
      <c r="A615" s="27" t="n">
        <v>2051</v>
      </c>
      <c r="B615" s="244" t="n">
        <f aca="false">IF(D615="x",0,IF(C615&lt;1,0,IF(C615&gt;1,1)))</f>
        <v>1</v>
      </c>
      <c r="C615" s="258" t="n">
        <v>111.8382733</v>
      </c>
      <c r="D615" s="255"/>
      <c r="E615" s="253" t="s">
        <v>430</v>
      </c>
    </row>
    <row r="616" customFormat="false" ht="14.25" hidden="false" customHeight="false" outlineLevel="0" collapsed="false">
      <c r="A616" s="27" t="n">
        <v>2052</v>
      </c>
      <c r="B616" s="244" t="n">
        <f aca="false">IF(D616="x",0,IF(C616&lt;1,0,IF(C616&gt;1,1)))</f>
        <v>1</v>
      </c>
      <c r="C616" s="258" t="n">
        <v>117.8815891</v>
      </c>
      <c r="D616" s="255"/>
      <c r="E616" s="253" t="s">
        <v>430</v>
      </c>
    </row>
    <row r="617" customFormat="false" ht="14.25" hidden="false" customHeight="false" outlineLevel="0" collapsed="false">
      <c r="A617" s="27" t="n">
        <v>2053</v>
      </c>
      <c r="B617" s="244" t="n">
        <f aca="false">IF(D617="x",0,IF(C617&lt;1,0,IF(C617&gt;1,1)))</f>
        <v>1</v>
      </c>
      <c r="C617" s="258" t="n">
        <v>118.0258199</v>
      </c>
      <c r="D617" s="255"/>
      <c r="E617" s="253" t="s">
        <v>430</v>
      </c>
    </row>
    <row r="618" customFormat="false" ht="14.25" hidden="false" customHeight="false" outlineLevel="0" collapsed="false">
      <c r="A618" s="27" t="n">
        <v>2054</v>
      </c>
      <c r="B618" s="244" t="n">
        <f aca="false">IF(D618="x",0,IF(C618&lt;1,0,IF(C618&gt;1,1)))</f>
        <v>1</v>
      </c>
      <c r="C618" s="258" t="n">
        <v>116.885647</v>
      </c>
      <c r="D618" s="255"/>
      <c r="E618" s="253" t="s">
        <v>430</v>
      </c>
    </row>
    <row r="619" customFormat="false" ht="14.25" hidden="false" customHeight="false" outlineLevel="0" collapsed="false">
      <c r="A619" s="27" t="n">
        <v>2055</v>
      </c>
      <c r="B619" s="244" t="n">
        <f aca="false">IF(D619="x",0,IF(C619&lt;1,0,IF(C619&gt;1,1)))</f>
        <v>1</v>
      </c>
      <c r="C619" s="258" t="n">
        <v>116.4768823</v>
      </c>
      <c r="D619" s="255"/>
      <c r="E619" s="253" t="s">
        <v>430</v>
      </c>
    </row>
    <row r="620" customFormat="false" ht="14.25" hidden="false" customHeight="false" outlineLevel="0" collapsed="false">
      <c r="A620" s="27" t="n">
        <v>2056</v>
      </c>
      <c r="B620" s="244" t="n">
        <f aca="false">IF(D620="x",0,IF(C620&lt;1,0,IF(C620&gt;1,1)))</f>
        <v>1</v>
      </c>
      <c r="C620" s="258" t="n">
        <v>117.3289249</v>
      </c>
      <c r="D620" s="255"/>
      <c r="E620" s="253" t="s">
        <v>430</v>
      </c>
    </row>
    <row r="621" customFormat="false" ht="14.25" hidden="false" customHeight="false" outlineLevel="0" collapsed="false">
      <c r="A621" s="27" t="n">
        <v>2057</v>
      </c>
      <c r="B621" s="244" t="n">
        <f aca="false">IF(D621="x",0,IF(C621&lt;1,0,IF(C621&gt;1,1)))</f>
        <v>1</v>
      </c>
      <c r="C621" s="258" t="n">
        <v>117.6740042</v>
      </c>
      <c r="D621" s="255"/>
      <c r="E621" s="253" t="s">
        <v>430</v>
      </c>
    </row>
    <row r="622" customFormat="false" ht="14.25" hidden="false" customHeight="false" outlineLevel="0" collapsed="false">
      <c r="A622" s="27" t="n">
        <v>2058</v>
      </c>
      <c r="B622" s="244" t="n">
        <f aca="false">IF(D622="x",0,IF(C622&lt;1,0,IF(C622&gt;1,1)))</f>
        <v>1</v>
      </c>
      <c r="C622" s="258" t="n">
        <v>116.6733138</v>
      </c>
      <c r="D622" s="255"/>
      <c r="E622" s="253" t="s">
        <v>430</v>
      </c>
    </row>
    <row r="623" customFormat="false" ht="14.25" hidden="false" customHeight="false" outlineLevel="0" collapsed="false">
      <c r="A623" s="27" t="n">
        <v>2059</v>
      </c>
      <c r="B623" s="244" t="n">
        <f aca="false">IF(D623="x",0,IF(C623&lt;1,0,IF(C623&gt;1,1)))</f>
        <v>1</v>
      </c>
      <c r="C623" s="258" t="n">
        <v>115.8443622</v>
      </c>
      <c r="D623" s="255"/>
      <c r="E623" s="253" t="s">
        <v>430</v>
      </c>
    </row>
    <row r="624" customFormat="false" ht="14.25" hidden="false" customHeight="false" outlineLevel="0" collapsed="false">
      <c r="A624" s="27" t="n">
        <v>2060</v>
      </c>
      <c r="B624" s="244" t="n">
        <f aca="false">IF(D624="x",0,IF(C624&lt;1,0,IF(C624&gt;1,1)))</f>
        <v>1</v>
      </c>
      <c r="C624" s="258" t="n">
        <v>116.7604122</v>
      </c>
      <c r="D624" s="255"/>
      <c r="E624" s="253" t="s">
        <v>430</v>
      </c>
    </row>
    <row r="625" customFormat="false" ht="14.25" hidden="false" customHeight="false" outlineLevel="0" collapsed="false">
      <c r="A625" s="27" t="n">
        <v>2061</v>
      </c>
      <c r="B625" s="244" t="n">
        <f aca="false">IF(D625="x",0,IF(C625&lt;1,0,IF(C625&gt;1,1)))</f>
        <v>1</v>
      </c>
      <c r="C625" s="258" t="n">
        <v>108.3619539</v>
      </c>
      <c r="D625" s="255"/>
      <c r="E625" s="253" t="s">
        <v>430</v>
      </c>
    </row>
    <row r="626" customFormat="false" ht="14.25" hidden="false" customHeight="false" outlineLevel="0" collapsed="false">
      <c r="A626" s="27" t="n">
        <v>2062</v>
      </c>
      <c r="B626" s="244" t="n">
        <f aca="false">IF(D626="x",0,IF(C626&lt;1,0,IF(C626&gt;1,1)))</f>
        <v>1</v>
      </c>
      <c r="C626" s="258" t="n">
        <v>115.2638565</v>
      </c>
      <c r="D626" s="255"/>
      <c r="E626" s="253" t="s">
        <v>430</v>
      </c>
    </row>
    <row r="627" customFormat="false" ht="14.25" hidden="false" customHeight="false" outlineLevel="0" collapsed="false">
      <c r="A627" s="27" t="n">
        <v>2063</v>
      </c>
      <c r="B627" s="244" t="n">
        <f aca="false">IF(D627="x",0,IF(C627&lt;1,0,IF(C627&gt;1,1)))</f>
        <v>1</v>
      </c>
      <c r="C627" s="258" t="n">
        <v>108.3525601</v>
      </c>
      <c r="D627" s="255"/>
      <c r="E627" s="253" t="s">
        <v>430</v>
      </c>
    </row>
    <row r="628" customFormat="false" ht="14.25" hidden="false" customHeight="false" outlineLevel="0" collapsed="false">
      <c r="A628" s="27" t="n">
        <v>2064</v>
      </c>
      <c r="B628" s="244" t="n">
        <f aca="false">IF(D628="x",0,IF(C628&lt;1,0,IF(C628&gt;1,1)))</f>
        <v>1</v>
      </c>
      <c r="C628" s="258" t="n">
        <v>118.0602643</v>
      </c>
      <c r="D628" s="255"/>
      <c r="E628" s="253" t="s">
        <v>430</v>
      </c>
    </row>
    <row r="629" customFormat="false" ht="14.25" hidden="false" customHeight="false" outlineLevel="0" collapsed="false">
      <c r="A629" s="27" t="n">
        <v>2065</v>
      </c>
      <c r="B629" s="244" t="n">
        <f aca="false">IF(D629="x",0,IF(C629&lt;1,0,IF(C629&gt;1,1)))</f>
        <v>1</v>
      </c>
      <c r="C629" s="258" t="n">
        <v>117.8871034</v>
      </c>
      <c r="D629" s="255"/>
      <c r="E629" s="253" t="s">
        <v>430</v>
      </c>
    </row>
    <row r="630" customFormat="false" ht="14.25" hidden="false" customHeight="false" outlineLevel="0" collapsed="false">
      <c r="A630" s="27" t="n">
        <v>2066</v>
      </c>
      <c r="B630" s="244" t="n">
        <f aca="false">IF(D630="x",0,IF(C630&lt;1,0,IF(C630&gt;1,1)))</f>
        <v>1</v>
      </c>
      <c r="C630" s="258" t="n">
        <v>109.6324375</v>
      </c>
      <c r="D630" s="255"/>
      <c r="E630" s="253" t="s">
        <v>430</v>
      </c>
    </row>
    <row r="631" customFormat="false" ht="14.25" hidden="false" customHeight="false" outlineLevel="0" collapsed="false">
      <c r="A631" s="27" t="n">
        <v>2067</v>
      </c>
      <c r="B631" s="244" t="n">
        <f aca="false">IF(D631="x",0,IF(C631&lt;1,0,IF(C631&gt;1,1)))</f>
        <v>1</v>
      </c>
      <c r="C631" s="258" t="n">
        <v>106.4551049</v>
      </c>
      <c r="D631" s="255"/>
      <c r="E631" s="253" t="s">
        <v>430</v>
      </c>
    </row>
    <row r="632" customFormat="false" ht="14.25" hidden="false" customHeight="false" outlineLevel="0" collapsed="false">
      <c r="A632" s="27" t="n">
        <v>2068</v>
      </c>
      <c r="B632" s="244" t="n">
        <f aca="false">IF(D632="x",0,IF(C632&lt;1,0,IF(C632&gt;1,1)))</f>
        <v>1</v>
      </c>
      <c r="C632" s="258" t="n">
        <v>111.39105</v>
      </c>
      <c r="D632" s="255"/>
      <c r="E632" s="253" t="s">
        <v>430</v>
      </c>
    </row>
    <row r="633" customFormat="false" ht="14.25" hidden="false" customHeight="false" outlineLevel="0" collapsed="false">
      <c r="A633" s="27" t="n">
        <v>2069</v>
      </c>
      <c r="B633" s="244" t="n">
        <f aca="false">IF(D633="x",0,IF(C633&lt;1,0,IF(C633&gt;1,1)))</f>
        <v>1</v>
      </c>
      <c r="C633" s="258" t="n">
        <v>108.8191709</v>
      </c>
      <c r="D633" s="255"/>
      <c r="E633" s="253" t="s">
        <v>430</v>
      </c>
    </row>
    <row r="634" customFormat="false" ht="14.25" hidden="false" customHeight="false" outlineLevel="0" collapsed="false">
      <c r="A634" s="27" t="n">
        <v>2070</v>
      </c>
      <c r="B634" s="244" t="n">
        <f aca="false">IF(D634="x",0,IF(C634&lt;1,0,IF(C634&gt;1,1)))</f>
        <v>1</v>
      </c>
      <c r="C634" s="258" t="n">
        <v>108.2729721</v>
      </c>
      <c r="D634" s="255"/>
      <c r="E634" s="253" t="s">
        <v>430</v>
      </c>
    </row>
    <row r="635" customFormat="false" ht="14.25" hidden="false" customHeight="false" outlineLevel="0" collapsed="false">
      <c r="A635" s="27" t="n">
        <v>2071</v>
      </c>
      <c r="B635" s="244" t="n">
        <f aca="false">IF(D635="x",0,IF(C635&lt;1,0,IF(C635&gt;1,1)))</f>
        <v>1</v>
      </c>
      <c r="C635" s="258" t="n">
        <v>116.8526278</v>
      </c>
      <c r="D635" s="255"/>
      <c r="E635" s="253" t="s">
        <v>430</v>
      </c>
    </row>
    <row r="636" customFormat="false" ht="14.25" hidden="false" customHeight="false" outlineLevel="0" collapsed="false">
      <c r="A636" s="27" t="n">
        <v>2072</v>
      </c>
      <c r="B636" s="244" t="n">
        <f aca="false">IF(D636="x",0,IF(C636&lt;1,0,IF(C636&gt;1,1)))</f>
        <v>1</v>
      </c>
      <c r="C636" s="258" t="n">
        <v>116.2550494</v>
      </c>
      <c r="D636" s="255"/>
      <c r="E636" s="253" t="s">
        <v>430</v>
      </c>
    </row>
    <row r="637" customFormat="false" ht="14.25" hidden="false" customHeight="false" outlineLevel="0" collapsed="false">
      <c r="A637" s="27" t="n">
        <v>2073</v>
      </c>
      <c r="B637" s="244" t="n">
        <f aca="false">IF(D637="x",0,IF(C637&lt;1,0,IF(C637&gt;1,1)))</f>
        <v>1</v>
      </c>
      <c r="C637" s="258" t="n">
        <v>107.345932</v>
      </c>
      <c r="D637" s="255"/>
      <c r="E637" s="253" t="s">
        <v>430</v>
      </c>
    </row>
    <row r="638" customFormat="false" ht="14.25" hidden="false" customHeight="false" outlineLevel="0" collapsed="false">
      <c r="A638" s="27" t="n">
        <v>2074</v>
      </c>
      <c r="B638" s="244" t="n">
        <f aca="false">IF(D638="x",0,IF(C638&lt;1,0,IF(C638&gt;1,1)))</f>
        <v>1</v>
      </c>
      <c r="C638" s="258" t="n">
        <v>110.7909</v>
      </c>
      <c r="D638" s="255"/>
      <c r="E638" s="253" t="s">
        <v>430</v>
      </c>
    </row>
    <row r="639" customFormat="false" ht="14.25" hidden="false" customHeight="false" outlineLevel="0" collapsed="false">
      <c r="A639" s="27" t="n">
        <v>2075</v>
      </c>
      <c r="B639" s="244" t="n">
        <f aca="false">IF(D639="x",0,IF(C639&lt;1,0,IF(C639&gt;1,1)))</f>
        <v>1</v>
      </c>
      <c r="C639" s="258" t="n">
        <v>110.9977077</v>
      </c>
      <c r="D639" s="255"/>
      <c r="E639" s="253" t="s">
        <v>430</v>
      </c>
    </row>
    <row r="640" customFormat="false" ht="14.25" hidden="false" customHeight="false" outlineLevel="0" collapsed="false">
      <c r="A640" s="27" t="n">
        <v>2076</v>
      </c>
      <c r="B640" s="244" t="n">
        <f aca="false">IF(D640="x",0,IF(C640&lt;1,0,IF(C640&gt;1,1)))</f>
        <v>1</v>
      </c>
      <c r="C640" s="258" t="n">
        <v>106.3986272</v>
      </c>
      <c r="D640" s="255"/>
      <c r="E640" s="253" t="s">
        <v>430</v>
      </c>
    </row>
    <row r="641" customFormat="false" ht="14.25" hidden="false" customHeight="false" outlineLevel="0" collapsed="false">
      <c r="A641" s="27" t="n">
        <v>2077</v>
      </c>
      <c r="B641" s="244" t="n">
        <f aca="false">IF(D641="x",0,IF(C641&lt;1,0,IF(C641&gt;1,1)))</f>
        <v>1</v>
      </c>
      <c r="C641" s="258" t="n">
        <v>117.6550602</v>
      </c>
      <c r="D641" s="255"/>
      <c r="E641" s="253" t="s">
        <v>430</v>
      </c>
    </row>
    <row r="642" customFormat="false" ht="14.25" hidden="false" customHeight="false" outlineLevel="0" collapsed="false">
      <c r="A642" s="27" t="n">
        <v>2078</v>
      </c>
      <c r="B642" s="244" t="n">
        <f aca="false">IF(D642="x",0,IF(C642&lt;1,0,IF(C642&gt;1,1)))</f>
        <v>1</v>
      </c>
      <c r="C642" s="258" t="n">
        <v>110.0904939</v>
      </c>
      <c r="D642" s="255"/>
      <c r="E642" s="253" t="s">
        <v>430</v>
      </c>
    </row>
    <row r="643" customFormat="false" ht="14.25" hidden="false" customHeight="false" outlineLevel="0" collapsed="false">
      <c r="A643" s="27" t="n">
        <v>2079</v>
      </c>
      <c r="B643" s="244" t="n">
        <f aca="false">IF(D643="x",0,IF(C643&lt;1,0,IF(C643&gt;1,1)))</f>
        <v>1</v>
      </c>
      <c r="C643" s="258" t="n">
        <v>107.7165856</v>
      </c>
      <c r="D643" s="255"/>
      <c r="E643" s="253" t="s">
        <v>430</v>
      </c>
    </row>
    <row r="644" customFormat="false" ht="14.25" hidden="false" customHeight="false" outlineLevel="0" collapsed="false">
      <c r="A644" s="27" t="n">
        <v>2080</v>
      </c>
      <c r="B644" s="244" t="n">
        <f aca="false">IF(D644="x",0,IF(C644&lt;1,0,IF(C644&gt;1,1)))</f>
        <v>1</v>
      </c>
      <c r="C644" s="258" t="n">
        <v>108.7289559</v>
      </c>
      <c r="D644" s="255"/>
      <c r="E644" s="253" t="s">
        <v>430</v>
      </c>
    </row>
    <row r="645" customFormat="false" ht="14.25" hidden="false" customHeight="false" outlineLevel="0" collapsed="false">
      <c r="A645" s="27" t="n">
        <v>2081</v>
      </c>
      <c r="B645" s="244" t="n">
        <f aca="false">IF(D645="x",0,IF(C645&lt;1,0,IF(C645&gt;1,1)))</f>
        <v>1</v>
      </c>
      <c r="C645" s="258" t="n">
        <v>119.400871</v>
      </c>
      <c r="D645" s="255"/>
      <c r="E645" s="253" t="s">
        <v>430</v>
      </c>
    </row>
    <row r="646" customFormat="false" ht="14.25" hidden="false" customHeight="false" outlineLevel="0" collapsed="false">
      <c r="A646" s="27" t="n">
        <v>2082</v>
      </c>
      <c r="B646" s="244" t="n">
        <f aca="false">IF(D646="x",0,IF(C646&lt;1,0,IF(C646&gt;1,1)))</f>
        <v>1</v>
      </c>
      <c r="C646" s="258" t="n">
        <v>111.1790697</v>
      </c>
      <c r="D646" s="255"/>
      <c r="E646" s="253" t="s">
        <v>430</v>
      </c>
    </row>
    <row r="647" customFormat="false" ht="14.25" hidden="false" customHeight="false" outlineLevel="0" collapsed="false">
      <c r="A647" s="27" t="n">
        <v>2083</v>
      </c>
      <c r="B647" s="244" t="n">
        <f aca="false">IF(D647="x",0,IF(C647&lt;1,0,IF(C647&gt;1,1)))</f>
        <v>1</v>
      </c>
      <c r="C647" s="258" t="n">
        <v>109.4301922</v>
      </c>
      <c r="D647" s="255"/>
      <c r="E647" s="253" t="s">
        <v>430</v>
      </c>
    </row>
    <row r="648" customFormat="false" ht="14.25" hidden="false" customHeight="false" outlineLevel="0" collapsed="false">
      <c r="A648" s="27" t="n">
        <v>2084</v>
      </c>
      <c r="B648" s="244" t="n">
        <f aca="false">IF(D648="x",0,IF(C648&lt;1,0,IF(C648&gt;1,1)))</f>
        <v>1</v>
      </c>
      <c r="C648" s="258" t="n">
        <v>109.2831198</v>
      </c>
      <c r="D648" s="255"/>
      <c r="E648" s="253" t="s">
        <v>430</v>
      </c>
    </row>
    <row r="649" customFormat="false" ht="14.25" hidden="false" customHeight="false" outlineLevel="0" collapsed="false">
      <c r="A649" s="27" t="n">
        <v>2085</v>
      </c>
      <c r="B649" s="244" t="n">
        <f aca="false">IF(D649="x",0,IF(C649&lt;1,0,IF(C649&gt;1,1)))</f>
        <v>1</v>
      </c>
      <c r="C649" s="258" t="n">
        <v>116.1582596</v>
      </c>
      <c r="D649" s="255"/>
      <c r="E649" s="253" t="s">
        <v>430</v>
      </c>
    </row>
    <row r="650" customFormat="false" ht="14.25" hidden="false" customHeight="false" outlineLevel="0" collapsed="false">
      <c r="A650" s="27" t="n">
        <v>2086</v>
      </c>
      <c r="B650" s="244" t="n">
        <f aca="false">IF(D650="x",0,IF(C650&lt;1,0,IF(C650&gt;1,1)))</f>
        <v>1</v>
      </c>
      <c r="C650" s="258" t="n">
        <v>108.4047599</v>
      </c>
      <c r="D650" s="255"/>
      <c r="E650" s="253" t="s">
        <v>430</v>
      </c>
    </row>
    <row r="651" customFormat="false" ht="14.25" hidden="false" customHeight="false" outlineLevel="0" collapsed="false">
      <c r="A651" s="27" t="n">
        <v>2087</v>
      </c>
      <c r="B651" s="244" t="n">
        <f aca="false">IF(D651="x",0,IF(C651&lt;1,0,IF(C651&gt;1,1)))</f>
        <v>1</v>
      </c>
      <c r="C651" s="258" t="n">
        <v>111.3855099</v>
      </c>
      <c r="D651" s="255"/>
      <c r="E651" s="253" t="s">
        <v>430</v>
      </c>
    </row>
    <row r="652" customFormat="false" ht="14.25" hidden="false" customHeight="false" outlineLevel="0" collapsed="false">
      <c r="A652" s="27" t="n">
        <v>2088</v>
      </c>
      <c r="B652" s="244" t="n">
        <f aca="false">IF(D652="x",0,IF(C652&lt;1,0,IF(C652&gt;1,1)))</f>
        <v>1</v>
      </c>
      <c r="C652" s="258" t="n">
        <v>109.2446787</v>
      </c>
      <c r="D652" s="255"/>
      <c r="E652" s="253" t="s">
        <v>430</v>
      </c>
    </row>
    <row r="653" customFormat="false" ht="14.25" hidden="false" customHeight="false" outlineLevel="0" collapsed="false">
      <c r="A653" s="27" t="n">
        <v>2089</v>
      </c>
      <c r="B653" s="244" t="n">
        <f aca="false">IF(D653="x",0,IF(C653&lt;1,0,IF(C653&gt;1,1)))</f>
        <v>1</v>
      </c>
      <c r="C653" s="258" t="n">
        <v>110.1532969</v>
      </c>
      <c r="D653" s="255"/>
      <c r="E653" s="253" t="s">
        <v>430</v>
      </c>
    </row>
    <row r="654" customFormat="false" ht="14.25" hidden="false" customHeight="false" outlineLevel="0" collapsed="false">
      <c r="A654" s="27" t="n">
        <v>2090</v>
      </c>
      <c r="B654" s="244" t="n">
        <f aca="false">IF(D654="x",0,IF(C654&lt;1,0,IF(C654&gt;1,1)))</f>
        <v>1</v>
      </c>
      <c r="C654" s="258" t="n">
        <v>112.0080027</v>
      </c>
      <c r="D654" s="255"/>
      <c r="E654" s="253" t="s">
        <v>430</v>
      </c>
    </row>
    <row r="655" customFormat="false" ht="14.25" hidden="false" customHeight="false" outlineLevel="0" collapsed="false">
      <c r="A655" s="27" t="n">
        <v>2091</v>
      </c>
      <c r="B655" s="244" t="n">
        <f aca="false">IF(D655="x",0,IF(C655&lt;1,0,IF(C655&gt;1,1)))</f>
        <v>1</v>
      </c>
      <c r="C655" s="258" t="n">
        <v>108.7705801</v>
      </c>
      <c r="D655" s="255"/>
      <c r="E655" s="253" t="s">
        <v>430</v>
      </c>
    </row>
    <row r="656" customFormat="false" ht="14.25" hidden="false" customHeight="false" outlineLevel="0" collapsed="false">
      <c r="A656" s="27" t="n">
        <v>2092</v>
      </c>
      <c r="B656" s="244" t="n">
        <f aca="false">IF(D656="x",0,IF(C656&lt;1,0,IF(C656&gt;1,1)))</f>
        <v>1</v>
      </c>
      <c r="C656" s="258" t="n">
        <v>107.2141383</v>
      </c>
      <c r="D656" s="255"/>
      <c r="E656" s="253" t="s">
        <v>430</v>
      </c>
    </row>
    <row r="657" customFormat="false" ht="14.25" hidden="false" customHeight="false" outlineLevel="0" collapsed="false">
      <c r="A657" s="27" t="n">
        <v>2093</v>
      </c>
      <c r="B657" s="244" t="n">
        <f aca="false">IF(D657="x",0,IF(C657&lt;1,0,IF(C657&gt;1,1)))</f>
        <v>1</v>
      </c>
      <c r="C657" s="259" t="n">
        <v>109.1211631</v>
      </c>
      <c r="D657" s="260"/>
      <c r="E657" s="253" t="s">
        <v>430</v>
      </c>
    </row>
    <row r="658" customFormat="false" ht="14.25" hidden="false" customHeight="false" outlineLevel="0" collapsed="false">
      <c r="A658" s="27" t="n">
        <v>2094</v>
      </c>
      <c r="B658" s="244" t="n">
        <f aca="false">IF(D658="x",0,IF(C658&lt;1,0,IF(C658&gt;1,1)))</f>
        <v>1</v>
      </c>
      <c r="C658" s="259" t="n">
        <v>110.2340509</v>
      </c>
      <c r="D658" s="260"/>
      <c r="E658" s="253" t="s">
        <v>430</v>
      </c>
    </row>
    <row r="659" customFormat="false" ht="14.25" hidden="false" customHeight="false" outlineLevel="0" collapsed="false">
      <c r="A659" s="27" t="n">
        <v>2095</v>
      </c>
      <c r="B659" s="244" t="n">
        <f aca="false">IF(D659="x",0,IF(C659&lt;1,0,IF(C659&gt;1,1)))</f>
        <v>1</v>
      </c>
      <c r="C659" s="259" t="n">
        <v>112.3644329</v>
      </c>
      <c r="D659" s="260"/>
      <c r="E659" s="253" t="s">
        <v>430</v>
      </c>
    </row>
    <row r="660" customFormat="false" ht="14.25" hidden="false" customHeight="false" outlineLevel="0" collapsed="false">
      <c r="A660" s="27" t="n">
        <v>2096</v>
      </c>
      <c r="B660" s="244" t="n">
        <f aca="false">IF(D660="x",0,IF(C660&lt;1,0,IF(C660&gt;1,1)))</f>
        <v>1</v>
      </c>
      <c r="C660" s="259" t="n">
        <v>107.289889</v>
      </c>
      <c r="D660" s="260"/>
      <c r="E660" s="253" t="s">
        <v>430</v>
      </c>
    </row>
    <row r="661" customFormat="false" ht="14.25" hidden="false" customHeight="false" outlineLevel="0" collapsed="false">
      <c r="A661" s="27" t="n">
        <v>2097</v>
      </c>
      <c r="B661" s="244" t="n">
        <f aca="false">IF(D661="x",0,IF(C661&lt;1,0,IF(C661&gt;1,1)))</f>
        <v>1</v>
      </c>
      <c r="C661" s="259" t="n">
        <v>110.3629808</v>
      </c>
      <c r="D661" s="260"/>
      <c r="E661" s="253" t="s">
        <v>430</v>
      </c>
    </row>
    <row r="662" customFormat="false" ht="14.25" hidden="false" customHeight="false" outlineLevel="0" collapsed="false">
      <c r="A662" s="27" t="n">
        <v>2098</v>
      </c>
      <c r="B662" s="244" t="n">
        <f aca="false">IF(D662="x",0,IF(C662&lt;1,0,IF(C662&gt;1,1)))</f>
        <v>1</v>
      </c>
      <c r="C662" s="259" t="n">
        <v>106.8723257</v>
      </c>
      <c r="D662" s="260"/>
      <c r="E662" s="253" t="s">
        <v>430</v>
      </c>
    </row>
    <row r="663" customFormat="false" ht="14.25" hidden="false" customHeight="false" outlineLevel="0" collapsed="false">
      <c r="A663" s="27" t="n">
        <v>2099</v>
      </c>
      <c r="B663" s="244" t="n">
        <f aca="false">IF(D663="x",0,IF(C663&lt;1,0,IF(C663&gt;1,1)))</f>
        <v>1</v>
      </c>
      <c r="C663" s="259" t="n">
        <v>110.9381009</v>
      </c>
      <c r="D663" s="260"/>
      <c r="E663" s="253" t="s">
        <v>430</v>
      </c>
    </row>
    <row r="664" customFormat="false" ht="14.25" hidden="false" customHeight="false" outlineLevel="0" collapsed="false">
      <c r="A664" s="27" t="n">
        <v>2100</v>
      </c>
      <c r="B664" s="244" t="n">
        <f aca="false">IF(D664="x",0,IF(C664&lt;1,0,IF(C664&gt;1,1)))</f>
        <v>1</v>
      </c>
      <c r="C664" s="259" t="n">
        <v>110.5306617</v>
      </c>
      <c r="D664" s="260"/>
      <c r="E664" s="253" t="s">
        <v>430</v>
      </c>
    </row>
    <row r="665" customFormat="false" ht="14.25" hidden="false" customHeight="false" outlineLevel="0" collapsed="false">
      <c r="A665" s="27" t="n">
        <v>2101</v>
      </c>
      <c r="B665" s="244" t="n">
        <f aca="false">IF(D665="x",0,IF(C665&lt;1,0,IF(C665&gt;1,1)))</f>
        <v>1</v>
      </c>
      <c r="C665" s="259" t="n">
        <v>106.6333536</v>
      </c>
      <c r="D665" s="260"/>
      <c r="E665" s="253" t="s">
        <v>430</v>
      </c>
    </row>
    <row r="666" customFormat="false" ht="14.25" hidden="false" customHeight="false" outlineLevel="0" collapsed="false">
      <c r="A666" s="27" t="n">
        <v>2102</v>
      </c>
      <c r="B666" s="244" t="n">
        <f aca="false">IF(D666="x",0,IF(C666&lt;1,0,IF(C666&gt;1,1)))</f>
        <v>1</v>
      </c>
      <c r="C666" s="259" t="n">
        <v>111.3365442</v>
      </c>
      <c r="D666" s="260"/>
      <c r="E666" s="253" t="s">
        <v>430</v>
      </c>
    </row>
    <row r="667" customFormat="false" ht="14.25" hidden="false" customHeight="false" outlineLevel="0" collapsed="false">
      <c r="A667" s="27" t="n">
        <v>2103</v>
      </c>
      <c r="B667" s="244" t="n">
        <f aca="false">IF(D667="x",0,IF(C667&lt;1,0,IF(C667&gt;1,1)))</f>
        <v>1</v>
      </c>
      <c r="C667" s="259" t="n">
        <v>107.1289264</v>
      </c>
      <c r="D667" s="260"/>
      <c r="E667" s="253" t="s">
        <v>430</v>
      </c>
    </row>
    <row r="668" customFormat="false" ht="14.25" hidden="false" customHeight="false" outlineLevel="0" collapsed="false">
      <c r="A668" s="27" t="n">
        <v>2104</v>
      </c>
      <c r="B668" s="244" t="n">
        <f aca="false">IF(D668="x",0,IF(C668&lt;1,0,IF(C668&gt;1,1)))</f>
        <v>1</v>
      </c>
      <c r="C668" s="259" t="n">
        <v>108.8676793</v>
      </c>
      <c r="D668" s="260"/>
      <c r="E668" s="253" t="s">
        <v>430</v>
      </c>
    </row>
    <row r="669" customFormat="false" ht="14.25" hidden="false" customHeight="false" outlineLevel="0" collapsed="false">
      <c r="A669" s="27" t="n">
        <v>2105</v>
      </c>
      <c r="B669" s="244" t="n">
        <f aca="false">IF(D669="x",0,IF(C669&lt;1,0,IF(C669&gt;1,1)))</f>
        <v>1</v>
      </c>
      <c r="C669" s="259" t="n">
        <v>110.2915479</v>
      </c>
      <c r="D669" s="260"/>
      <c r="E669" s="253" t="s">
        <v>430</v>
      </c>
    </row>
    <row r="670" customFormat="false" ht="14.25" hidden="false" customHeight="false" outlineLevel="0" collapsed="false">
      <c r="A670" s="27" t="n">
        <v>2106</v>
      </c>
      <c r="B670" s="244" t="n">
        <f aca="false">IF(D670="x",0,IF(C670&lt;1,0,IF(C670&gt;1,1)))</f>
        <v>1</v>
      </c>
      <c r="C670" s="259" t="n">
        <v>108.810747</v>
      </c>
      <c r="D670" s="30"/>
      <c r="E670" s="253" t="s">
        <v>430</v>
      </c>
    </row>
    <row r="671" customFormat="false" ht="14.25" hidden="false" customHeight="false" outlineLevel="0" collapsed="false">
      <c r="A671" s="27" t="n">
        <v>2107</v>
      </c>
      <c r="B671" s="244" t="n">
        <f aca="false">IF(D671="x",0,IF(C671&lt;1,0,IF(C671&gt;1,1)))</f>
        <v>1</v>
      </c>
      <c r="C671" s="259" t="n">
        <v>109.7002612</v>
      </c>
      <c r="D671" s="30"/>
      <c r="E671" s="253" t="s">
        <v>430</v>
      </c>
    </row>
    <row r="672" customFormat="false" ht="14.25" hidden="false" customHeight="false" outlineLevel="0" collapsed="false">
      <c r="A672" s="27" t="n">
        <v>2108</v>
      </c>
      <c r="B672" s="244" t="n">
        <f aca="false">IF(D672="x",0,IF(C672&lt;1,0,IF(C672&gt;1,1)))</f>
        <v>1</v>
      </c>
      <c r="C672" s="259" t="n">
        <v>109.7008606</v>
      </c>
      <c r="D672" s="30"/>
      <c r="E672" s="253" t="s">
        <v>430</v>
      </c>
    </row>
    <row r="673" customFormat="false" ht="14.25" hidden="false" customHeight="false" outlineLevel="0" collapsed="false">
      <c r="A673" s="27" t="n">
        <v>2109</v>
      </c>
      <c r="B673" s="244" t="n">
        <f aca="false">IF(D673="x",0,IF(C673&lt;1,0,IF(C673&gt;1,1)))</f>
        <v>1</v>
      </c>
      <c r="C673" s="259" t="n">
        <v>106.403997</v>
      </c>
      <c r="D673" s="30"/>
      <c r="E673" s="253" t="s">
        <v>430</v>
      </c>
    </row>
    <row r="674" customFormat="false" ht="14.25" hidden="false" customHeight="false" outlineLevel="0" collapsed="false">
      <c r="A674" s="27" t="n">
        <v>2110</v>
      </c>
      <c r="B674" s="244" t="n">
        <f aca="false">IF(D674="x",0,IF(C674&lt;1,0,IF(C674&gt;1,1)))</f>
        <v>1</v>
      </c>
      <c r="C674" s="259" t="n">
        <v>110.3806485</v>
      </c>
      <c r="D674" s="30"/>
      <c r="E674" s="253" t="s">
        <v>430</v>
      </c>
    </row>
    <row r="675" customFormat="false" ht="14.25" hidden="false" customHeight="false" outlineLevel="0" collapsed="false">
      <c r="A675" s="27" t="n">
        <v>2111</v>
      </c>
      <c r="B675" s="244" t="n">
        <f aca="false">IF(D675="x",0,IF(C675&lt;1,0,IF(C675&gt;1,1)))</f>
        <v>1</v>
      </c>
      <c r="C675" s="259" t="n">
        <v>109.6052972</v>
      </c>
      <c r="D675" s="30"/>
      <c r="E675" s="253" t="s">
        <v>430</v>
      </c>
    </row>
    <row r="676" customFormat="false" ht="14.25" hidden="false" customHeight="false" outlineLevel="0" collapsed="false">
      <c r="A676" s="27" t="n">
        <v>2112</v>
      </c>
      <c r="B676" s="244" t="n">
        <f aca="false">IF(D676="x",0,IF(C676&lt;1,0,IF(C676&gt;1,1)))</f>
        <v>1</v>
      </c>
      <c r="C676" s="259" t="n">
        <v>110.5884501</v>
      </c>
      <c r="D676" s="30"/>
      <c r="E676" s="253" t="s">
        <v>430</v>
      </c>
    </row>
    <row r="677" customFormat="false" ht="14.25" hidden="false" customHeight="false" outlineLevel="0" collapsed="false">
      <c r="A677" s="27" t="n">
        <v>2113</v>
      </c>
      <c r="B677" s="244" t="n">
        <f aca="false">IF(D677="x",0,IF(C677&lt;1,0,IF(C677&gt;1,1)))</f>
        <v>1</v>
      </c>
      <c r="C677" s="259" t="n">
        <v>109.2622412</v>
      </c>
      <c r="D677" s="30"/>
      <c r="E677" s="253" t="s">
        <v>430</v>
      </c>
    </row>
    <row r="678" customFormat="false" ht="14.25" hidden="false" customHeight="false" outlineLevel="0" collapsed="false">
      <c r="A678" s="27" t="n">
        <v>2114</v>
      </c>
      <c r="B678" s="244" t="n">
        <f aca="false">IF(D678="x",0,IF(C678&lt;1,0,IF(C678&gt;1,1)))</f>
        <v>1</v>
      </c>
      <c r="C678" s="259" t="n">
        <v>108.7065016</v>
      </c>
      <c r="D678" s="30"/>
      <c r="E678" s="253" t="s">
        <v>430</v>
      </c>
    </row>
    <row r="679" customFormat="false" ht="14.25" hidden="false" customHeight="false" outlineLevel="0" collapsed="false">
      <c r="A679" s="27" t="n">
        <v>2115</v>
      </c>
      <c r="B679" s="244" t="n">
        <f aca="false">IF(D679="x",0,IF(C679&lt;1,0,IF(C679&gt;1,1)))</f>
        <v>1</v>
      </c>
      <c r="C679" s="259" t="n">
        <v>111.5281471</v>
      </c>
      <c r="D679" s="30"/>
      <c r="E679" s="253" t="s">
        <v>430</v>
      </c>
    </row>
    <row r="680" customFormat="false" ht="14.25" hidden="false" customHeight="false" outlineLevel="0" collapsed="false">
      <c r="A680" s="27" t="n">
        <v>2116</v>
      </c>
      <c r="B680" s="244" t="n">
        <f aca="false">IF(D680="x",0,IF(C680&lt;1,0,IF(C680&gt;1,1)))</f>
        <v>1</v>
      </c>
      <c r="C680" s="259" t="n">
        <v>110.8956349</v>
      </c>
      <c r="D680" s="30"/>
      <c r="E680" s="253" t="s">
        <v>430</v>
      </c>
    </row>
    <row r="681" customFormat="false" ht="14.25" hidden="false" customHeight="false" outlineLevel="0" collapsed="false">
      <c r="A681" s="27" t="n">
        <v>2117</v>
      </c>
      <c r="B681" s="244" t="n">
        <f aca="false">IF(D681="x",0,IF(C681&lt;1,0,IF(C681&gt;1,1)))</f>
        <v>1</v>
      </c>
      <c r="C681" s="259" t="n">
        <v>109.5834265</v>
      </c>
      <c r="D681" s="30"/>
      <c r="E681" s="253" t="s">
        <v>430</v>
      </c>
    </row>
    <row r="682" customFormat="false" ht="14.25" hidden="false" customHeight="false" outlineLevel="0" collapsed="false">
      <c r="A682" s="27" t="n">
        <v>2118</v>
      </c>
      <c r="B682" s="244" t="n">
        <f aca="false">IF(D682="x",0,IF(C682&lt;1,0,IF(C682&gt;1,1)))</f>
        <v>1</v>
      </c>
      <c r="C682" s="259" t="n">
        <v>109.8212434</v>
      </c>
      <c r="D682" s="30"/>
      <c r="E682" s="253" t="s">
        <v>430</v>
      </c>
    </row>
    <row r="683" customFormat="false" ht="14.25" hidden="false" customHeight="false" outlineLevel="0" collapsed="false">
      <c r="A683" s="27" t="n">
        <v>2119</v>
      </c>
      <c r="B683" s="244" t="n">
        <f aca="false">IF(D683="x",0,IF(C683&lt;1,0,IF(C683&gt;1,1)))</f>
        <v>1</v>
      </c>
      <c r="C683" s="259" t="n">
        <v>110.7255852</v>
      </c>
      <c r="D683" s="30"/>
      <c r="E683" s="253" t="s">
        <v>430</v>
      </c>
    </row>
    <row r="684" customFormat="false" ht="14.25" hidden="false" customHeight="false" outlineLevel="0" collapsed="false">
      <c r="A684" s="27" t="n">
        <v>2120</v>
      </c>
      <c r="B684" s="244" t="n">
        <f aca="false">IF(D684="x",0,IF(C684&lt;1,0,IF(C684&gt;1,1)))</f>
        <v>1</v>
      </c>
      <c r="C684" s="259" t="n">
        <v>110.2770918</v>
      </c>
      <c r="D684" s="30"/>
      <c r="E684" s="253" t="s">
        <v>430</v>
      </c>
    </row>
    <row r="685" customFormat="false" ht="14.25" hidden="false" customHeight="false" outlineLevel="0" collapsed="false">
      <c r="A685" s="27" t="n">
        <v>2121</v>
      </c>
      <c r="B685" s="244" t="n">
        <f aca="false">IF(D685="x",0,IF(C685&lt;1,0,IF(C685&gt;1,1)))</f>
        <v>1</v>
      </c>
      <c r="C685" s="259" t="n">
        <v>107.3102259</v>
      </c>
      <c r="D685" s="30"/>
      <c r="E685" s="253" t="s">
        <v>430</v>
      </c>
    </row>
    <row r="686" customFormat="false" ht="14.25" hidden="false" customHeight="false" outlineLevel="0" collapsed="false">
      <c r="A686" s="27" t="n">
        <v>2122</v>
      </c>
      <c r="B686" s="244" t="n">
        <f aca="false">IF(D686="x",0,IF(C686&lt;1,0,IF(C686&gt;1,1)))</f>
        <v>1</v>
      </c>
      <c r="C686" s="259" t="n">
        <v>108.8129224</v>
      </c>
      <c r="D686" s="30"/>
      <c r="E686" s="253" t="s">
        <v>430</v>
      </c>
    </row>
    <row r="687" customFormat="false" ht="14.25" hidden="false" customHeight="false" outlineLevel="0" collapsed="false">
      <c r="A687" s="27" t="n">
        <v>2123</v>
      </c>
      <c r="B687" s="244" t="n">
        <f aca="false">IF(D687="x",0,IF(C687&lt;1,0,IF(C687&gt;1,1)))</f>
        <v>0</v>
      </c>
      <c r="C687" s="30"/>
      <c r="D687" s="126"/>
      <c r="E687" s="253" t="s">
        <v>430</v>
      </c>
    </row>
    <row r="688" customFormat="false" ht="14.25" hidden="false" customHeight="false" outlineLevel="0" collapsed="false">
      <c r="A688" s="27" t="n">
        <v>2124</v>
      </c>
      <c r="B688" s="244" t="n">
        <f aca="false">IF(D688="x",0,IF(C688&lt;1,0,IF(C688&gt;1,1)))</f>
        <v>0</v>
      </c>
      <c r="C688" s="162"/>
      <c r="D688" s="126"/>
      <c r="E688" s="253" t="s">
        <v>430</v>
      </c>
    </row>
    <row r="689" customFormat="false" ht="14.25" hidden="false" customHeight="false" outlineLevel="0" collapsed="false">
      <c r="A689" s="27" t="n">
        <v>2125</v>
      </c>
      <c r="B689" s="244" t="n">
        <f aca="false">IF(D689="x",0,IF(C689&lt;1,0,IF(C689&gt;1,1)))</f>
        <v>0</v>
      </c>
      <c r="C689" s="162"/>
      <c r="D689" s="126"/>
      <c r="E689" s="253" t="s">
        <v>430</v>
      </c>
    </row>
    <row r="690" customFormat="false" ht="14.25" hidden="false" customHeight="false" outlineLevel="0" collapsed="false">
      <c r="A690" s="27" t="n">
        <v>2126</v>
      </c>
      <c r="B690" s="244" t="n">
        <f aca="false">IF(D690="x",0,IF(C690&lt;1,0,IF(C690&gt;1,1)))</f>
        <v>0</v>
      </c>
      <c r="C690" s="162"/>
      <c r="D690" s="126"/>
      <c r="E690" s="253" t="s">
        <v>430</v>
      </c>
    </row>
    <row r="691" customFormat="false" ht="14.25" hidden="false" customHeight="false" outlineLevel="0" collapsed="false">
      <c r="A691" s="27" t="n">
        <v>2127</v>
      </c>
      <c r="B691" s="244" t="n">
        <f aca="false">IF(D691="x",0,IF(C691&lt;1,0,IF(C691&gt;1,1)))</f>
        <v>0</v>
      </c>
      <c r="C691" s="162"/>
      <c r="D691" s="126"/>
      <c r="E691" s="253" t="s">
        <v>430</v>
      </c>
    </row>
    <row r="692" customFormat="false" ht="14.25" hidden="false" customHeight="false" outlineLevel="0" collapsed="false">
      <c r="A692" s="27" t="n">
        <v>2128</v>
      </c>
      <c r="B692" s="244" t="n">
        <f aca="false">IF(D692="x",0,IF(C692&lt;1,0,IF(C692&gt;1,1)))</f>
        <v>0</v>
      </c>
      <c r="C692" s="162"/>
      <c r="D692" s="126"/>
      <c r="E692" s="253" t="s">
        <v>430</v>
      </c>
    </row>
    <row r="693" customFormat="false" ht="14.25" hidden="false" customHeight="false" outlineLevel="0" collapsed="false">
      <c r="A693" s="27" t="n">
        <v>2129</v>
      </c>
      <c r="B693" s="244" t="n">
        <f aca="false">IF(D693="x",0,IF(C693&lt;1,0,IF(C693&gt;1,1)))</f>
        <v>0</v>
      </c>
      <c r="C693" s="162"/>
      <c r="D693" s="126"/>
      <c r="E693" s="253" t="s">
        <v>430</v>
      </c>
    </row>
    <row r="694" customFormat="false" ht="14.25" hidden="false" customHeight="false" outlineLevel="0" collapsed="false">
      <c r="A694" s="27" t="n">
        <v>2130</v>
      </c>
      <c r="B694" s="244" t="n">
        <f aca="false">IF(D694="x",0,IF(C694&lt;1,0,IF(C694&gt;1,1)))</f>
        <v>0</v>
      </c>
      <c r="C694" s="162"/>
      <c r="D694" s="126"/>
      <c r="E694" s="253" t="s">
        <v>430</v>
      </c>
    </row>
    <row r="695" customFormat="false" ht="14.25" hidden="false" customHeight="false" outlineLevel="0" collapsed="false">
      <c r="A695" s="27" t="n">
        <v>2131</v>
      </c>
      <c r="B695" s="244" t="n">
        <f aca="false">IF(D695="x",0,IF(C695&lt;1,0,IF(C695&gt;1,1)))</f>
        <v>0</v>
      </c>
      <c r="C695" s="162"/>
      <c r="D695" s="126"/>
      <c r="E695" s="253" t="s">
        <v>430</v>
      </c>
    </row>
    <row r="696" customFormat="false" ht="14.25" hidden="false" customHeight="false" outlineLevel="0" collapsed="false">
      <c r="A696" s="27" t="n">
        <v>2132</v>
      </c>
      <c r="B696" s="244" t="n">
        <f aca="false">IF(D696="x",0,IF(C696&lt;1,0,IF(C696&gt;1,1)))</f>
        <v>0</v>
      </c>
      <c r="C696" s="162"/>
      <c r="D696" s="126"/>
      <c r="E696" s="253" t="s">
        <v>430</v>
      </c>
    </row>
    <row r="697" customFormat="false" ht="14.25" hidden="false" customHeight="false" outlineLevel="0" collapsed="false">
      <c r="A697" s="27" t="n">
        <v>2133</v>
      </c>
      <c r="B697" s="244" t="n">
        <f aca="false">IF(D697="x",0,IF(C697&lt;1,0,IF(C697&gt;1,1)))</f>
        <v>0</v>
      </c>
      <c r="C697" s="162"/>
      <c r="D697" s="126"/>
      <c r="E697" s="253" t="s">
        <v>430</v>
      </c>
    </row>
    <row r="698" customFormat="false" ht="14.25" hidden="false" customHeight="false" outlineLevel="0" collapsed="false">
      <c r="A698" s="27" t="n">
        <v>2134</v>
      </c>
      <c r="B698" s="244" t="n">
        <f aca="false">IF(D698="x",0,IF(C698&lt;1,0,IF(C698&gt;1,1)))</f>
        <v>0</v>
      </c>
      <c r="C698" s="162"/>
      <c r="D698" s="126"/>
      <c r="E698" s="253" t="s">
        <v>430</v>
      </c>
    </row>
    <row r="699" customFormat="false" ht="14.25" hidden="false" customHeight="false" outlineLevel="0" collapsed="false">
      <c r="A699" s="27" t="n">
        <v>2135</v>
      </c>
      <c r="B699" s="244" t="n">
        <f aca="false">IF(D699="x",0,IF(C699&lt;1,0,IF(C699&gt;1,1)))</f>
        <v>0</v>
      </c>
      <c r="C699" s="162"/>
      <c r="D699" s="126"/>
      <c r="E699" s="253" t="s">
        <v>430</v>
      </c>
    </row>
    <row r="700" customFormat="false" ht="14.25" hidden="false" customHeight="false" outlineLevel="0" collapsed="false">
      <c r="A700" s="27" t="n">
        <v>2136</v>
      </c>
      <c r="B700" s="244" t="n">
        <f aca="false">IF(D700="x",0,IF(C700&lt;1,0,IF(C700&gt;1,1)))</f>
        <v>0</v>
      </c>
      <c r="C700" s="162"/>
      <c r="D700" s="126"/>
      <c r="E700" s="253" t="s">
        <v>430</v>
      </c>
    </row>
    <row r="701" customFormat="false" ht="14.25" hidden="false" customHeight="false" outlineLevel="0" collapsed="false">
      <c r="A701" s="27" t="n">
        <v>2137</v>
      </c>
      <c r="B701" s="244" t="n">
        <f aca="false">IF(D701="x",0,IF(C701&lt;1,0,IF(C701&gt;1,1)))</f>
        <v>0</v>
      </c>
      <c r="C701" s="162"/>
      <c r="D701" s="126"/>
      <c r="E701" s="253" t="s">
        <v>430</v>
      </c>
    </row>
    <row r="702" customFormat="false" ht="14.25" hidden="false" customHeight="false" outlineLevel="0" collapsed="false">
      <c r="A702" s="27" t="n">
        <v>2138</v>
      </c>
      <c r="B702" s="244" t="n">
        <f aca="false">IF(D702="x",0,IF(C702&lt;1,0,IF(C702&gt;1,1)))</f>
        <v>0</v>
      </c>
      <c r="C702" s="162"/>
      <c r="D702" s="126"/>
      <c r="E702" s="253" t="s">
        <v>430</v>
      </c>
    </row>
    <row r="703" customFormat="false" ht="14.25" hidden="false" customHeight="false" outlineLevel="0" collapsed="false">
      <c r="A703" s="27" t="n">
        <v>2139</v>
      </c>
      <c r="B703" s="244" t="n">
        <f aca="false">IF(D703="x",0,IF(C703&lt;1,0,IF(C703&gt;1,1)))</f>
        <v>0</v>
      </c>
      <c r="C703" s="162"/>
      <c r="D703" s="126"/>
      <c r="E703" s="253" t="s">
        <v>430</v>
      </c>
    </row>
    <row r="704" customFormat="false" ht="14.25" hidden="false" customHeight="false" outlineLevel="0" collapsed="false">
      <c r="A704" s="27" t="n">
        <v>2140</v>
      </c>
      <c r="B704" s="244" t="n">
        <f aca="false">IF(D704="x",0,IF(C704&lt;1,0,IF(C704&gt;1,1)))</f>
        <v>0</v>
      </c>
      <c r="C704" s="162"/>
      <c r="D704" s="126"/>
      <c r="E704" s="253" t="s">
        <v>430</v>
      </c>
    </row>
    <row r="705" customFormat="false" ht="14.25" hidden="false" customHeight="false" outlineLevel="0" collapsed="false">
      <c r="A705" s="27" t="n">
        <v>2141</v>
      </c>
      <c r="B705" s="244" t="n">
        <f aca="false">IF(D705="x",0,IF(C705&lt;1,0,IF(C705&gt;1,1)))</f>
        <v>0</v>
      </c>
      <c r="C705" s="162"/>
      <c r="D705" s="126"/>
      <c r="E705" s="253" t="s">
        <v>430</v>
      </c>
    </row>
    <row r="706" customFormat="false" ht="14.25" hidden="false" customHeight="false" outlineLevel="0" collapsed="false">
      <c r="A706" s="27" t="n">
        <v>2142</v>
      </c>
      <c r="B706" s="244" t="n">
        <f aca="false">IF(D706="x",0,IF(C706&lt;1,0,IF(C706&gt;1,1)))</f>
        <v>0</v>
      </c>
      <c r="C706" s="162"/>
      <c r="D706" s="126"/>
      <c r="E706" s="253" t="s">
        <v>430</v>
      </c>
    </row>
    <row r="707" customFormat="false" ht="14.25" hidden="false" customHeight="false" outlineLevel="0" collapsed="false">
      <c r="A707" s="27" t="n">
        <v>2143</v>
      </c>
      <c r="B707" s="244" t="n">
        <f aca="false">IF(D707="x",0,IF(C707&lt;1,0,IF(C707&gt;1,1)))</f>
        <v>0</v>
      </c>
      <c r="C707" s="162"/>
      <c r="D707" s="126"/>
      <c r="E707" s="253" t="s">
        <v>430</v>
      </c>
    </row>
    <row r="708" customFormat="false" ht="14.25" hidden="false" customHeight="false" outlineLevel="0" collapsed="false">
      <c r="A708" s="27" t="n">
        <v>2144</v>
      </c>
      <c r="B708" s="244" t="n">
        <f aca="false">IF(D708="x",0,IF(C708&lt;1,0,IF(C708&gt;1,1)))</f>
        <v>0</v>
      </c>
      <c r="C708" s="162"/>
      <c r="D708" s="126"/>
      <c r="E708" s="253" t="s">
        <v>430</v>
      </c>
    </row>
    <row r="709" customFormat="false" ht="14.25" hidden="false" customHeight="false" outlineLevel="0" collapsed="false">
      <c r="A709" s="27" t="n">
        <v>2145</v>
      </c>
      <c r="B709" s="244" t="n">
        <f aca="false">IF(D709="x",0,IF(C709&lt;1,0,IF(C709&gt;1,1)))</f>
        <v>0</v>
      </c>
      <c r="C709" s="162"/>
      <c r="D709" s="126"/>
      <c r="E709" s="253" t="s">
        <v>430</v>
      </c>
    </row>
    <row r="710" customFormat="false" ht="14.25" hidden="false" customHeight="false" outlineLevel="0" collapsed="false">
      <c r="A710" s="27" t="n">
        <v>2146</v>
      </c>
      <c r="B710" s="244" t="n">
        <f aca="false">IF(D710="x",0,IF(C710&lt;1,0,IF(C710&gt;1,1)))</f>
        <v>0</v>
      </c>
      <c r="C710" s="162"/>
      <c r="D710" s="126"/>
      <c r="E710" s="253" t="s">
        <v>430</v>
      </c>
    </row>
    <row r="711" customFormat="false" ht="14.25" hidden="false" customHeight="false" outlineLevel="0" collapsed="false">
      <c r="A711" s="27" t="n">
        <v>2147</v>
      </c>
      <c r="B711" s="244" t="n">
        <f aca="false">IF(D711="x",0,IF(C711&lt;1,0,IF(C711&gt;1,1)))</f>
        <v>0</v>
      </c>
      <c r="C711" s="162"/>
      <c r="D711" s="126"/>
      <c r="E711" s="253" t="s">
        <v>430</v>
      </c>
    </row>
    <row r="712" customFormat="false" ht="14.25" hidden="false" customHeight="false" outlineLevel="0" collapsed="false">
      <c r="A712" s="27" t="n">
        <v>2148</v>
      </c>
      <c r="B712" s="244" t="n">
        <f aca="false">IF(D712="x",0,IF(C712&lt;1,0,IF(C712&gt;1,1)))</f>
        <v>0</v>
      </c>
      <c r="C712" s="162"/>
      <c r="D712" s="126"/>
      <c r="E712" s="253" t="s">
        <v>430</v>
      </c>
    </row>
    <row r="713" customFormat="false" ht="14.25" hidden="false" customHeight="false" outlineLevel="0" collapsed="false">
      <c r="A713" s="27" t="n">
        <v>2149</v>
      </c>
      <c r="B713" s="244" t="n">
        <f aca="false">IF(D713="x",0,IF(C713&lt;1,0,IF(C713&gt;1,1)))</f>
        <v>0</v>
      </c>
      <c r="C713" s="162"/>
      <c r="D713" s="126"/>
      <c r="E713" s="253" t="s">
        <v>430</v>
      </c>
    </row>
    <row r="714" customFormat="false" ht="14.25" hidden="false" customHeight="false" outlineLevel="0" collapsed="false">
      <c r="A714" s="27" t="n">
        <v>2150</v>
      </c>
      <c r="B714" s="244" t="n">
        <f aca="false">IF(D714="x",0,IF(C714&lt;1,0,IF(C714&gt;1,1)))</f>
        <v>0</v>
      </c>
      <c r="C714" s="162"/>
      <c r="D714" s="126"/>
      <c r="E714" s="253" t="s">
        <v>430</v>
      </c>
    </row>
    <row r="715" customFormat="false" ht="14.25" hidden="false" customHeight="false" outlineLevel="0" collapsed="false">
      <c r="A715" s="27" t="n">
        <v>2162</v>
      </c>
      <c r="B715" s="244" t="n">
        <f aca="false">IF(D715="x",0,IF(C715&lt;1,0,IF(C715&gt;1,1)))</f>
        <v>1</v>
      </c>
      <c r="C715" s="162" t="n">
        <v>111.84</v>
      </c>
      <c r="D715" s="126"/>
      <c r="E715" s="253" t="s">
        <v>430</v>
      </c>
    </row>
    <row r="716" customFormat="false" ht="14.25" hidden="false" customHeight="false" outlineLevel="0" collapsed="false">
      <c r="A716" s="27" t="n">
        <v>2163</v>
      </c>
      <c r="B716" s="244" t="n">
        <f aca="false">IF(D716="x",0,IF(C716&lt;1,0,IF(C716&gt;1,1)))</f>
        <v>1</v>
      </c>
      <c r="C716" s="162" t="n">
        <v>112.59</v>
      </c>
      <c r="D716" s="126"/>
      <c r="E716" s="253" t="s">
        <v>430</v>
      </c>
    </row>
    <row r="717" customFormat="false" ht="14.25" hidden="false" customHeight="false" outlineLevel="0" collapsed="false">
      <c r="A717" s="27" t="n">
        <v>2164</v>
      </c>
      <c r="B717" s="244" t="n">
        <f aca="false">IF(D717="x",0,IF(C717&lt;1,0,IF(C717&gt;1,1)))</f>
        <v>1</v>
      </c>
      <c r="C717" s="162" t="n">
        <v>111.33</v>
      </c>
      <c r="D717" s="126"/>
      <c r="E717" s="253" t="s">
        <v>430</v>
      </c>
    </row>
    <row r="718" customFormat="false" ht="14.25" hidden="false" customHeight="false" outlineLevel="0" collapsed="false">
      <c r="A718" s="27" t="n">
        <v>2165</v>
      </c>
      <c r="B718" s="244" t="n">
        <f aca="false">IF(D718="x",0,IF(C718&lt;1,0,IF(C718&gt;1,1)))</f>
        <v>1</v>
      </c>
      <c r="C718" s="162" t="n">
        <v>108.78</v>
      </c>
      <c r="D718" s="126"/>
      <c r="E718" s="253" t="s">
        <v>430</v>
      </c>
    </row>
    <row r="719" customFormat="false" ht="14.25" hidden="false" customHeight="false" outlineLevel="0" collapsed="false">
      <c r="A719" s="27" t="n">
        <v>2166</v>
      </c>
      <c r="B719" s="244" t="n">
        <f aca="false">IF(D719="x",0,IF(C719&lt;1,0,IF(C719&gt;1,1)))</f>
        <v>1</v>
      </c>
      <c r="C719" s="162" t="n">
        <v>111.89</v>
      </c>
      <c r="D719" s="126"/>
      <c r="E719" s="253" t="s">
        <v>430</v>
      </c>
    </row>
    <row r="720" customFormat="false" ht="14.25" hidden="false" customHeight="false" outlineLevel="0" collapsed="false">
      <c r="A720" s="27" t="n">
        <v>2167</v>
      </c>
      <c r="B720" s="244" t="n">
        <f aca="false">IF(D720="x",0,IF(C720&lt;1,0,IF(C720&gt;1,1)))</f>
        <v>1</v>
      </c>
      <c r="C720" s="162" t="n">
        <v>114.66</v>
      </c>
      <c r="D720" s="126"/>
      <c r="E720" s="253" t="s">
        <v>430</v>
      </c>
    </row>
    <row r="721" customFormat="false" ht="14.25" hidden="false" customHeight="false" outlineLevel="0" collapsed="false">
      <c r="A721" s="27" t="n">
        <v>2168</v>
      </c>
      <c r="B721" s="244" t="n">
        <f aca="false">IF(D721="x",0,IF(C721&lt;1,0,IF(C721&gt;1,1)))</f>
        <v>1</v>
      </c>
      <c r="C721" s="162" t="n">
        <v>114.08</v>
      </c>
      <c r="D721" s="126"/>
      <c r="E721" s="253" t="s">
        <v>430</v>
      </c>
    </row>
    <row r="722" customFormat="false" ht="14.25" hidden="false" customHeight="false" outlineLevel="0" collapsed="false">
      <c r="A722" s="27" t="n">
        <v>2169</v>
      </c>
      <c r="B722" s="244" t="n">
        <f aca="false">IF(D722="x",0,IF(C722&lt;1,0,IF(C722&gt;1,1)))</f>
        <v>1</v>
      </c>
      <c r="C722" s="162" t="n">
        <v>113.7</v>
      </c>
      <c r="D722" s="126"/>
      <c r="E722" s="253" t="s">
        <v>430</v>
      </c>
    </row>
    <row r="723" customFormat="false" ht="14.25" hidden="false" customHeight="false" outlineLevel="0" collapsed="false">
      <c r="A723" s="27" t="n">
        <v>2172</v>
      </c>
      <c r="B723" s="244" t="n">
        <f aca="false">IF(D723="x",0,IF(C723&lt;1,0,IF(C723&gt;1,1)))</f>
        <v>1</v>
      </c>
      <c r="C723" s="162" t="n">
        <v>113.95</v>
      </c>
      <c r="D723" s="126"/>
      <c r="E723" s="253" t="s">
        <v>430</v>
      </c>
    </row>
    <row r="724" customFormat="false" ht="14.25" hidden="false" customHeight="false" outlineLevel="0" collapsed="false">
      <c r="A724" s="27" t="n">
        <v>2173</v>
      </c>
      <c r="B724" s="244" t="n">
        <f aca="false">IF(D724="x",0,IF(C724&lt;1,0,IF(C724&gt;1,1)))</f>
        <v>1</v>
      </c>
      <c r="C724" s="162" t="n">
        <v>112.16</v>
      </c>
      <c r="D724" s="126"/>
      <c r="E724" s="253" t="s">
        <v>430</v>
      </c>
    </row>
    <row r="725" customFormat="false" ht="14.25" hidden="false" customHeight="false" outlineLevel="0" collapsed="false">
      <c r="A725" s="27" t="n">
        <v>2174</v>
      </c>
      <c r="B725" s="244" t="n">
        <f aca="false">IF(D725="x",0,IF(C725&lt;1,0,IF(C725&gt;1,1)))</f>
        <v>1</v>
      </c>
      <c r="C725" s="162" t="n">
        <v>112.46</v>
      </c>
      <c r="D725" s="126"/>
      <c r="E725" s="253" t="s">
        <v>430</v>
      </c>
    </row>
    <row r="726" customFormat="false" ht="14.25" hidden="false" customHeight="false" outlineLevel="0" collapsed="false">
      <c r="A726" s="27" t="n">
        <v>2175</v>
      </c>
      <c r="B726" s="244" t="n">
        <f aca="false">IF(D726="x",0,IF(C726&lt;1,0,IF(C726&gt;1,1)))</f>
        <v>1</v>
      </c>
      <c r="C726" s="162" t="n">
        <v>110.04</v>
      </c>
      <c r="D726" s="126"/>
      <c r="E726" s="253" t="s">
        <v>430</v>
      </c>
    </row>
    <row r="727" customFormat="false" ht="14.25" hidden="false" customHeight="false" outlineLevel="0" collapsed="false">
      <c r="A727" s="27" t="n">
        <v>2176</v>
      </c>
      <c r="B727" s="244" t="n">
        <f aca="false">IF(D727="x",0,IF(C727&lt;1,0,IF(C727&gt;1,1)))</f>
        <v>1</v>
      </c>
      <c r="C727" s="162" t="n">
        <v>112.53</v>
      </c>
      <c r="D727" s="126"/>
      <c r="E727" s="253" t="s">
        <v>430</v>
      </c>
    </row>
    <row r="728" customFormat="false" ht="14.25" hidden="false" customHeight="false" outlineLevel="0" collapsed="false">
      <c r="A728" s="27" t="n">
        <v>2177</v>
      </c>
      <c r="B728" s="244" t="n">
        <f aca="false">IF(D728="x",0,IF(C728&lt;1,0,IF(C728&gt;1,1)))</f>
        <v>1</v>
      </c>
      <c r="C728" s="162" t="n">
        <v>113.53</v>
      </c>
      <c r="D728" s="126"/>
      <c r="E728" s="253" t="s">
        <v>430</v>
      </c>
    </row>
    <row r="729" customFormat="false" ht="14.25" hidden="false" customHeight="false" outlineLevel="0" collapsed="false">
      <c r="A729" s="27" t="n">
        <v>2178</v>
      </c>
      <c r="B729" s="244" t="n">
        <f aca="false">IF(D729="x",0,IF(C729&lt;1,0,IF(C729&gt;1,1)))</f>
        <v>1</v>
      </c>
      <c r="C729" s="162" t="n">
        <v>113.54</v>
      </c>
      <c r="D729" s="126"/>
      <c r="E729" s="253" t="s">
        <v>430</v>
      </c>
    </row>
    <row r="730" customFormat="false" ht="14.25" hidden="false" customHeight="false" outlineLevel="0" collapsed="false">
      <c r="A730" s="27" t="n">
        <v>2179</v>
      </c>
      <c r="B730" s="244" t="n">
        <f aca="false">IF(D730="x",0,IF(C730&lt;1,0,IF(C730&gt;1,1)))</f>
        <v>1</v>
      </c>
      <c r="C730" s="162" t="n">
        <v>112.86</v>
      </c>
      <c r="D730" s="126"/>
      <c r="E730" s="253" t="s">
        <v>430</v>
      </c>
    </row>
    <row r="731" customFormat="false" ht="14.25" hidden="false" customHeight="false" outlineLevel="0" collapsed="false">
      <c r="A731" s="27" t="n">
        <v>2180</v>
      </c>
      <c r="B731" s="244" t="n">
        <f aca="false">IF(D731="x",0,IF(C731&lt;1,0,IF(C731&gt;1,1)))</f>
        <v>1</v>
      </c>
      <c r="C731" s="162" t="n">
        <v>113.11</v>
      </c>
      <c r="D731" s="126"/>
      <c r="E731" s="253" t="s">
        <v>430</v>
      </c>
    </row>
    <row r="732" customFormat="false" ht="14.25" hidden="false" customHeight="false" outlineLevel="0" collapsed="false">
      <c r="A732" s="27" t="n">
        <v>2181</v>
      </c>
      <c r="B732" s="244" t="n">
        <f aca="false">IF(D732="x",0,IF(C732&lt;1,0,IF(C732&gt;1,1)))</f>
        <v>1</v>
      </c>
      <c r="C732" s="162" t="n">
        <v>113.46</v>
      </c>
      <c r="D732" s="126"/>
      <c r="E732" s="253" t="s">
        <v>430</v>
      </c>
    </row>
    <row r="733" customFormat="false" ht="14.25" hidden="false" customHeight="false" outlineLevel="0" collapsed="false">
      <c r="A733" s="27" t="n">
        <v>2182</v>
      </c>
      <c r="B733" s="244" t="n">
        <f aca="false">IF(D733="x",0,IF(C733&lt;1,0,IF(C733&gt;1,1)))</f>
        <v>1</v>
      </c>
      <c r="C733" s="162" t="n">
        <v>113.34</v>
      </c>
      <c r="D733" s="126"/>
      <c r="E733" s="253" t="s">
        <v>430</v>
      </c>
    </row>
    <row r="734" customFormat="false" ht="14.25" hidden="false" customHeight="false" outlineLevel="0" collapsed="false">
      <c r="A734" s="27" t="n">
        <v>2183</v>
      </c>
      <c r="B734" s="244" t="n">
        <f aca="false">IF(D734="x",0,IF(C734&lt;1,0,IF(C734&gt;1,1)))</f>
        <v>1</v>
      </c>
      <c r="C734" s="162" t="n">
        <v>115.35</v>
      </c>
      <c r="D734" s="126"/>
      <c r="E734" s="253" t="s">
        <v>430</v>
      </c>
    </row>
    <row r="735" customFormat="false" ht="14.25" hidden="false" customHeight="false" outlineLevel="0" collapsed="false">
      <c r="A735" s="27" t="n">
        <v>2184</v>
      </c>
      <c r="B735" s="244" t="n">
        <f aca="false">IF(D735="x",0,IF(C735&lt;1,0,IF(C735&gt;1,1)))</f>
        <v>1</v>
      </c>
      <c r="C735" s="162" t="n">
        <v>112.89</v>
      </c>
      <c r="D735" s="126"/>
      <c r="E735" s="253" t="s">
        <v>430</v>
      </c>
    </row>
    <row r="736" customFormat="false" ht="14.25" hidden="false" customHeight="false" outlineLevel="0" collapsed="false">
      <c r="A736" s="27" t="n">
        <v>2185</v>
      </c>
      <c r="B736" s="244" t="n">
        <f aca="false">IF(D736="x",0,IF(C736&lt;1,0,IF(C736&gt;1,1)))</f>
        <v>1</v>
      </c>
      <c r="C736" s="162" t="n">
        <v>111.44</v>
      </c>
      <c r="D736" s="126"/>
      <c r="E736" s="253" t="s">
        <v>430</v>
      </c>
    </row>
    <row r="737" customFormat="false" ht="14.25" hidden="false" customHeight="false" outlineLevel="0" collapsed="false">
      <c r="A737" s="27" t="n">
        <v>2186</v>
      </c>
      <c r="B737" s="244" t="n">
        <f aca="false">IF(D737="x",0,IF(C737&lt;1,0,IF(C737&gt;1,1)))</f>
        <v>1</v>
      </c>
      <c r="C737" s="162" t="n">
        <v>112.01</v>
      </c>
      <c r="D737" s="126"/>
      <c r="E737" s="253" t="s">
        <v>430</v>
      </c>
    </row>
    <row r="738" customFormat="false" ht="14.25" hidden="false" customHeight="false" outlineLevel="0" collapsed="false">
      <c r="A738" s="27" t="n">
        <v>2187</v>
      </c>
      <c r="B738" s="244" t="n">
        <f aca="false">IF(D738="x",0,IF(C738&lt;1,0,IF(C738&gt;1,1)))</f>
        <v>1</v>
      </c>
      <c r="C738" s="162" t="n">
        <v>111.83</v>
      </c>
      <c r="D738" s="126"/>
      <c r="E738" s="253" t="s">
        <v>430</v>
      </c>
    </row>
    <row r="739" customFormat="false" ht="14.25" hidden="false" customHeight="false" outlineLevel="0" collapsed="false">
      <c r="A739" s="27" t="n">
        <v>2188</v>
      </c>
      <c r="B739" s="244" t="n">
        <f aca="false">IF(D739="x",0,IF(C739&lt;1,0,IF(C739&gt;1,1)))</f>
        <v>1</v>
      </c>
      <c r="C739" s="162" t="n">
        <v>113.9</v>
      </c>
      <c r="D739" s="126"/>
      <c r="E739" s="253" t="s">
        <v>430</v>
      </c>
    </row>
    <row r="740" customFormat="false" ht="14.25" hidden="false" customHeight="false" outlineLevel="0" collapsed="false">
      <c r="A740" s="27" t="n">
        <v>2190</v>
      </c>
      <c r="B740" s="244" t="n">
        <f aca="false">IF(D740="x",0,IF(C740&lt;1,0,IF(C740&gt;1,1)))</f>
        <v>1</v>
      </c>
      <c r="C740" s="162" t="n">
        <v>111.38</v>
      </c>
      <c r="D740" s="126"/>
      <c r="E740" s="253" t="s">
        <v>430</v>
      </c>
    </row>
    <row r="741" customFormat="false" ht="14.25" hidden="false" customHeight="false" outlineLevel="0" collapsed="false">
      <c r="A741" s="27" t="n">
        <v>2191</v>
      </c>
      <c r="B741" s="244" t="n">
        <f aca="false">IF(D741="x",0,IF(C741&lt;1,0,IF(C741&gt;1,1)))</f>
        <v>1</v>
      </c>
      <c r="C741" s="162" t="n">
        <v>114.18</v>
      </c>
      <c r="D741" s="126"/>
      <c r="E741" s="253" t="s">
        <v>430</v>
      </c>
    </row>
    <row r="742" customFormat="false" ht="14.25" hidden="false" customHeight="false" outlineLevel="0" collapsed="false">
      <c r="A742" s="27" t="n">
        <v>2192</v>
      </c>
      <c r="B742" s="244" t="n">
        <f aca="false">IF(D742="x",0,IF(C742&lt;1,0,IF(C742&gt;1,1)))</f>
        <v>1</v>
      </c>
      <c r="C742" s="162" t="n">
        <v>113.56</v>
      </c>
      <c r="D742" s="126"/>
      <c r="E742" s="253" t="s">
        <v>430</v>
      </c>
    </row>
    <row r="743" customFormat="false" ht="14.25" hidden="false" customHeight="false" outlineLevel="0" collapsed="false">
      <c r="A743" s="27" t="n">
        <v>2193</v>
      </c>
      <c r="B743" s="244" t="n">
        <f aca="false">IF(D743="x",0,IF(C743&lt;1,0,IF(C743&gt;1,1)))</f>
        <v>1</v>
      </c>
      <c r="C743" s="162" t="n">
        <v>111.44</v>
      </c>
      <c r="D743" s="126"/>
      <c r="E743" s="253" t="s">
        <v>430</v>
      </c>
    </row>
    <row r="744" customFormat="false" ht="14.25" hidden="false" customHeight="false" outlineLevel="0" collapsed="false">
      <c r="A744" s="27" t="n">
        <v>2194</v>
      </c>
      <c r="B744" s="244" t="n">
        <f aca="false">IF(D744="x",0,IF(C744&lt;1,0,IF(C744&gt;1,1)))</f>
        <v>1</v>
      </c>
      <c r="C744" s="162" t="n">
        <v>111.97</v>
      </c>
      <c r="D744" s="126"/>
      <c r="E744" s="253" t="s">
        <v>430</v>
      </c>
    </row>
    <row r="745" customFormat="false" ht="14.25" hidden="false" customHeight="false" outlineLevel="0" collapsed="false">
      <c r="A745" s="27" t="n">
        <v>2197</v>
      </c>
      <c r="B745" s="244" t="n">
        <f aca="false">IF(D745="x",0,IF(C745&lt;1,0,IF(C745&gt;1,1)))</f>
        <v>1</v>
      </c>
      <c r="C745" s="162" t="n">
        <v>113.81</v>
      </c>
      <c r="D745" s="126"/>
      <c r="E745" s="253" t="s">
        <v>430</v>
      </c>
    </row>
    <row r="746" customFormat="false" ht="14.25" hidden="false" customHeight="false" outlineLevel="0" collapsed="false">
      <c r="A746" s="27" t="n">
        <v>2198</v>
      </c>
      <c r="B746" s="244" t="n">
        <f aca="false">IF(D746="x",0,IF(C746&lt;1,0,IF(C746&gt;1,1)))</f>
        <v>1</v>
      </c>
      <c r="C746" s="162" t="n">
        <v>113.13</v>
      </c>
      <c r="D746" s="126"/>
      <c r="E746" s="253" t="s">
        <v>430</v>
      </c>
    </row>
    <row r="747" customFormat="false" ht="14.25" hidden="false" customHeight="false" outlineLevel="0" collapsed="false">
      <c r="A747" s="27" t="n">
        <v>2199</v>
      </c>
      <c r="B747" s="244" t="n">
        <f aca="false">IF(D747="x",0,IF(C747&lt;1,0,IF(C747&gt;1,1)))</f>
        <v>1</v>
      </c>
      <c r="C747" s="162" t="n">
        <v>112.41</v>
      </c>
      <c r="D747" s="126"/>
      <c r="E747" s="253" t="s">
        <v>430</v>
      </c>
    </row>
    <row r="748" customFormat="false" ht="14.25" hidden="false" customHeight="false" outlineLevel="0" collapsed="false">
      <c r="A748" s="27" t="n">
        <v>2200</v>
      </c>
      <c r="B748" s="244" t="n">
        <f aca="false">IF(D748="x",0,IF(C748&lt;1,0,IF(C748&gt;1,1)))</f>
        <v>1</v>
      </c>
      <c r="C748" s="162" t="n">
        <v>112.01</v>
      </c>
      <c r="D748" s="126"/>
      <c r="E748" s="253" t="s">
        <v>430</v>
      </c>
    </row>
    <row r="749" customFormat="false" ht="14.25" hidden="false" customHeight="false" outlineLevel="0" collapsed="false">
      <c r="A749" s="27" t="n">
        <v>2201</v>
      </c>
      <c r="B749" s="244" t="n">
        <f aca="false">IF(D749="x",0,IF(C749&lt;1,0,IF(C749&gt;1,1)))</f>
        <v>1</v>
      </c>
      <c r="C749" s="162" t="n">
        <v>113.22</v>
      </c>
      <c r="D749" s="126"/>
      <c r="E749" s="253" t="s">
        <v>430</v>
      </c>
    </row>
    <row r="750" customFormat="false" ht="14.25" hidden="false" customHeight="false" outlineLevel="0" collapsed="false">
      <c r="A750" s="27" t="n">
        <v>2202</v>
      </c>
      <c r="B750" s="244" t="n">
        <f aca="false">IF(D750="x",0,IF(C750&lt;1,0,IF(C750&gt;1,1)))</f>
        <v>1</v>
      </c>
      <c r="C750" s="162" t="n">
        <v>120.19</v>
      </c>
      <c r="D750" s="126"/>
      <c r="E750" s="253" t="s">
        <v>430</v>
      </c>
    </row>
    <row r="751" customFormat="false" ht="14.25" hidden="false" customHeight="false" outlineLevel="0" collapsed="false">
      <c r="A751" s="27" t="n">
        <v>2203</v>
      </c>
      <c r="B751" s="244" t="n">
        <f aca="false">IF(D751="x",0,IF(C751&lt;1,0,IF(C751&gt;1,1)))</f>
        <v>1</v>
      </c>
      <c r="C751" s="162" t="n">
        <v>114.72</v>
      </c>
      <c r="D751" s="126"/>
      <c r="E751" s="253" t="s">
        <v>430</v>
      </c>
    </row>
    <row r="752" customFormat="false" ht="14.25" hidden="false" customHeight="false" outlineLevel="0" collapsed="false">
      <c r="A752" s="27" t="n">
        <v>2204</v>
      </c>
      <c r="B752" s="244" t="n">
        <f aca="false">IF(D752="x",0,IF(C752&lt;1,0,IF(C752&gt;1,1)))</f>
        <v>1</v>
      </c>
      <c r="C752" s="162" t="n">
        <v>109.42</v>
      </c>
      <c r="D752" s="126"/>
      <c r="E752" s="253" t="s">
        <v>430</v>
      </c>
    </row>
    <row r="753" customFormat="false" ht="14.25" hidden="false" customHeight="false" outlineLevel="0" collapsed="false">
      <c r="A753" s="27" t="n">
        <v>2205</v>
      </c>
      <c r="B753" s="244" t="n">
        <f aca="false">IF(D753="x",0,IF(C753&lt;1,0,IF(C753&gt;1,1)))</f>
        <v>1</v>
      </c>
      <c r="C753" s="162" t="n">
        <v>111.82</v>
      </c>
      <c r="D753" s="126"/>
      <c r="E753" s="253" t="s">
        <v>430</v>
      </c>
    </row>
    <row r="754" customFormat="false" ht="14.25" hidden="false" customHeight="false" outlineLevel="0" collapsed="false">
      <c r="A754" s="27" t="n">
        <v>2206</v>
      </c>
      <c r="B754" s="244" t="n">
        <f aca="false">IF(D754="x",0,IF(C754&lt;1,0,IF(C754&gt;1,1)))</f>
        <v>1</v>
      </c>
      <c r="C754" s="162" t="n">
        <v>114.21</v>
      </c>
      <c r="D754" s="126"/>
      <c r="E754" s="253" t="s">
        <v>430</v>
      </c>
    </row>
    <row r="755" customFormat="false" ht="14.25" hidden="false" customHeight="false" outlineLevel="0" collapsed="false">
      <c r="A755" s="27" t="n">
        <v>2207</v>
      </c>
      <c r="B755" s="244" t="n">
        <f aca="false">IF(D755="x",0,IF(C755&lt;1,0,IF(C755&gt;1,1)))</f>
        <v>1</v>
      </c>
      <c r="C755" s="162" t="n">
        <v>112.82</v>
      </c>
      <c r="D755" s="126"/>
      <c r="E755" s="253" t="s">
        <v>430</v>
      </c>
    </row>
    <row r="756" customFormat="false" ht="14.25" hidden="false" customHeight="false" outlineLevel="0" collapsed="false">
      <c r="A756" s="27" t="n">
        <v>2208</v>
      </c>
      <c r="B756" s="244" t="n">
        <f aca="false">IF(D756="x",0,IF(C756&lt;1,0,IF(C756&gt;1,1)))</f>
        <v>1</v>
      </c>
      <c r="C756" s="162" t="n">
        <v>112.27</v>
      </c>
      <c r="D756" s="126"/>
      <c r="E756" s="253" t="s">
        <v>430</v>
      </c>
    </row>
    <row r="757" customFormat="false" ht="14.25" hidden="false" customHeight="false" outlineLevel="0" collapsed="false">
      <c r="A757" s="27" t="n">
        <v>2209</v>
      </c>
      <c r="B757" s="244" t="n">
        <f aca="false">IF(D757="x",0,IF(C757&lt;1,0,IF(C757&gt;1,1)))</f>
        <v>1</v>
      </c>
      <c r="C757" s="162" t="n">
        <v>113.16</v>
      </c>
      <c r="D757" s="126"/>
      <c r="E757" s="253" t="s">
        <v>430</v>
      </c>
    </row>
    <row r="758" customFormat="false" ht="14.25" hidden="false" customHeight="false" outlineLevel="0" collapsed="false">
      <c r="A758" s="27" t="n">
        <v>2210</v>
      </c>
      <c r="B758" s="244" t="n">
        <f aca="false">IF(D758="x",0,IF(C758&lt;1,0,IF(C758&gt;1,1)))</f>
        <v>1</v>
      </c>
      <c r="C758" s="162" t="n">
        <v>110.03</v>
      </c>
      <c r="D758" s="126"/>
      <c r="E758" s="253" t="s">
        <v>430</v>
      </c>
    </row>
    <row r="759" customFormat="false" ht="14.25" hidden="false" customHeight="false" outlineLevel="0" collapsed="false">
      <c r="A759" s="27" t="n">
        <v>2211</v>
      </c>
      <c r="B759" s="244" t="n">
        <f aca="false">IF(D759="x",0,IF(C759&lt;1,0,IF(C759&gt;1,1)))</f>
        <v>1</v>
      </c>
      <c r="C759" s="162" t="n">
        <v>112.43</v>
      </c>
      <c r="D759" s="126"/>
      <c r="E759" s="253" t="s">
        <v>430</v>
      </c>
    </row>
    <row r="760" customFormat="false" ht="14.25" hidden="false" customHeight="false" outlineLevel="0" collapsed="false">
      <c r="A760" s="27" t="n">
        <v>3000</v>
      </c>
      <c r="B760" s="244" t="n">
        <f aca="false">IF(D760="x",0,IF(C760&lt;1,0,IF(C760&gt;1,1)))</f>
        <v>0</v>
      </c>
      <c r="C760" s="162"/>
      <c r="D760" s="126"/>
      <c r="E760" s="253" t="s">
        <v>430</v>
      </c>
    </row>
    <row r="761" customFormat="false" ht="14.25" hidden="false" customHeight="false" outlineLevel="0" collapsed="false">
      <c r="A761" s="27" t="n">
        <v>3001</v>
      </c>
      <c r="B761" s="244" t="n">
        <f aca="false">IF(D761="x",0,IF(C761&lt;1,0,IF(C761&gt;1,1)))</f>
        <v>0</v>
      </c>
      <c r="C761" s="162"/>
      <c r="D761" s="126"/>
      <c r="E761" s="253" t="s">
        <v>430</v>
      </c>
    </row>
    <row r="762" customFormat="false" ht="14.25" hidden="false" customHeight="false" outlineLevel="0" collapsed="false">
      <c r="A762" s="27" t="n">
        <v>3002</v>
      </c>
      <c r="B762" s="244" t="n">
        <f aca="false">IF(D762="x",0,IF(C762&lt;1,0,IF(C762&gt;1,1)))</f>
        <v>0</v>
      </c>
      <c r="C762" s="162"/>
      <c r="D762" s="126"/>
      <c r="E762" s="253" t="s">
        <v>430</v>
      </c>
    </row>
    <row r="763" customFormat="false" ht="14.25" hidden="false" customHeight="false" outlineLevel="0" collapsed="false">
      <c r="A763" s="27" t="n">
        <v>3003</v>
      </c>
      <c r="B763" s="244" t="n">
        <f aca="false">IF(D763="x",0,IF(C763&lt;1,0,IF(C763&gt;1,1)))</f>
        <v>0</v>
      </c>
      <c r="C763" s="162"/>
      <c r="D763" s="126"/>
      <c r="E763" s="253" t="s">
        <v>430</v>
      </c>
    </row>
    <row r="764" customFormat="false" ht="14.25" hidden="false" customHeight="false" outlineLevel="0" collapsed="false">
      <c r="A764" s="27" t="n">
        <v>3004</v>
      </c>
      <c r="B764" s="244" t="n">
        <f aca="false">IF(D764="x",0,IF(C764&lt;1,0,IF(C764&gt;1,1)))</f>
        <v>0</v>
      </c>
      <c r="C764" s="162"/>
      <c r="D764" s="126"/>
      <c r="E764" s="253" t="s">
        <v>430</v>
      </c>
    </row>
    <row r="765" customFormat="false" ht="14.25" hidden="false" customHeight="false" outlineLevel="0" collapsed="false">
      <c r="A765" s="27" t="n">
        <v>3005</v>
      </c>
      <c r="B765" s="244" t="n">
        <f aca="false">IF(D765="x",0,IF(C765&lt;1,0,IF(C765&gt;1,1)))</f>
        <v>0</v>
      </c>
      <c r="C765" s="162"/>
      <c r="D765" s="126"/>
      <c r="E765" s="253" t="s">
        <v>430</v>
      </c>
    </row>
    <row r="766" customFormat="false" ht="14.25" hidden="false" customHeight="false" outlineLevel="0" collapsed="false">
      <c r="A766" s="27" t="n">
        <v>3006</v>
      </c>
      <c r="B766" s="244" t="n">
        <f aca="false">IF(D766="x",0,IF(C766&lt;1,0,IF(C766&gt;1,1)))</f>
        <v>0</v>
      </c>
      <c r="C766" s="162"/>
      <c r="D766" s="126"/>
      <c r="E766" s="253" t="s">
        <v>430</v>
      </c>
    </row>
    <row r="767" customFormat="false" ht="14.25" hidden="false" customHeight="false" outlineLevel="0" collapsed="false">
      <c r="A767" s="27" t="n">
        <v>3007</v>
      </c>
      <c r="B767" s="244" t="n">
        <f aca="false">IF(D767="x",0,IF(C767&lt;1,0,IF(C767&gt;1,1)))</f>
        <v>0</v>
      </c>
      <c r="C767" s="162"/>
      <c r="D767" s="126"/>
      <c r="E767" s="253" t="s">
        <v>430</v>
      </c>
    </row>
    <row r="768" customFormat="false" ht="14.25" hidden="false" customHeight="false" outlineLevel="0" collapsed="false">
      <c r="A768" s="27" t="n">
        <v>3008</v>
      </c>
      <c r="B768" s="244" t="n">
        <f aca="false">IF(D768="x",0,IF(C768&lt;1,0,IF(C768&gt;1,1)))</f>
        <v>1</v>
      </c>
      <c r="C768" s="261" t="n">
        <v>116</v>
      </c>
      <c r="D768" s="126"/>
      <c r="E768" s="253" t="s">
        <v>430</v>
      </c>
      <c r="F768" s="262"/>
      <c r="G768" s="263"/>
    </row>
    <row r="769" customFormat="false" ht="14.25" hidden="false" customHeight="false" outlineLevel="0" collapsed="false">
      <c r="A769" s="27" t="n">
        <v>3009</v>
      </c>
      <c r="B769" s="244" t="n">
        <f aca="false">IF(D769="x",0,IF(C769&lt;1,0,IF(C769&gt;1,1)))</f>
        <v>1</v>
      </c>
      <c r="C769" s="261" t="n">
        <v>117.65</v>
      </c>
      <c r="D769" s="126"/>
      <c r="E769" s="253" t="s">
        <v>430</v>
      </c>
      <c r="F769" s="262"/>
      <c r="G769" s="263"/>
    </row>
    <row r="770" customFormat="false" ht="14.25" hidden="false" customHeight="false" outlineLevel="0" collapsed="false">
      <c r="A770" s="27" t="n">
        <v>3010</v>
      </c>
      <c r="B770" s="244" t="n">
        <f aca="false">IF(D770="x",0,IF(C770&lt;1,0,IF(C770&gt;1,1)))</f>
        <v>1</v>
      </c>
      <c r="C770" s="261" t="n">
        <v>117.32</v>
      </c>
      <c r="D770" s="126"/>
      <c r="E770" s="253" t="s">
        <v>430</v>
      </c>
      <c r="F770" s="262"/>
      <c r="G770" s="263"/>
    </row>
    <row r="771" customFormat="false" ht="14.25" hidden="false" customHeight="false" outlineLevel="0" collapsed="false">
      <c r="A771" s="27" t="n">
        <v>3011</v>
      </c>
      <c r="B771" s="244" t="n">
        <f aca="false">IF(D771="x",0,IF(C771&lt;1,0,IF(C771&gt;1,1)))</f>
        <v>1</v>
      </c>
      <c r="C771" s="261" t="n">
        <v>116.23</v>
      </c>
      <c r="D771" s="126"/>
      <c r="E771" s="253" t="s">
        <v>430</v>
      </c>
      <c r="F771" s="262"/>
      <c r="G771" s="263"/>
    </row>
    <row r="772" customFormat="false" ht="14.25" hidden="false" customHeight="false" outlineLevel="0" collapsed="false">
      <c r="A772" s="27" t="n">
        <v>3012</v>
      </c>
      <c r="B772" s="244" t="n">
        <f aca="false">IF(D772="x",0,IF(C772&lt;1,0,IF(C772&gt;1,1)))</f>
        <v>0</v>
      </c>
      <c r="C772" s="261"/>
      <c r="D772" s="126"/>
      <c r="E772" s="253" t="s">
        <v>430</v>
      </c>
      <c r="F772" s="262"/>
      <c r="G772" s="263"/>
    </row>
    <row r="773" customFormat="false" ht="14.25" hidden="false" customHeight="false" outlineLevel="0" collapsed="false">
      <c r="A773" s="27" t="n">
        <v>3013</v>
      </c>
      <c r="B773" s="244" t="n">
        <f aca="false">IF(D773="x",0,IF(C773&lt;1,0,IF(C773&gt;1,1)))</f>
        <v>1</v>
      </c>
      <c r="C773" s="261" t="n">
        <v>117.17</v>
      </c>
      <c r="D773" s="126"/>
      <c r="E773" s="253" t="s">
        <v>430</v>
      </c>
      <c r="F773" s="262"/>
      <c r="G773" s="263"/>
    </row>
    <row r="774" customFormat="false" ht="14.25" hidden="false" customHeight="false" outlineLevel="0" collapsed="false">
      <c r="A774" s="27" t="n">
        <v>3014</v>
      </c>
      <c r="B774" s="244" t="n">
        <f aca="false">IF(D774="x",0,IF(C774&lt;1,0,IF(C774&gt;1,1)))</f>
        <v>0</v>
      </c>
      <c r="C774" s="261"/>
      <c r="D774" s="126"/>
      <c r="E774" s="253" t="s">
        <v>430</v>
      </c>
      <c r="F774" s="262"/>
      <c r="G774" s="263"/>
    </row>
    <row r="775" customFormat="false" ht="14.25" hidden="false" customHeight="false" outlineLevel="0" collapsed="false">
      <c r="A775" s="27" t="n">
        <v>3015</v>
      </c>
      <c r="B775" s="244" t="n">
        <f aca="false">IF(D775="x",0,IF(C775&lt;1,0,IF(C775&gt;1,1)))</f>
        <v>0</v>
      </c>
      <c r="C775" s="261"/>
      <c r="D775" s="126"/>
      <c r="E775" s="253" t="s">
        <v>430</v>
      </c>
      <c r="F775" s="262"/>
      <c r="G775" s="263"/>
    </row>
    <row r="776" customFormat="false" ht="14.25" hidden="false" customHeight="false" outlineLevel="0" collapsed="false">
      <c r="A776" s="27" t="n">
        <v>3016</v>
      </c>
      <c r="B776" s="244" t="n">
        <f aca="false">IF(D776="x",0,IF(C776&lt;1,0,IF(C776&gt;1,1)))</f>
        <v>0</v>
      </c>
      <c r="C776" s="261"/>
      <c r="D776" s="126"/>
      <c r="E776" s="253" t="s">
        <v>430</v>
      </c>
      <c r="F776" s="262"/>
      <c r="G776" s="263"/>
    </row>
    <row r="777" customFormat="false" ht="14.25" hidden="false" customHeight="false" outlineLevel="0" collapsed="false">
      <c r="A777" s="27" t="n">
        <v>3017</v>
      </c>
      <c r="B777" s="244" t="n">
        <f aca="false">IF(D777="x",0,IF(C777&lt;1,0,IF(C777&gt;1,1)))</f>
        <v>0</v>
      </c>
      <c r="C777" s="261"/>
      <c r="D777" s="126"/>
      <c r="E777" s="253" t="s">
        <v>430</v>
      </c>
      <c r="F777" s="262"/>
      <c r="G777" s="263"/>
    </row>
    <row r="778" customFormat="false" ht="14.25" hidden="false" customHeight="false" outlineLevel="0" collapsed="false">
      <c r="A778" s="27" t="n">
        <v>3018</v>
      </c>
      <c r="B778" s="244" t="n">
        <f aca="false">IF(D778="x",0,IF(C778&lt;1,0,IF(C778&gt;1,1)))</f>
        <v>0</v>
      </c>
      <c r="C778" s="261"/>
      <c r="D778" s="126"/>
      <c r="E778" s="253" t="s">
        <v>430</v>
      </c>
      <c r="F778" s="262"/>
      <c r="G778" s="263"/>
    </row>
    <row r="779" customFormat="false" ht="14.25" hidden="false" customHeight="false" outlineLevel="0" collapsed="false">
      <c r="A779" s="27" t="n">
        <v>3019</v>
      </c>
      <c r="B779" s="244" t="n">
        <f aca="false">IF(D779="x",0,IF(C779&lt;1,0,IF(C779&gt;1,1)))</f>
        <v>0</v>
      </c>
      <c r="C779" s="261"/>
      <c r="D779" s="126"/>
      <c r="E779" s="253" t="s">
        <v>430</v>
      </c>
      <c r="F779" s="262"/>
      <c r="G779" s="263"/>
    </row>
    <row r="780" customFormat="false" ht="14.25" hidden="false" customHeight="false" outlineLevel="0" collapsed="false">
      <c r="A780" s="27" t="n">
        <v>3020</v>
      </c>
      <c r="B780" s="244" t="n">
        <f aca="false">IF(D780="x",0,IF(C780&lt;1,0,IF(C780&gt;1,1)))</f>
        <v>0</v>
      </c>
      <c r="C780" s="261"/>
      <c r="D780" s="126"/>
      <c r="E780" s="253" t="s">
        <v>430</v>
      </c>
      <c r="F780" s="262"/>
      <c r="G780" s="263"/>
    </row>
    <row r="781" customFormat="false" ht="14.25" hidden="false" customHeight="false" outlineLevel="0" collapsed="false">
      <c r="A781" s="27" t="n">
        <v>3021</v>
      </c>
      <c r="B781" s="244" t="n">
        <f aca="false">IF(D781="x",0,IF(C781&lt;1,0,IF(C781&gt;1,1)))</f>
        <v>1</v>
      </c>
      <c r="C781" s="261" t="n">
        <v>112.648603421374</v>
      </c>
      <c r="D781" s="126"/>
      <c r="E781" s="253" t="s">
        <v>430</v>
      </c>
      <c r="F781" s="262"/>
      <c r="G781" s="263"/>
    </row>
    <row r="782" customFormat="false" ht="14.25" hidden="false" customHeight="false" outlineLevel="0" collapsed="false">
      <c r="A782" s="27" t="n">
        <v>3022</v>
      </c>
      <c r="B782" s="244" t="n">
        <f aca="false">IF(D782="x",0,IF(C782&lt;1,0,IF(C782&gt;1,1)))</f>
        <v>0</v>
      </c>
      <c r="C782" s="261"/>
      <c r="D782" s="126"/>
      <c r="E782" s="253" t="s">
        <v>430</v>
      </c>
      <c r="F782" s="262"/>
      <c r="G782" s="263"/>
    </row>
    <row r="783" customFormat="false" ht="14.25" hidden="false" customHeight="false" outlineLevel="0" collapsed="false">
      <c r="A783" s="27" t="n">
        <v>3023</v>
      </c>
      <c r="B783" s="244" t="n">
        <f aca="false">IF(D783="x",0,IF(C783&lt;1,0,IF(C783&gt;1,1)))</f>
        <v>0</v>
      </c>
      <c r="C783" s="261"/>
      <c r="D783" s="126"/>
      <c r="E783" s="253" t="s">
        <v>430</v>
      </c>
      <c r="F783" s="262"/>
      <c r="G783" s="263"/>
    </row>
    <row r="784" customFormat="false" ht="14.25" hidden="false" customHeight="false" outlineLevel="0" collapsed="false">
      <c r="A784" s="27" t="n">
        <v>3024</v>
      </c>
      <c r="B784" s="244" t="n">
        <f aca="false">IF(D784="x",0,IF(C784&lt;1,0,IF(C784&gt;1,1)))</f>
        <v>1</v>
      </c>
      <c r="C784" s="261" t="n">
        <v>114.028488103567</v>
      </c>
      <c r="D784" s="126"/>
      <c r="E784" s="253" t="s">
        <v>430</v>
      </c>
      <c r="F784" s="262"/>
      <c r="G784" s="263"/>
    </row>
    <row r="785" customFormat="false" ht="14.25" hidden="false" customHeight="false" outlineLevel="0" collapsed="false">
      <c r="A785" s="27" t="n">
        <v>3025</v>
      </c>
      <c r="B785" s="244" t="n">
        <f aca="false">IF(D785="x",0,IF(C785&lt;1,0,IF(C785&gt;1,1)))</f>
        <v>0</v>
      </c>
      <c r="C785" s="261"/>
      <c r="D785" s="126"/>
      <c r="E785" s="253" t="s">
        <v>430</v>
      </c>
      <c r="F785" s="262"/>
      <c r="G785" s="263"/>
    </row>
    <row r="786" customFormat="false" ht="14.25" hidden="false" customHeight="false" outlineLevel="0" collapsed="false">
      <c r="A786" s="27" t="n">
        <v>3026</v>
      </c>
      <c r="B786" s="244" t="n">
        <f aca="false">IF(D786="x",0,IF(C786&lt;1,0,IF(C786&gt;1,1)))</f>
        <v>1</v>
      </c>
      <c r="C786" s="261" t="n">
        <v>117.7</v>
      </c>
      <c r="D786" s="126"/>
      <c r="E786" s="253" t="s">
        <v>430</v>
      </c>
      <c r="F786" s="262"/>
      <c r="G786" s="263"/>
    </row>
    <row r="787" customFormat="false" ht="14.25" hidden="false" customHeight="false" outlineLevel="0" collapsed="false">
      <c r="A787" s="27" t="n">
        <v>3027</v>
      </c>
      <c r="B787" s="244" t="n">
        <f aca="false">IF(D787="x",0,IF(C787&lt;1,0,IF(C787&gt;1,1)))</f>
        <v>1</v>
      </c>
      <c r="C787" s="261" t="n">
        <v>116.45</v>
      </c>
      <c r="D787" s="126"/>
      <c r="E787" s="253" t="s">
        <v>430</v>
      </c>
      <c r="F787" s="262"/>
      <c r="G787" s="263"/>
    </row>
    <row r="788" customFormat="false" ht="14.25" hidden="false" customHeight="false" outlineLevel="0" collapsed="false">
      <c r="A788" s="27" t="n">
        <v>3028</v>
      </c>
      <c r="B788" s="244" t="n">
        <f aca="false">IF(D788="x",0,IF(C788&lt;1,0,IF(C788&gt;1,1)))</f>
        <v>1</v>
      </c>
      <c r="C788" s="261" t="n">
        <v>115.96</v>
      </c>
      <c r="D788" s="126"/>
      <c r="E788" s="253" t="s">
        <v>430</v>
      </c>
      <c r="F788" s="262"/>
      <c r="G788" s="263"/>
    </row>
    <row r="789" customFormat="false" ht="14.25" hidden="false" customHeight="false" outlineLevel="0" collapsed="false">
      <c r="A789" s="27" t="n">
        <v>3029</v>
      </c>
      <c r="B789" s="244" t="n">
        <f aca="false">IF(D789="x",0,IF(C789&lt;1,0,IF(C789&gt;1,1)))</f>
        <v>0</v>
      </c>
      <c r="C789" s="261"/>
      <c r="D789" s="126"/>
      <c r="E789" s="253" t="s">
        <v>430</v>
      </c>
      <c r="F789" s="262"/>
      <c r="G789" s="263"/>
    </row>
    <row r="790" customFormat="false" ht="14.25" hidden="false" customHeight="false" outlineLevel="0" collapsed="false">
      <c r="A790" s="27" t="n">
        <v>3030</v>
      </c>
      <c r="B790" s="244" t="n">
        <f aca="false">IF(D790="x",0,IF(C790&lt;1,0,IF(C790&gt;1,1)))</f>
        <v>0</v>
      </c>
      <c r="C790" s="261"/>
      <c r="D790" s="126"/>
      <c r="E790" s="253" t="s">
        <v>430</v>
      </c>
      <c r="F790" s="262"/>
      <c r="G790" s="263"/>
    </row>
    <row r="791" customFormat="false" ht="14.25" hidden="false" customHeight="false" outlineLevel="0" collapsed="false">
      <c r="A791" s="27" t="n">
        <v>3031</v>
      </c>
      <c r="B791" s="244" t="n">
        <f aca="false">IF(D791="x",0,IF(C791&lt;1,0,IF(C791&gt;1,1)))</f>
        <v>1</v>
      </c>
      <c r="C791" s="261" t="n">
        <v>117.56</v>
      </c>
      <c r="D791" s="126"/>
      <c r="E791" s="253" t="s">
        <v>430</v>
      </c>
      <c r="F791" s="262"/>
      <c r="G791" s="263"/>
    </row>
    <row r="792" customFormat="false" ht="14.25" hidden="false" customHeight="false" outlineLevel="0" collapsed="false">
      <c r="A792" s="27" t="n">
        <v>3032</v>
      </c>
      <c r="B792" s="244" t="n">
        <f aca="false">IF(D792="x",0,IF(C792&lt;1,0,IF(C792&gt;1,1)))</f>
        <v>0</v>
      </c>
      <c r="C792" s="261"/>
      <c r="D792" s="126"/>
      <c r="E792" s="253" t="s">
        <v>430</v>
      </c>
      <c r="F792" s="262"/>
      <c r="G792" s="263"/>
    </row>
    <row r="793" customFormat="false" ht="14.25" hidden="false" customHeight="false" outlineLevel="0" collapsed="false">
      <c r="A793" s="27" t="n">
        <v>3033</v>
      </c>
      <c r="B793" s="244" t="n">
        <f aca="false">IF(D793="x",0,IF(C793&lt;1,0,IF(C793&gt;1,1)))</f>
        <v>0</v>
      </c>
      <c r="C793" s="261"/>
      <c r="D793" s="126"/>
      <c r="E793" s="253" t="s">
        <v>430</v>
      </c>
      <c r="F793" s="262"/>
      <c r="G793" s="263"/>
    </row>
    <row r="794" customFormat="false" ht="14.25" hidden="false" customHeight="false" outlineLevel="0" collapsed="false">
      <c r="A794" s="27" t="n">
        <v>3034</v>
      </c>
      <c r="B794" s="244" t="n">
        <f aca="false">IF(D794="x",0,IF(C794&lt;1,0,IF(C794&gt;1,1)))</f>
        <v>1</v>
      </c>
      <c r="C794" s="261" t="n">
        <v>116.21</v>
      </c>
      <c r="D794" s="126"/>
      <c r="E794" s="253" t="s">
        <v>430</v>
      </c>
      <c r="F794" s="262"/>
      <c r="G794" s="263"/>
    </row>
    <row r="795" customFormat="false" ht="14.25" hidden="false" customHeight="false" outlineLevel="0" collapsed="false">
      <c r="A795" s="27" t="n">
        <v>3035</v>
      </c>
      <c r="B795" s="244" t="n">
        <f aca="false">IF(D795="x",0,IF(C795&lt;1,0,IF(C795&gt;1,1)))</f>
        <v>1</v>
      </c>
      <c r="C795" s="261" t="n">
        <v>115.67</v>
      </c>
      <c r="D795" s="126"/>
      <c r="E795" s="253" t="s">
        <v>430</v>
      </c>
      <c r="F795" s="262"/>
      <c r="G795" s="263"/>
    </row>
    <row r="796" customFormat="false" ht="14.25" hidden="false" customHeight="false" outlineLevel="0" collapsed="false">
      <c r="A796" s="27" t="n">
        <v>3036</v>
      </c>
      <c r="B796" s="244" t="n">
        <f aca="false">IF(D796="x",0,IF(C796&lt;1,0,IF(C796&gt;1,1)))</f>
        <v>0</v>
      </c>
      <c r="C796" s="261"/>
      <c r="D796" s="126"/>
      <c r="E796" s="253" t="s">
        <v>430</v>
      </c>
      <c r="F796" s="262"/>
      <c r="G796" s="263"/>
    </row>
    <row r="797" customFormat="false" ht="14.25" hidden="false" customHeight="false" outlineLevel="0" collapsed="false">
      <c r="A797" s="27" t="n">
        <v>3037</v>
      </c>
      <c r="B797" s="244" t="n">
        <f aca="false">IF(D797="x",0,IF(C797&lt;1,0,IF(C797&gt;1,1)))</f>
        <v>0</v>
      </c>
      <c r="C797" s="261"/>
      <c r="D797" s="126"/>
      <c r="E797" s="253" t="s">
        <v>430</v>
      </c>
      <c r="F797" s="262"/>
      <c r="G797" s="263"/>
    </row>
    <row r="798" customFormat="false" ht="14.25" hidden="false" customHeight="false" outlineLevel="0" collapsed="false">
      <c r="A798" s="27" t="n">
        <v>3038</v>
      </c>
      <c r="B798" s="244" t="n">
        <f aca="false">IF(D798="x",0,IF(C798&lt;1,0,IF(C798&gt;1,1)))</f>
        <v>1</v>
      </c>
      <c r="C798" s="261" t="n">
        <v>115.95</v>
      </c>
      <c r="D798" s="126"/>
      <c r="E798" s="253" t="s">
        <v>430</v>
      </c>
      <c r="F798" s="262"/>
      <c r="G798" s="263"/>
    </row>
    <row r="799" customFormat="false" ht="14.25" hidden="false" customHeight="false" outlineLevel="0" collapsed="false">
      <c r="A799" s="27" t="n">
        <v>3039</v>
      </c>
      <c r="B799" s="244" t="n">
        <f aca="false">IF(D799="x",0,IF(C799&lt;1,0,IF(C799&gt;1,1)))</f>
        <v>1</v>
      </c>
      <c r="C799" s="261" t="n">
        <v>116.46</v>
      </c>
      <c r="D799" s="126"/>
      <c r="E799" s="253" t="s">
        <v>430</v>
      </c>
      <c r="F799" s="262"/>
      <c r="G799" s="263"/>
    </row>
    <row r="800" customFormat="false" ht="14.25" hidden="false" customHeight="false" outlineLevel="0" collapsed="false">
      <c r="A800" s="27" t="n">
        <v>3040</v>
      </c>
      <c r="B800" s="244" t="n">
        <f aca="false">IF(D800="x",0,IF(C800&lt;1,0,IF(C800&gt;1,1)))</f>
        <v>0</v>
      </c>
      <c r="C800" s="261"/>
      <c r="D800" s="126"/>
      <c r="E800" s="253" t="s">
        <v>430</v>
      </c>
      <c r="F800" s="262"/>
      <c r="G800" s="263"/>
    </row>
    <row r="801" customFormat="false" ht="14.25" hidden="false" customHeight="false" outlineLevel="0" collapsed="false">
      <c r="A801" s="27" t="n">
        <v>3041</v>
      </c>
      <c r="B801" s="244" t="n">
        <f aca="false">IF(D801="x",0,IF(C801&lt;1,0,IF(C801&gt;1,1)))</f>
        <v>0</v>
      </c>
      <c r="C801" s="261"/>
      <c r="D801" s="126"/>
      <c r="E801" s="253" t="s">
        <v>430</v>
      </c>
      <c r="F801" s="262"/>
      <c r="G801" s="263"/>
    </row>
    <row r="802" customFormat="false" ht="14.25" hidden="false" customHeight="false" outlineLevel="0" collapsed="false">
      <c r="A802" s="27" t="n">
        <v>3042</v>
      </c>
      <c r="B802" s="244" t="n">
        <f aca="false">IF(D802="x",0,IF(C802&lt;1,0,IF(C802&gt;1,1)))</f>
        <v>1</v>
      </c>
      <c r="C802" s="261" t="n">
        <v>117.21</v>
      </c>
      <c r="D802" s="126"/>
      <c r="E802" s="253" t="s">
        <v>430</v>
      </c>
      <c r="F802" s="262"/>
      <c r="G802" s="263"/>
    </row>
    <row r="803" customFormat="false" ht="14.25" hidden="false" customHeight="false" outlineLevel="0" collapsed="false">
      <c r="A803" s="27" t="n">
        <v>3043</v>
      </c>
      <c r="B803" s="244" t="n">
        <f aca="false">IF(D803="x",0,IF(C803&lt;1,0,IF(C803&gt;1,1)))</f>
        <v>0</v>
      </c>
      <c r="C803" s="261"/>
      <c r="D803" s="126"/>
      <c r="E803" s="253" t="s">
        <v>430</v>
      </c>
      <c r="F803" s="262"/>
      <c r="G803" s="263"/>
    </row>
    <row r="804" customFormat="false" ht="14.25" hidden="false" customHeight="false" outlineLevel="0" collapsed="false">
      <c r="A804" s="27" t="n">
        <v>3044</v>
      </c>
      <c r="B804" s="244" t="n">
        <f aca="false">IF(D804="x",0,IF(C804&lt;1,0,IF(C804&gt;1,1)))</f>
        <v>0</v>
      </c>
      <c r="C804" s="261"/>
      <c r="D804" s="126"/>
      <c r="E804" s="253" t="s">
        <v>430</v>
      </c>
      <c r="F804" s="262"/>
      <c r="G804" s="263"/>
    </row>
    <row r="805" customFormat="false" ht="14.25" hidden="false" customHeight="false" outlineLevel="0" collapsed="false">
      <c r="A805" s="27" t="n">
        <v>3045</v>
      </c>
      <c r="B805" s="244" t="n">
        <f aca="false">IF(D805="x",0,IF(C805&lt;1,0,IF(C805&gt;1,1)))</f>
        <v>1</v>
      </c>
      <c r="C805" s="261" t="n">
        <v>118.7</v>
      </c>
      <c r="D805" s="126"/>
      <c r="E805" s="253" t="s">
        <v>430</v>
      </c>
      <c r="F805" s="262"/>
      <c r="G805" s="263"/>
    </row>
    <row r="806" customFormat="false" ht="14.25" hidden="false" customHeight="false" outlineLevel="0" collapsed="false">
      <c r="A806" s="27" t="n">
        <v>3046</v>
      </c>
      <c r="B806" s="244" t="n">
        <f aca="false">IF(D806="x",0,IF(C806&lt;1,0,IF(C806&gt;1,1)))</f>
        <v>0</v>
      </c>
      <c r="C806" s="261"/>
      <c r="D806" s="126"/>
      <c r="E806" s="253" t="s">
        <v>430</v>
      </c>
      <c r="F806" s="262"/>
      <c r="G806" s="263"/>
    </row>
    <row r="807" customFormat="false" ht="14.25" hidden="false" customHeight="false" outlineLevel="0" collapsed="false">
      <c r="A807" s="27" t="n">
        <v>3047</v>
      </c>
      <c r="B807" s="244" t="n">
        <f aca="false">IF(D807="x",0,IF(C807&lt;1,0,IF(C807&gt;1,1)))</f>
        <v>0</v>
      </c>
      <c r="C807" s="261"/>
      <c r="D807" s="126"/>
      <c r="E807" s="253" t="s">
        <v>430</v>
      </c>
      <c r="F807" s="262"/>
      <c r="G807" s="263"/>
    </row>
    <row r="808" customFormat="false" ht="14.25" hidden="false" customHeight="false" outlineLevel="0" collapsed="false">
      <c r="A808" s="27" t="n">
        <v>3048</v>
      </c>
      <c r="B808" s="244" t="n">
        <f aca="false">IF(D808="x",0,IF(C808&lt;1,0,IF(C808&gt;1,1)))</f>
        <v>0</v>
      </c>
      <c r="C808" s="261"/>
      <c r="D808" s="126"/>
      <c r="E808" s="253" t="s">
        <v>430</v>
      </c>
      <c r="F808" s="262"/>
      <c r="G808" s="263"/>
    </row>
    <row r="809" customFormat="false" ht="14.25" hidden="false" customHeight="false" outlineLevel="0" collapsed="false">
      <c r="A809" s="27" t="n">
        <v>3049</v>
      </c>
      <c r="B809" s="244" t="n">
        <f aca="false">IF(D809="x",0,IF(C809&lt;1,0,IF(C809&gt;1,1)))</f>
        <v>1</v>
      </c>
      <c r="C809" s="261" t="n">
        <v>115.27</v>
      </c>
      <c r="D809" s="126"/>
      <c r="E809" s="253" t="s">
        <v>430</v>
      </c>
      <c r="F809" s="262"/>
      <c r="G809" s="263"/>
    </row>
    <row r="810" customFormat="false" ht="14.25" hidden="false" customHeight="false" outlineLevel="0" collapsed="false">
      <c r="A810" s="27" t="n">
        <v>3050</v>
      </c>
      <c r="B810" s="244" t="n">
        <f aca="false">IF(D810="x",0,IF(C810&lt;1,0,IF(C810&gt;1,1)))</f>
        <v>1</v>
      </c>
      <c r="C810" s="261" t="n">
        <v>116.74</v>
      </c>
      <c r="D810" s="126"/>
      <c r="E810" s="253" t="s">
        <v>430</v>
      </c>
      <c r="F810" s="262"/>
      <c r="G810" s="263"/>
    </row>
    <row r="811" customFormat="false" ht="14.25" hidden="false" customHeight="false" outlineLevel="0" collapsed="false">
      <c r="A811" s="27" t="n">
        <v>3051</v>
      </c>
      <c r="B811" s="244" t="n">
        <f aca="false">IF(D811="x",0,IF(C811&lt;1,0,IF(C811&gt;1,1)))</f>
        <v>1</v>
      </c>
      <c r="C811" s="261" t="n">
        <v>117.34</v>
      </c>
      <c r="D811" s="126"/>
      <c r="E811" s="253" t="s">
        <v>430</v>
      </c>
      <c r="F811" s="262"/>
      <c r="G811" s="263"/>
    </row>
    <row r="812" customFormat="false" ht="14.25" hidden="false" customHeight="false" outlineLevel="0" collapsed="false">
      <c r="A812" s="27" t="n">
        <v>3052</v>
      </c>
      <c r="B812" s="244" t="n">
        <f aca="false">IF(D812="x",0,IF(C812&lt;1,0,IF(C812&gt;1,1)))</f>
        <v>0</v>
      </c>
      <c r="C812" s="261"/>
      <c r="D812" s="126"/>
      <c r="E812" s="253" t="s">
        <v>430</v>
      </c>
      <c r="F812" s="262"/>
      <c r="G812" s="263"/>
    </row>
    <row r="813" customFormat="false" ht="14.25" hidden="false" customHeight="false" outlineLevel="0" collapsed="false">
      <c r="A813" s="27" t="n">
        <v>3053</v>
      </c>
      <c r="B813" s="244" t="n">
        <f aca="false">IF(D813="x",0,IF(C813&lt;1,0,IF(C813&gt;1,1)))</f>
        <v>1</v>
      </c>
      <c r="C813" s="261" t="n">
        <v>116.42</v>
      </c>
      <c r="D813" s="126"/>
      <c r="E813" s="253" t="s">
        <v>430</v>
      </c>
      <c r="F813" s="262"/>
      <c r="G813" s="263"/>
    </row>
    <row r="814" customFormat="false" ht="14.25" hidden="false" customHeight="false" outlineLevel="0" collapsed="false">
      <c r="A814" s="27" t="n">
        <v>3054</v>
      </c>
      <c r="B814" s="244" t="n">
        <f aca="false">IF(D814="x",0,IF(C814&lt;1,0,IF(C814&gt;1,1)))</f>
        <v>1</v>
      </c>
      <c r="C814" s="261" t="n">
        <v>115.39</v>
      </c>
      <c r="D814" s="126"/>
      <c r="E814" s="253" t="s">
        <v>430</v>
      </c>
      <c r="F814" s="262"/>
      <c r="G814" s="263"/>
    </row>
    <row r="815" customFormat="false" ht="14.25" hidden="false" customHeight="false" outlineLevel="0" collapsed="false">
      <c r="A815" s="27" t="n">
        <v>3055</v>
      </c>
      <c r="B815" s="244" t="n">
        <f aca="false">IF(D815="x",0,IF(C815&lt;1,0,IF(C815&gt;1,1)))</f>
        <v>1</v>
      </c>
      <c r="C815" s="264" t="n">
        <v>117.53</v>
      </c>
      <c r="D815" s="126"/>
      <c r="E815" s="253" t="s">
        <v>430</v>
      </c>
      <c r="F815" s="262"/>
      <c r="G815" s="265"/>
    </row>
    <row r="816" customFormat="false" ht="14.25" hidden="false" customHeight="false" outlineLevel="0" collapsed="false">
      <c r="A816" s="27" t="n">
        <v>3056</v>
      </c>
      <c r="B816" s="244" t="n">
        <f aca="false">IF(D816="x",0,IF(C816&lt;1,0,IF(C816&gt;1,1)))</f>
        <v>0</v>
      </c>
      <c r="C816" s="162"/>
      <c r="D816" s="126"/>
      <c r="E816" s="253" t="s">
        <v>430</v>
      </c>
    </row>
    <row r="817" customFormat="false" ht="14.25" hidden="false" customHeight="false" outlineLevel="0" collapsed="false">
      <c r="A817" s="27" t="n">
        <v>3057</v>
      </c>
      <c r="B817" s="244" t="n">
        <f aca="false">IF(D817="x",0,IF(C817&lt;1,0,IF(C817&gt;1,1)))</f>
        <v>0</v>
      </c>
      <c r="C817" s="162"/>
      <c r="D817" s="126"/>
      <c r="E817" s="253" t="s">
        <v>430</v>
      </c>
    </row>
    <row r="818" customFormat="false" ht="14.25" hidden="false" customHeight="false" outlineLevel="0" collapsed="false">
      <c r="A818" s="27" t="n">
        <v>3058</v>
      </c>
      <c r="B818" s="244" t="n">
        <f aca="false">IF(D818="x",0,IF(C818&lt;1,0,IF(C818&gt;1,1)))</f>
        <v>0</v>
      </c>
      <c r="C818" s="162"/>
      <c r="D818" s="126"/>
      <c r="E818" s="253" t="s">
        <v>430</v>
      </c>
    </row>
    <row r="819" customFormat="false" ht="14.25" hidden="false" customHeight="false" outlineLevel="0" collapsed="false">
      <c r="A819" s="27" t="n">
        <v>3059</v>
      </c>
      <c r="B819" s="244" t="n">
        <f aca="false">IF(D819="x",0,IF(C819&lt;1,0,IF(C819&gt;1,1)))</f>
        <v>0</v>
      </c>
      <c r="C819" s="162"/>
      <c r="D819" s="126"/>
      <c r="E819" s="253" t="s">
        <v>430</v>
      </c>
    </row>
    <row r="820" customFormat="false" ht="14.25" hidden="false" customHeight="false" outlineLevel="0" collapsed="false">
      <c r="A820" s="27" t="n">
        <v>3060</v>
      </c>
      <c r="B820" s="244" t="n">
        <f aca="false">IF(D820="x",0,IF(C820&lt;1,0,IF(C820&gt;1,1)))</f>
        <v>0</v>
      </c>
      <c r="C820" s="162"/>
      <c r="D820" s="126"/>
      <c r="E820" s="253" t="s">
        <v>430</v>
      </c>
    </row>
    <row r="821" customFormat="false" ht="14.25" hidden="false" customHeight="false" outlineLevel="0" collapsed="false">
      <c r="A821" s="27" t="n">
        <v>3061</v>
      </c>
      <c r="B821" s="244" t="n">
        <f aca="false">IF(D821="x",0,IF(C821&lt;1,0,IF(C821&gt;1,1)))</f>
        <v>0</v>
      </c>
      <c r="C821" s="162"/>
      <c r="D821" s="126"/>
      <c r="E821" s="253" t="s">
        <v>430</v>
      </c>
    </row>
    <row r="822" customFormat="false" ht="14.25" hidden="false" customHeight="false" outlineLevel="0" collapsed="false">
      <c r="A822" s="27" t="n">
        <v>3062</v>
      </c>
      <c r="B822" s="244" t="n">
        <f aca="false">IF(D822="x",0,IF(C822&lt;1,0,IF(C822&gt;1,1)))</f>
        <v>0</v>
      </c>
      <c r="C822" s="162"/>
      <c r="D822" s="126"/>
      <c r="E822" s="253" t="s">
        <v>430</v>
      </c>
    </row>
    <row r="823" customFormat="false" ht="14.25" hidden="false" customHeight="false" outlineLevel="0" collapsed="false">
      <c r="A823" s="27" t="n">
        <v>3063</v>
      </c>
      <c r="B823" s="244" t="n">
        <f aca="false">IF(D823="x",0,IF(C823&lt;1,0,IF(C823&gt;1,1)))</f>
        <v>0</v>
      </c>
      <c r="C823" s="162"/>
      <c r="D823" s="126"/>
      <c r="E823" s="253" t="s">
        <v>430</v>
      </c>
    </row>
    <row r="824" customFormat="false" ht="14.25" hidden="false" customHeight="false" outlineLevel="0" collapsed="false">
      <c r="A824" s="27" t="n">
        <v>3064</v>
      </c>
      <c r="B824" s="244" t="n">
        <f aca="false">IF(D824="x",0,IF(C824&lt;1,0,IF(C824&gt;1,1)))</f>
        <v>0</v>
      </c>
      <c r="C824" s="162"/>
      <c r="D824" s="126"/>
      <c r="E824" s="253" t="s">
        <v>430</v>
      </c>
    </row>
    <row r="825" customFormat="false" ht="14.25" hidden="false" customHeight="false" outlineLevel="0" collapsed="false">
      <c r="A825" s="27" t="n">
        <v>3065</v>
      </c>
      <c r="B825" s="244" t="n">
        <f aca="false">IF(D825="x",0,IF(C825&lt;1,0,IF(C825&gt;1,1)))</f>
        <v>0</v>
      </c>
      <c r="C825" s="162"/>
      <c r="D825" s="126"/>
      <c r="E825" s="253" t="s">
        <v>430</v>
      </c>
    </row>
    <row r="826" customFormat="false" ht="14.25" hidden="false" customHeight="false" outlineLevel="0" collapsed="false">
      <c r="A826" s="27" t="n">
        <v>3066</v>
      </c>
      <c r="B826" s="244" t="n">
        <f aca="false">IF(D826="x",0,IF(C826&lt;1,0,IF(C826&gt;1,1)))</f>
        <v>0</v>
      </c>
      <c r="C826" s="162"/>
      <c r="D826" s="126"/>
      <c r="E826" s="253" t="s">
        <v>430</v>
      </c>
    </row>
    <row r="827" customFormat="false" ht="14.25" hidden="false" customHeight="false" outlineLevel="0" collapsed="false">
      <c r="A827" s="27" t="n">
        <v>3067</v>
      </c>
      <c r="B827" s="244" t="n">
        <f aca="false">IF(D827="x",0,IF(C827&lt;1,0,IF(C827&gt;1,1)))</f>
        <v>0</v>
      </c>
      <c r="C827" s="162"/>
      <c r="D827" s="126"/>
      <c r="E827" s="253" t="s">
        <v>430</v>
      </c>
    </row>
    <row r="828" customFormat="false" ht="14.25" hidden="false" customHeight="false" outlineLevel="0" collapsed="false">
      <c r="A828" s="27" t="n">
        <v>3068</v>
      </c>
      <c r="B828" s="244" t="n">
        <f aca="false">IF(D828="x",0,IF(C828&lt;1,0,IF(C828&gt;1,1)))</f>
        <v>0</v>
      </c>
      <c r="C828" s="162"/>
      <c r="D828" s="126"/>
      <c r="E828" s="253" t="s">
        <v>430</v>
      </c>
    </row>
    <row r="829" customFormat="false" ht="14.25" hidden="false" customHeight="false" outlineLevel="0" collapsed="false">
      <c r="A829" s="27" t="n">
        <v>3069</v>
      </c>
      <c r="B829" s="244" t="n">
        <f aca="false">IF(D829="x",0,IF(C829&lt;1,0,IF(C829&gt;1,1)))</f>
        <v>0</v>
      </c>
      <c r="C829" s="162"/>
      <c r="D829" s="126"/>
      <c r="E829" s="253" t="s">
        <v>430</v>
      </c>
    </row>
    <row r="830" customFormat="false" ht="14.25" hidden="false" customHeight="false" outlineLevel="0" collapsed="false">
      <c r="A830" s="27" t="n">
        <v>3070</v>
      </c>
      <c r="B830" s="244" t="n">
        <f aca="false">IF(D830="x",0,IF(C830&lt;1,0,IF(C830&gt;1,1)))</f>
        <v>0</v>
      </c>
      <c r="C830" s="162"/>
      <c r="D830" s="126"/>
      <c r="E830" s="253" t="s">
        <v>430</v>
      </c>
    </row>
    <row r="831" customFormat="false" ht="14.25" hidden="false" customHeight="false" outlineLevel="0" collapsed="false">
      <c r="A831" s="27" t="n">
        <v>3071</v>
      </c>
      <c r="B831" s="244" t="n">
        <f aca="false">IF(D831="x",0,IF(C831&lt;1,0,IF(C831&gt;1,1)))</f>
        <v>0</v>
      </c>
      <c r="C831" s="162"/>
      <c r="D831" s="126"/>
      <c r="E831" s="253" t="s">
        <v>430</v>
      </c>
    </row>
    <row r="832" customFormat="false" ht="14.25" hidden="false" customHeight="false" outlineLevel="0" collapsed="false">
      <c r="A832" s="27" t="n">
        <v>3072</v>
      </c>
      <c r="B832" s="244" t="n">
        <f aca="false">IF(D832="x",0,IF(C832&lt;1,0,IF(C832&gt;1,1)))</f>
        <v>0</v>
      </c>
      <c r="C832" s="162"/>
      <c r="D832" s="126"/>
      <c r="E832" s="253" t="s">
        <v>430</v>
      </c>
    </row>
    <row r="833" customFormat="false" ht="14.25" hidden="false" customHeight="false" outlineLevel="0" collapsed="false">
      <c r="A833" s="27" t="n">
        <v>3073</v>
      </c>
      <c r="B833" s="244" t="n">
        <f aca="false">IF(D833="x",0,IF(C833&lt;1,0,IF(C833&gt;1,1)))</f>
        <v>0</v>
      </c>
      <c r="C833" s="162"/>
      <c r="D833" s="126"/>
      <c r="E833" s="253" t="s">
        <v>430</v>
      </c>
    </row>
    <row r="834" customFormat="false" ht="14.25" hidden="false" customHeight="false" outlineLevel="0" collapsed="false">
      <c r="A834" s="27" t="n">
        <v>3074</v>
      </c>
      <c r="B834" s="244" t="n">
        <f aca="false">IF(D834="x",0,IF(C834&lt;1,0,IF(C834&gt;1,1)))</f>
        <v>0</v>
      </c>
      <c r="C834" s="162"/>
      <c r="D834" s="126"/>
      <c r="E834" s="253" t="s">
        <v>430</v>
      </c>
    </row>
    <row r="835" customFormat="false" ht="14.25" hidden="false" customHeight="false" outlineLevel="0" collapsed="false">
      <c r="A835" s="27" t="n">
        <v>3075</v>
      </c>
      <c r="B835" s="244" t="n">
        <f aca="false">IF(D835="x",0,IF(C835&lt;1,0,IF(C835&gt;1,1)))</f>
        <v>0</v>
      </c>
      <c r="C835" s="162"/>
      <c r="D835" s="126"/>
      <c r="E835" s="253" t="s">
        <v>430</v>
      </c>
    </row>
    <row r="836" customFormat="false" ht="14.25" hidden="false" customHeight="false" outlineLevel="0" collapsed="false">
      <c r="A836" s="27" t="n">
        <v>3076</v>
      </c>
      <c r="B836" s="244" t="n">
        <f aca="false">IF(D836="x",0,IF(C836&lt;1,0,IF(C836&gt;1,1)))</f>
        <v>0</v>
      </c>
      <c r="C836" s="162"/>
      <c r="D836" s="126"/>
      <c r="E836" s="253" t="s">
        <v>430</v>
      </c>
    </row>
    <row r="837" customFormat="false" ht="14.25" hidden="false" customHeight="false" outlineLevel="0" collapsed="false">
      <c r="A837" s="27" t="n">
        <v>3077</v>
      </c>
      <c r="B837" s="244" t="n">
        <f aca="false">IF(D837="x",0,IF(C837&lt;1,0,IF(C837&gt;1,1)))</f>
        <v>0</v>
      </c>
      <c r="C837" s="162"/>
      <c r="D837" s="126"/>
      <c r="E837" s="253" t="s">
        <v>430</v>
      </c>
    </row>
    <row r="838" customFormat="false" ht="14.25" hidden="false" customHeight="false" outlineLevel="0" collapsed="false">
      <c r="A838" s="27" t="n">
        <v>3078</v>
      </c>
      <c r="B838" s="244" t="n">
        <f aca="false">IF(D838="x",0,IF(C838&lt;1,0,IF(C838&gt;1,1)))</f>
        <v>0</v>
      </c>
      <c r="C838" s="162"/>
      <c r="D838" s="126"/>
      <c r="E838" s="253" t="s">
        <v>430</v>
      </c>
    </row>
    <row r="839" customFormat="false" ht="14.25" hidden="false" customHeight="false" outlineLevel="0" collapsed="false">
      <c r="A839" s="27" t="n">
        <v>3079</v>
      </c>
      <c r="B839" s="244" t="n">
        <f aca="false">IF(D839="x",0,IF(C839&lt;1,0,IF(C839&gt;1,1)))</f>
        <v>0</v>
      </c>
      <c r="C839" s="162"/>
      <c r="D839" s="126"/>
      <c r="E839" s="253" t="s">
        <v>430</v>
      </c>
    </row>
    <row r="840" customFormat="false" ht="14.25" hidden="false" customHeight="false" outlineLevel="0" collapsed="false">
      <c r="A840" s="27" t="n">
        <v>3080</v>
      </c>
      <c r="B840" s="244" t="n">
        <f aca="false">IF(D840="x",0,IF(C840&lt;1,0,IF(C840&gt;1,1)))</f>
        <v>0</v>
      </c>
      <c r="C840" s="162"/>
      <c r="D840" s="126"/>
      <c r="E840" s="253" t="s">
        <v>430</v>
      </c>
    </row>
    <row r="841" customFormat="false" ht="14.25" hidden="false" customHeight="false" outlineLevel="0" collapsed="false">
      <c r="A841" s="27" t="n">
        <v>3081</v>
      </c>
      <c r="B841" s="244" t="n">
        <f aca="false">IF(D841="x",0,IF(C841&lt;1,0,IF(C841&gt;1,1)))</f>
        <v>0</v>
      </c>
      <c r="C841" s="162"/>
      <c r="D841" s="126"/>
      <c r="E841" s="253" t="s">
        <v>430</v>
      </c>
    </row>
    <row r="842" customFormat="false" ht="14.25" hidden="false" customHeight="false" outlineLevel="0" collapsed="false">
      <c r="A842" s="27" t="n">
        <v>3082</v>
      </c>
      <c r="B842" s="244" t="n">
        <f aca="false">IF(D842="x",0,IF(C842&lt;1,0,IF(C842&gt;1,1)))</f>
        <v>0</v>
      </c>
      <c r="C842" s="162"/>
      <c r="D842" s="126"/>
      <c r="E842" s="253" t="s">
        <v>430</v>
      </c>
    </row>
    <row r="843" customFormat="false" ht="14.25" hidden="false" customHeight="false" outlineLevel="0" collapsed="false">
      <c r="A843" s="27" t="n">
        <v>3083</v>
      </c>
      <c r="B843" s="244" t="n">
        <f aca="false">IF(D843="x",0,IF(C843&lt;1,0,IF(C843&gt;1,1)))</f>
        <v>0</v>
      </c>
      <c r="C843" s="162"/>
      <c r="D843" s="126"/>
      <c r="E843" s="253" t="s">
        <v>430</v>
      </c>
    </row>
    <row r="844" customFormat="false" ht="14.25" hidden="false" customHeight="false" outlineLevel="0" collapsed="false">
      <c r="A844" s="27" t="n">
        <v>3084</v>
      </c>
      <c r="B844" s="244" t="n">
        <f aca="false">IF(D844="x",0,IF(C844&lt;1,0,IF(C844&gt;1,1)))</f>
        <v>0</v>
      </c>
      <c r="C844" s="162"/>
      <c r="D844" s="126"/>
      <c r="E844" s="253" t="s">
        <v>430</v>
      </c>
    </row>
    <row r="845" customFormat="false" ht="14.25" hidden="false" customHeight="false" outlineLevel="0" collapsed="false">
      <c r="A845" s="27" t="n">
        <v>3085</v>
      </c>
      <c r="B845" s="244" t="n">
        <f aca="false">IF(D845="x",0,IF(C845&lt;1,0,IF(C845&gt;1,1)))</f>
        <v>0</v>
      </c>
      <c r="C845" s="162"/>
      <c r="D845" s="126"/>
      <c r="E845" s="253" t="s">
        <v>430</v>
      </c>
    </row>
    <row r="846" customFormat="false" ht="14.25" hidden="false" customHeight="false" outlineLevel="0" collapsed="false">
      <c r="A846" s="27" t="n">
        <v>3086</v>
      </c>
      <c r="B846" s="244" t="n">
        <f aca="false">IF(D846="x",0,IF(C846&lt;1,0,IF(C846&gt;1,1)))</f>
        <v>0</v>
      </c>
      <c r="C846" s="162"/>
      <c r="D846" s="126"/>
      <c r="E846" s="253" t="s">
        <v>430</v>
      </c>
    </row>
    <row r="847" customFormat="false" ht="14.25" hidden="false" customHeight="false" outlineLevel="0" collapsed="false">
      <c r="A847" s="27" t="n">
        <v>3087</v>
      </c>
      <c r="B847" s="244" t="n">
        <f aca="false">IF(D847="x",0,IF(C847&lt;1,0,IF(C847&gt;1,1)))</f>
        <v>0</v>
      </c>
      <c r="C847" s="162"/>
      <c r="D847" s="126"/>
      <c r="E847" s="253" t="s">
        <v>430</v>
      </c>
    </row>
    <row r="848" customFormat="false" ht="14.25" hidden="false" customHeight="false" outlineLevel="0" collapsed="false">
      <c r="A848" s="27" t="n">
        <v>3088</v>
      </c>
      <c r="B848" s="244" t="n">
        <f aca="false">IF(D848="x",0,IF(C848&lt;1,0,IF(C848&gt;1,1)))</f>
        <v>0</v>
      </c>
      <c r="C848" s="162"/>
      <c r="D848" s="126"/>
      <c r="E848" s="253" t="s">
        <v>430</v>
      </c>
    </row>
    <row r="849" customFormat="false" ht="14.25" hidden="false" customHeight="false" outlineLevel="0" collapsed="false">
      <c r="A849" s="27" t="n">
        <v>3089</v>
      </c>
      <c r="B849" s="244" t="n">
        <f aca="false">IF(D849="x",0,IF(C849&lt;1,0,IF(C849&gt;1,1)))</f>
        <v>0</v>
      </c>
      <c r="C849" s="162"/>
      <c r="D849" s="126"/>
      <c r="E849" s="253" t="s">
        <v>430</v>
      </c>
    </row>
    <row r="850" customFormat="false" ht="14.25" hidden="false" customHeight="false" outlineLevel="0" collapsed="false">
      <c r="A850" s="27" t="n">
        <v>3090</v>
      </c>
      <c r="B850" s="244" t="n">
        <f aca="false">IF(D850="x",0,IF(C850&lt;1,0,IF(C850&gt;1,1)))</f>
        <v>0</v>
      </c>
      <c r="C850" s="162"/>
      <c r="D850" s="126"/>
      <c r="E850" s="253" t="s">
        <v>430</v>
      </c>
    </row>
    <row r="851" customFormat="false" ht="14.25" hidden="false" customHeight="false" outlineLevel="0" collapsed="false">
      <c r="A851" s="27" t="n">
        <v>3091</v>
      </c>
      <c r="B851" s="244" t="n">
        <f aca="false">IF(D851="x",0,IF(C851&lt;1,0,IF(C851&gt;1,1)))</f>
        <v>0</v>
      </c>
      <c r="C851" s="162"/>
      <c r="D851" s="126"/>
      <c r="E851" s="253" t="s">
        <v>430</v>
      </c>
    </row>
    <row r="852" customFormat="false" ht="14.25" hidden="false" customHeight="false" outlineLevel="0" collapsed="false">
      <c r="A852" s="27" t="n">
        <v>3092</v>
      </c>
      <c r="B852" s="244" t="n">
        <f aca="false">IF(D852="x",0,IF(C852&lt;1,0,IF(C852&gt;1,1)))</f>
        <v>0</v>
      </c>
      <c r="C852" s="162"/>
      <c r="D852" s="126"/>
      <c r="E852" s="253" t="s">
        <v>430</v>
      </c>
    </row>
    <row r="853" customFormat="false" ht="14.25" hidden="false" customHeight="false" outlineLevel="0" collapsed="false">
      <c r="A853" s="27" t="n">
        <v>3093</v>
      </c>
      <c r="B853" s="244" t="n">
        <f aca="false">IF(D853="x",0,IF(C853&lt;1,0,IF(C853&gt;1,1)))</f>
        <v>0</v>
      </c>
      <c r="C853" s="162"/>
      <c r="D853" s="126"/>
      <c r="E853" s="253" t="s">
        <v>430</v>
      </c>
    </row>
    <row r="854" customFormat="false" ht="14.25" hidden="false" customHeight="false" outlineLevel="0" collapsed="false">
      <c r="A854" s="27" t="n">
        <v>3094</v>
      </c>
      <c r="B854" s="244" t="n">
        <f aca="false">IF(D854="x",0,IF(C854&lt;1,0,IF(C854&gt;1,1)))</f>
        <v>0</v>
      </c>
      <c r="C854" s="162"/>
      <c r="D854" s="126"/>
      <c r="E854" s="253" t="s">
        <v>430</v>
      </c>
    </row>
    <row r="855" customFormat="false" ht="14.25" hidden="false" customHeight="false" outlineLevel="0" collapsed="false">
      <c r="A855" s="27" t="n">
        <v>3095</v>
      </c>
      <c r="B855" s="244" t="n">
        <f aca="false">IF(D855="x",0,IF(C855&lt;1,0,IF(C855&gt;1,1)))</f>
        <v>0</v>
      </c>
      <c r="C855" s="162"/>
      <c r="D855" s="126"/>
      <c r="E855" s="253" t="s">
        <v>430</v>
      </c>
    </row>
    <row r="856" customFormat="false" ht="14.25" hidden="false" customHeight="false" outlineLevel="0" collapsed="false">
      <c r="A856" s="27" t="n">
        <v>3096</v>
      </c>
      <c r="B856" s="244" t="n">
        <f aca="false">IF(D856="x",0,IF(C856&lt;1,0,IF(C856&gt;1,1)))</f>
        <v>0</v>
      </c>
      <c r="C856" s="162"/>
      <c r="D856" s="126"/>
      <c r="E856" s="253" t="s">
        <v>430</v>
      </c>
    </row>
    <row r="857" customFormat="false" ht="14.25" hidden="false" customHeight="false" outlineLevel="0" collapsed="false">
      <c r="A857" s="27" t="n">
        <v>3097</v>
      </c>
      <c r="B857" s="244" t="n">
        <f aca="false">IF(D857="x",0,IF(C857&lt;1,0,IF(C857&gt;1,1)))</f>
        <v>0</v>
      </c>
      <c r="C857" s="162"/>
      <c r="D857" s="126"/>
      <c r="E857" s="253" t="s">
        <v>430</v>
      </c>
    </row>
    <row r="858" customFormat="false" ht="14.25" hidden="false" customHeight="false" outlineLevel="0" collapsed="false">
      <c r="A858" s="27" t="n">
        <v>3098</v>
      </c>
      <c r="B858" s="244" t="n">
        <f aca="false">IF(D858="x",0,IF(C858&lt;1,0,IF(C858&gt;1,1)))</f>
        <v>0</v>
      </c>
      <c r="C858" s="162"/>
      <c r="D858" s="126"/>
      <c r="E858" s="253" t="s">
        <v>430</v>
      </c>
    </row>
    <row r="859" customFormat="false" ht="14.25" hidden="false" customHeight="false" outlineLevel="0" collapsed="false">
      <c r="A859" s="27" t="n">
        <v>3099</v>
      </c>
      <c r="B859" s="244" t="n">
        <f aca="false">IF(D859="x",0,IF(C859&lt;1,0,IF(C859&gt;1,1)))</f>
        <v>0</v>
      </c>
      <c r="C859" s="162"/>
      <c r="D859" s="126"/>
      <c r="E859" s="253" t="s">
        <v>430</v>
      </c>
    </row>
    <row r="860" customFormat="false" ht="14.25" hidden="false" customHeight="false" outlineLevel="0" collapsed="false">
      <c r="A860" s="27" t="n">
        <v>3100</v>
      </c>
      <c r="B860" s="244" t="n">
        <f aca="false">IF(D860="x",0,IF(C860&lt;1,0,IF(C860&gt;1,1)))</f>
        <v>0</v>
      </c>
      <c r="C860" s="162"/>
      <c r="D860" s="126"/>
      <c r="E860" s="253" t="s">
        <v>430</v>
      </c>
    </row>
    <row r="861" customFormat="false" ht="14.25" hidden="false" customHeight="false" outlineLevel="0" collapsed="false">
      <c r="A861" s="27" t="n">
        <v>3101</v>
      </c>
      <c r="B861" s="244" t="n">
        <f aca="false">IF(D861="x",0,IF(C861&lt;1,0,IF(C861&gt;1,1)))</f>
        <v>0</v>
      </c>
      <c r="C861" s="162"/>
      <c r="D861" s="126"/>
      <c r="E861" s="253" t="s">
        <v>430</v>
      </c>
    </row>
    <row r="862" customFormat="false" ht="14.25" hidden="false" customHeight="false" outlineLevel="0" collapsed="false">
      <c r="A862" s="27" t="n">
        <v>3102</v>
      </c>
      <c r="B862" s="244" t="n">
        <f aca="false">IF(D862="x",0,IF(C862&lt;1,0,IF(C862&gt;1,1)))</f>
        <v>0</v>
      </c>
      <c r="C862" s="162"/>
      <c r="D862" s="126"/>
      <c r="E862" s="253" t="s">
        <v>430</v>
      </c>
    </row>
    <row r="863" customFormat="false" ht="14.25" hidden="false" customHeight="false" outlineLevel="0" collapsed="false">
      <c r="A863" s="27" t="n">
        <v>3103</v>
      </c>
      <c r="B863" s="244" t="n">
        <f aca="false">IF(D863="x",0,IF(C863&lt;1,0,IF(C863&gt;1,1)))</f>
        <v>0</v>
      </c>
      <c r="C863" s="162"/>
      <c r="D863" s="126"/>
      <c r="E863" s="253" t="s">
        <v>430</v>
      </c>
    </row>
    <row r="864" customFormat="false" ht="14.25" hidden="false" customHeight="false" outlineLevel="0" collapsed="false">
      <c r="A864" s="27" t="n">
        <v>3104</v>
      </c>
      <c r="B864" s="244" t="n">
        <f aca="false">IF(D864="x",0,IF(C864&lt;1,0,IF(C864&gt;1,1)))</f>
        <v>0</v>
      </c>
      <c r="C864" s="162"/>
      <c r="D864" s="126"/>
      <c r="E864" s="253" t="s">
        <v>430</v>
      </c>
    </row>
    <row r="865" customFormat="false" ht="14.25" hidden="false" customHeight="false" outlineLevel="0" collapsed="false">
      <c r="A865" s="27" t="n">
        <v>3105</v>
      </c>
      <c r="B865" s="244" t="n">
        <f aca="false">IF(D865="x",0,IF(C865&lt;1,0,IF(C865&gt;1,1)))</f>
        <v>0</v>
      </c>
      <c r="C865" s="162"/>
      <c r="D865" s="126"/>
      <c r="E865" s="253" t="s">
        <v>430</v>
      </c>
    </row>
    <row r="866" customFormat="false" ht="14.25" hidden="false" customHeight="false" outlineLevel="0" collapsed="false">
      <c r="A866" s="27" t="n">
        <v>3106</v>
      </c>
      <c r="B866" s="244" t="n">
        <f aca="false">IF(D866="x",0,IF(C866&lt;1,0,IF(C866&gt;1,1)))</f>
        <v>0</v>
      </c>
      <c r="C866" s="162"/>
      <c r="D866" s="126"/>
      <c r="E866" s="253" t="s">
        <v>430</v>
      </c>
    </row>
    <row r="867" customFormat="false" ht="14.25" hidden="false" customHeight="false" outlineLevel="0" collapsed="false">
      <c r="A867" s="27" t="n">
        <v>3107</v>
      </c>
      <c r="B867" s="244" t="n">
        <f aca="false">IF(D867="x",0,IF(C867&lt;1,0,IF(C867&gt;1,1)))</f>
        <v>0</v>
      </c>
      <c r="C867" s="162"/>
      <c r="D867" s="126"/>
      <c r="E867" s="253" t="s">
        <v>430</v>
      </c>
    </row>
    <row r="868" customFormat="false" ht="14.25" hidden="false" customHeight="false" outlineLevel="0" collapsed="false">
      <c r="A868" s="27" t="n">
        <v>3108</v>
      </c>
      <c r="B868" s="244" t="n">
        <f aca="false">IF(D868="x",0,IF(C868&lt;1,0,IF(C868&gt;1,1)))</f>
        <v>0</v>
      </c>
      <c r="C868" s="162"/>
      <c r="D868" s="126"/>
      <c r="E868" s="253" t="s">
        <v>430</v>
      </c>
    </row>
    <row r="869" customFormat="false" ht="14.25" hidden="false" customHeight="false" outlineLevel="0" collapsed="false">
      <c r="A869" s="27" t="n">
        <v>3109</v>
      </c>
      <c r="B869" s="244" t="n">
        <f aca="false">IF(D869="x",0,IF(C869&lt;1,0,IF(C869&gt;1,1)))</f>
        <v>0</v>
      </c>
      <c r="C869" s="162"/>
      <c r="D869" s="126"/>
      <c r="E869" s="253" t="s">
        <v>430</v>
      </c>
    </row>
    <row r="870" customFormat="false" ht="14.25" hidden="false" customHeight="false" outlineLevel="0" collapsed="false">
      <c r="A870" s="27" t="n">
        <v>3110</v>
      </c>
      <c r="B870" s="244" t="n">
        <f aca="false">IF(D870="x",0,IF(C870&lt;1,0,IF(C870&gt;1,1)))</f>
        <v>0</v>
      </c>
      <c r="C870" s="162"/>
      <c r="D870" s="126"/>
      <c r="E870" s="253" t="s">
        <v>430</v>
      </c>
    </row>
    <row r="871" customFormat="false" ht="14.25" hidden="false" customHeight="false" outlineLevel="0" collapsed="false">
      <c r="A871" s="27" t="n">
        <v>3111</v>
      </c>
      <c r="B871" s="244" t="n">
        <f aca="false">IF(D871="x",0,IF(C871&lt;1,0,IF(C871&gt;1,1)))</f>
        <v>0</v>
      </c>
      <c r="C871" s="162"/>
      <c r="D871" s="126"/>
      <c r="E871" s="253" t="s">
        <v>430</v>
      </c>
    </row>
    <row r="872" customFormat="false" ht="14.25" hidden="false" customHeight="false" outlineLevel="0" collapsed="false">
      <c r="A872" s="27" t="n">
        <v>3112</v>
      </c>
      <c r="B872" s="244" t="n">
        <f aca="false">IF(D872="x",0,IF(C872&lt;1,0,IF(C872&gt;1,1)))</f>
        <v>0</v>
      </c>
      <c r="C872" s="162"/>
      <c r="D872" s="126"/>
      <c r="E872" s="253" t="s">
        <v>430</v>
      </c>
    </row>
    <row r="873" customFormat="false" ht="14.25" hidden="false" customHeight="false" outlineLevel="0" collapsed="false">
      <c r="A873" s="27" t="n">
        <v>3113</v>
      </c>
      <c r="B873" s="244" t="n">
        <f aca="false">IF(D873="x",0,IF(C873&lt;1,0,IF(C873&gt;1,1)))</f>
        <v>0</v>
      </c>
      <c r="C873" s="162"/>
      <c r="D873" s="126"/>
      <c r="E873" s="253" t="s">
        <v>430</v>
      </c>
    </row>
    <row r="874" customFormat="false" ht="14.25" hidden="false" customHeight="false" outlineLevel="0" collapsed="false">
      <c r="A874" s="27" t="n">
        <v>3114</v>
      </c>
      <c r="B874" s="244" t="n">
        <f aca="false">IF(D874="x",0,IF(C874&lt;1,0,IF(C874&gt;1,1)))</f>
        <v>0</v>
      </c>
      <c r="C874" s="162"/>
      <c r="D874" s="126"/>
      <c r="E874" s="253" t="s">
        <v>430</v>
      </c>
    </row>
    <row r="875" customFormat="false" ht="14.25" hidden="false" customHeight="false" outlineLevel="0" collapsed="false">
      <c r="A875" s="27" t="n">
        <v>3115</v>
      </c>
      <c r="B875" s="244" t="n">
        <f aca="false">IF(D875="x",0,IF(C875&lt;1,0,IF(C875&gt;1,1)))</f>
        <v>0</v>
      </c>
      <c r="C875" s="162"/>
      <c r="D875" s="126"/>
      <c r="E875" s="253" t="s">
        <v>430</v>
      </c>
    </row>
    <row r="876" customFormat="false" ht="14.25" hidden="false" customHeight="false" outlineLevel="0" collapsed="false">
      <c r="A876" s="27" t="n">
        <v>3116</v>
      </c>
      <c r="B876" s="244" t="n">
        <f aca="false">IF(D876="x",0,IF(C876&lt;1,0,IF(C876&gt;1,1)))</f>
        <v>0</v>
      </c>
      <c r="C876" s="162"/>
      <c r="D876" s="126"/>
      <c r="E876" s="253" t="s">
        <v>430</v>
      </c>
    </row>
    <row r="877" customFormat="false" ht="14.25" hidden="false" customHeight="false" outlineLevel="0" collapsed="false">
      <c r="A877" s="27" t="n">
        <v>3117</v>
      </c>
      <c r="B877" s="244" t="n">
        <f aca="false">IF(D877="x",0,IF(C877&lt;1,0,IF(C877&gt;1,1)))</f>
        <v>0</v>
      </c>
      <c r="C877" s="162"/>
      <c r="D877" s="126"/>
      <c r="E877" s="253" t="s">
        <v>430</v>
      </c>
    </row>
    <row r="878" customFormat="false" ht="14.25" hidden="false" customHeight="false" outlineLevel="0" collapsed="false">
      <c r="A878" s="27" t="n">
        <v>3118</v>
      </c>
      <c r="B878" s="244" t="n">
        <f aca="false">IF(D878="x",0,IF(C878&lt;1,0,IF(C878&gt;1,1)))</f>
        <v>0</v>
      </c>
      <c r="C878" s="162"/>
      <c r="D878" s="126"/>
      <c r="E878" s="253" t="s">
        <v>430</v>
      </c>
    </row>
    <row r="879" customFormat="false" ht="14.25" hidden="false" customHeight="false" outlineLevel="0" collapsed="false">
      <c r="A879" s="27" t="n">
        <v>3119</v>
      </c>
      <c r="B879" s="244" t="n">
        <f aca="false">IF(D879="x",0,IF(C879&lt;1,0,IF(C879&gt;1,1)))</f>
        <v>0</v>
      </c>
      <c r="C879" s="162"/>
      <c r="D879" s="126"/>
      <c r="E879" s="253" t="s">
        <v>430</v>
      </c>
    </row>
    <row r="880" customFormat="false" ht="14.25" hidden="false" customHeight="false" outlineLevel="0" collapsed="false">
      <c r="A880" s="27" t="n">
        <v>3120</v>
      </c>
      <c r="B880" s="244" t="n">
        <f aca="false">IF(D880="x",0,IF(C880&lt;1,0,IF(C880&gt;1,1)))</f>
        <v>0</v>
      </c>
      <c r="C880" s="162"/>
      <c r="D880" s="126"/>
      <c r="E880" s="253" t="s">
        <v>430</v>
      </c>
    </row>
    <row r="881" customFormat="false" ht="14.25" hidden="false" customHeight="false" outlineLevel="0" collapsed="false">
      <c r="A881" s="27" t="n">
        <v>3121</v>
      </c>
      <c r="B881" s="244" t="n">
        <f aca="false">IF(D881="x",0,IF(C881&lt;1,0,IF(C881&gt;1,1)))</f>
        <v>0</v>
      </c>
      <c r="C881" s="162"/>
      <c r="D881" s="126"/>
      <c r="E881" s="253" t="s">
        <v>430</v>
      </c>
    </row>
    <row r="882" customFormat="false" ht="14.25" hidden="false" customHeight="false" outlineLevel="0" collapsed="false">
      <c r="A882" s="27" t="n">
        <v>3122</v>
      </c>
      <c r="B882" s="244" t="n">
        <f aca="false">IF(D882="x",0,IF(C882&lt;1,0,IF(C882&gt;1,1)))</f>
        <v>0</v>
      </c>
      <c r="C882" s="162"/>
      <c r="D882" s="126"/>
      <c r="E882" s="253" t="s">
        <v>430</v>
      </c>
    </row>
    <row r="883" customFormat="false" ht="14.25" hidden="false" customHeight="false" outlineLevel="0" collapsed="false">
      <c r="A883" s="27" t="n">
        <v>3123</v>
      </c>
      <c r="B883" s="244" t="n">
        <f aca="false">IF(D883="x",0,IF(C883&lt;1,0,IF(C883&gt;1,1)))</f>
        <v>0</v>
      </c>
      <c r="C883" s="162"/>
      <c r="D883" s="126"/>
      <c r="E883" s="253" t="s">
        <v>430</v>
      </c>
    </row>
    <row r="884" customFormat="false" ht="14.25" hidden="false" customHeight="false" outlineLevel="0" collapsed="false">
      <c r="A884" s="27" t="n">
        <v>3124</v>
      </c>
      <c r="B884" s="244" t="n">
        <f aca="false">IF(D884="x",0,IF(C884&lt;1,0,IF(C884&gt;1,1)))</f>
        <v>0</v>
      </c>
      <c r="C884" s="162"/>
      <c r="D884" s="126"/>
      <c r="E884" s="253" t="s">
        <v>430</v>
      </c>
    </row>
    <row r="885" customFormat="false" ht="14.25" hidden="false" customHeight="false" outlineLevel="0" collapsed="false">
      <c r="A885" s="27" t="n">
        <v>3125</v>
      </c>
      <c r="B885" s="244" t="n">
        <f aca="false">IF(D885="x",0,IF(C885&lt;1,0,IF(C885&gt;1,1)))</f>
        <v>0</v>
      </c>
      <c r="C885" s="162"/>
      <c r="D885" s="126"/>
      <c r="E885" s="253" t="s">
        <v>430</v>
      </c>
    </row>
    <row r="886" customFormat="false" ht="14.25" hidden="false" customHeight="false" outlineLevel="0" collapsed="false">
      <c r="A886" s="27" t="n">
        <v>3126</v>
      </c>
      <c r="B886" s="244" t="n">
        <f aca="false">IF(D886="x",0,IF(C886&lt;1,0,IF(C886&gt;1,1)))</f>
        <v>0</v>
      </c>
      <c r="C886" s="162"/>
      <c r="D886" s="126"/>
      <c r="E886" s="253" t="s">
        <v>430</v>
      </c>
    </row>
    <row r="887" customFormat="false" ht="14.25" hidden="false" customHeight="false" outlineLevel="0" collapsed="false">
      <c r="A887" s="27" t="n">
        <v>3127</v>
      </c>
      <c r="B887" s="244" t="n">
        <f aca="false">IF(D887="x",0,IF(C887&lt;1,0,IF(C887&gt;1,1)))</f>
        <v>0</v>
      </c>
      <c r="C887" s="162"/>
      <c r="D887" s="126"/>
      <c r="E887" s="253" t="s">
        <v>430</v>
      </c>
    </row>
    <row r="888" customFormat="false" ht="14.25" hidden="false" customHeight="false" outlineLevel="0" collapsed="false">
      <c r="A888" s="27" t="n">
        <v>3128</v>
      </c>
      <c r="B888" s="244" t="n">
        <f aca="false">IF(D888="x",0,IF(C888&lt;1,0,IF(C888&gt;1,1)))</f>
        <v>0</v>
      </c>
      <c r="C888" s="162"/>
      <c r="D888" s="126"/>
      <c r="E888" s="253" t="s">
        <v>430</v>
      </c>
    </row>
    <row r="889" customFormat="false" ht="14.25" hidden="false" customHeight="false" outlineLevel="0" collapsed="false">
      <c r="A889" s="27" t="n">
        <v>3129</v>
      </c>
      <c r="B889" s="244" t="n">
        <f aca="false">IF(D889="x",0,IF(C889&lt;1,0,IF(C889&gt;1,1)))</f>
        <v>0</v>
      </c>
      <c r="C889" s="162"/>
      <c r="D889" s="126"/>
      <c r="E889" s="253" t="s">
        <v>430</v>
      </c>
    </row>
    <row r="890" customFormat="false" ht="14.25" hidden="false" customHeight="false" outlineLevel="0" collapsed="false">
      <c r="A890" s="27" t="n">
        <v>3130</v>
      </c>
      <c r="B890" s="244" t="n">
        <f aca="false">IF(D890="x",0,IF(C890&lt;1,0,IF(C890&gt;1,1)))</f>
        <v>0</v>
      </c>
      <c r="C890" s="162"/>
      <c r="D890" s="126"/>
      <c r="E890" s="253" t="s">
        <v>430</v>
      </c>
    </row>
    <row r="891" customFormat="false" ht="14.25" hidden="false" customHeight="false" outlineLevel="0" collapsed="false">
      <c r="A891" s="27" t="n">
        <v>3131</v>
      </c>
      <c r="B891" s="244" t="n">
        <f aca="false">IF(D891="x",0,IF(C891&lt;1,0,IF(C891&gt;1,1)))</f>
        <v>0</v>
      </c>
      <c r="C891" s="162"/>
      <c r="D891" s="126"/>
      <c r="E891" s="253" t="s">
        <v>430</v>
      </c>
    </row>
    <row r="892" customFormat="false" ht="14.25" hidden="false" customHeight="false" outlineLevel="0" collapsed="false">
      <c r="A892" s="27" t="n">
        <v>3132</v>
      </c>
      <c r="B892" s="244" t="n">
        <f aca="false">IF(D892="x",0,IF(C892&lt;1,0,IF(C892&gt;1,1)))</f>
        <v>0</v>
      </c>
      <c r="C892" s="162"/>
      <c r="D892" s="126"/>
      <c r="E892" s="253" t="s">
        <v>430</v>
      </c>
    </row>
    <row r="893" customFormat="false" ht="14.25" hidden="false" customHeight="false" outlineLevel="0" collapsed="false">
      <c r="A893" s="27" t="n">
        <v>3133</v>
      </c>
      <c r="B893" s="244" t="n">
        <f aca="false">IF(D893="x",0,IF(C893&lt;1,0,IF(C893&gt;1,1)))</f>
        <v>0</v>
      </c>
      <c r="C893" s="162"/>
      <c r="D893" s="126"/>
      <c r="E893" s="253" t="s">
        <v>430</v>
      </c>
    </row>
    <row r="894" customFormat="false" ht="14.25" hidden="false" customHeight="false" outlineLevel="0" collapsed="false">
      <c r="A894" s="27" t="n">
        <v>3134</v>
      </c>
      <c r="B894" s="244" t="n">
        <f aca="false">IF(D894="x",0,IF(C894&lt;1,0,IF(C894&gt;1,1)))</f>
        <v>0</v>
      </c>
      <c r="C894" s="162"/>
      <c r="D894" s="126"/>
      <c r="E894" s="253" t="s">
        <v>430</v>
      </c>
    </row>
    <row r="895" customFormat="false" ht="14.25" hidden="false" customHeight="false" outlineLevel="0" collapsed="false">
      <c r="A895" s="27" t="n">
        <v>3135</v>
      </c>
      <c r="B895" s="244" t="n">
        <f aca="false">IF(D895="x",0,IF(C895&lt;1,0,IF(C895&gt;1,1)))</f>
        <v>0</v>
      </c>
      <c r="C895" s="162"/>
      <c r="D895" s="126"/>
      <c r="E895" s="253" t="s">
        <v>430</v>
      </c>
    </row>
    <row r="896" customFormat="false" ht="14.25" hidden="false" customHeight="false" outlineLevel="0" collapsed="false">
      <c r="A896" s="27" t="n">
        <v>3136</v>
      </c>
      <c r="B896" s="244" t="n">
        <f aca="false">IF(D896="x",0,IF(C896&lt;1,0,IF(C896&gt;1,1)))</f>
        <v>0</v>
      </c>
      <c r="C896" s="162"/>
      <c r="D896" s="126"/>
      <c r="E896" s="253" t="s">
        <v>430</v>
      </c>
    </row>
    <row r="897" customFormat="false" ht="14.25" hidden="false" customHeight="false" outlineLevel="0" collapsed="false">
      <c r="A897" s="27" t="n">
        <v>3137</v>
      </c>
      <c r="B897" s="244" t="n">
        <f aca="false">IF(D897="x",0,IF(C897&lt;1,0,IF(C897&gt;1,1)))</f>
        <v>0</v>
      </c>
      <c r="C897" s="162"/>
      <c r="D897" s="126"/>
      <c r="E897" s="253" t="s">
        <v>430</v>
      </c>
    </row>
    <row r="898" customFormat="false" ht="14.25" hidden="false" customHeight="false" outlineLevel="0" collapsed="false">
      <c r="A898" s="27" t="n">
        <v>3138</v>
      </c>
      <c r="B898" s="244" t="n">
        <f aca="false">IF(D898="x",0,IF(C898&lt;1,0,IF(C898&gt;1,1)))</f>
        <v>0</v>
      </c>
      <c r="C898" s="162"/>
      <c r="D898" s="126"/>
      <c r="E898" s="253" t="s">
        <v>430</v>
      </c>
    </row>
    <row r="899" customFormat="false" ht="14.25" hidden="false" customHeight="false" outlineLevel="0" collapsed="false">
      <c r="A899" s="27" t="n">
        <v>3139</v>
      </c>
      <c r="B899" s="244" t="n">
        <f aca="false">IF(D899="x",0,IF(C899&lt;1,0,IF(C899&gt;1,1)))</f>
        <v>0</v>
      </c>
      <c r="C899" s="162"/>
      <c r="D899" s="126"/>
      <c r="E899" s="253" t="s">
        <v>430</v>
      </c>
    </row>
    <row r="900" customFormat="false" ht="14.25" hidden="false" customHeight="false" outlineLevel="0" collapsed="false">
      <c r="A900" s="27" t="n">
        <v>3140</v>
      </c>
      <c r="B900" s="244" t="n">
        <f aca="false">IF(D900="x",0,IF(C900&lt;1,0,IF(C900&gt;1,1)))</f>
        <v>0</v>
      </c>
      <c r="C900" s="162"/>
      <c r="D900" s="126"/>
      <c r="E900" s="253" t="s">
        <v>430</v>
      </c>
    </row>
    <row r="901" customFormat="false" ht="14.25" hidden="false" customHeight="false" outlineLevel="0" collapsed="false">
      <c r="A901" s="27" t="n">
        <v>3141</v>
      </c>
      <c r="B901" s="244" t="n">
        <f aca="false">IF(D901="x",0,IF(C901&lt;1,0,IF(C901&gt;1,1)))</f>
        <v>0</v>
      </c>
      <c r="C901" s="162"/>
      <c r="D901" s="126"/>
      <c r="E901" s="253" t="s">
        <v>430</v>
      </c>
    </row>
    <row r="902" customFormat="false" ht="14.25" hidden="false" customHeight="false" outlineLevel="0" collapsed="false">
      <c r="A902" s="27" t="n">
        <v>3142</v>
      </c>
      <c r="B902" s="244" t="n">
        <f aca="false">IF(D902="x",0,IF(C902&lt;1,0,IF(C902&gt;1,1)))</f>
        <v>0</v>
      </c>
      <c r="C902" s="162"/>
      <c r="D902" s="126"/>
      <c r="E902" s="253" t="s">
        <v>430</v>
      </c>
    </row>
    <row r="903" customFormat="false" ht="14.25" hidden="false" customHeight="false" outlineLevel="0" collapsed="false">
      <c r="A903" s="27" t="n">
        <v>3143</v>
      </c>
      <c r="B903" s="244" t="n">
        <f aca="false">IF(D903="x",0,IF(C903&lt;1,0,IF(C903&gt;1,1)))</f>
        <v>0</v>
      </c>
      <c r="C903" s="162"/>
      <c r="D903" s="126"/>
      <c r="E903" s="253" t="s">
        <v>430</v>
      </c>
    </row>
    <row r="904" customFormat="false" ht="14.25" hidden="false" customHeight="false" outlineLevel="0" collapsed="false">
      <c r="A904" s="27" t="n">
        <v>3144</v>
      </c>
      <c r="B904" s="244" t="n">
        <f aca="false">IF(D904="x",0,IF(C904&lt;1,0,IF(C904&gt;1,1)))</f>
        <v>0</v>
      </c>
      <c r="C904" s="162"/>
      <c r="D904" s="126"/>
      <c r="E904" s="253" t="s">
        <v>430</v>
      </c>
    </row>
    <row r="905" customFormat="false" ht="14.25" hidden="false" customHeight="false" outlineLevel="0" collapsed="false">
      <c r="A905" s="27" t="n">
        <v>3145</v>
      </c>
      <c r="B905" s="244" t="n">
        <f aca="false">IF(D905="x",0,IF(C905&lt;1,0,IF(C905&gt;1,1)))</f>
        <v>0</v>
      </c>
      <c r="C905" s="162"/>
      <c r="D905" s="126"/>
      <c r="E905" s="253" t="s">
        <v>430</v>
      </c>
    </row>
    <row r="906" customFormat="false" ht="14.25" hidden="false" customHeight="false" outlineLevel="0" collapsed="false">
      <c r="A906" s="27" t="n">
        <v>3146</v>
      </c>
      <c r="B906" s="244" t="n">
        <f aca="false">IF(D906="x",0,IF(C906&lt;1,0,IF(C906&gt;1,1)))</f>
        <v>0</v>
      </c>
      <c r="C906" s="162"/>
      <c r="D906" s="126"/>
      <c r="E906" s="253" t="s">
        <v>430</v>
      </c>
    </row>
    <row r="907" customFormat="false" ht="14.25" hidden="false" customHeight="false" outlineLevel="0" collapsed="false">
      <c r="A907" s="27" t="n">
        <v>3147</v>
      </c>
      <c r="B907" s="244" t="n">
        <f aca="false">IF(D907="x",0,IF(C907&lt;1,0,IF(C907&gt;1,1)))</f>
        <v>0</v>
      </c>
      <c r="C907" s="162"/>
      <c r="D907" s="126"/>
      <c r="E907" s="253" t="s">
        <v>430</v>
      </c>
    </row>
    <row r="908" customFormat="false" ht="14.25" hidden="false" customHeight="false" outlineLevel="0" collapsed="false">
      <c r="A908" s="27" t="n">
        <v>3148</v>
      </c>
      <c r="B908" s="244" t="n">
        <f aca="false">IF(D908="x",0,IF(C908&lt;1,0,IF(C908&gt;1,1)))</f>
        <v>0</v>
      </c>
      <c r="C908" s="162"/>
      <c r="D908" s="126"/>
      <c r="E908" s="253" t="s">
        <v>430</v>
      </c>
    </row>
    <row r="909" customFormat="false" ht="14.25" hidden="false" customHeight="false" outlineLevel="0" collapsed="false">
      <c r="A909" s="27" t="n">
        <v>3149</v>
      </c>
      <c r="B909" s="244" t="n">
        <f aca="false">IF(D909="x",0,IF(C909&lt;1,0,IF(C909&gt;1,1)))</f>
        <v>0</v>
      </c>
      <c r="C909" s="162"/>
      <c r="D909" s="126"/>
      <c r="E909" s="253" t="s">
        <v>430</v>
      </c>
    </row>
    <row r="910" customFormat="false" ht="14.25" hidden="false" customHeight="false" outlineLevel="0" collapsed="false">
      <c r="A910" s="27" t="n">
        <v>3150</v>
      </c>
      <c r="B910" s="244" t="n">
        <f aca="false">IF(D910="x",0,IF(C910&lt;1,0,IF(C910&gt;1,1)))</f>
        <v>0</v>
      </c>
      <c r="C910" s="162"/>
      <c r="D910" s="126"/>
      <c r="E910" s="253" t="s">
        <v>430</v>
      </c>
    </row>
    <row r="911" customFormat="false" ht="14.25" hidden="false" customHeight="false" outlineLevel="0" collapsed="false">
      <c r="A911" s="27" t="n">
        <v>3151</v>
      </c>
      <c r="B911" s="244" t="n">
        <f aca="false">IF(D911="x",0,IF(C911&lt;1,0,IF(C911&gt;1,1)))</f>
        <v>0</v>
      </c>
      <c r="C911" s="162"/>
      <c r="D911" s="126"/>
      <c r="E911" s="253" t="s">
        <v>430</v>
      </c>
    </row>
    <row r="912" customFormat="false" ht="14.25" hidden="false" customHeight="false" outlineLevel="0" collapsed="false">
      <c r="A912" s="27" t="n">
        <v>3152</v>
      </c>
      <c r="B912" s="244" t="n">
        <f aca="false">IF(D912="x",0,IF(C912&lt;1,0,IF(C912&gt;1,1)))</f>
        <v>0</v>
      </c>
      <c r="C912" s="162"/>
      <c r="D912" s="126"/>
      <c r="E912" s="253" t="s">
        <v>430</v>
      </c>
    </row>
    <row r="913" customFormat="false" ht="14.25" hidden="false" customHeight="false" outlineLevel="0" collapsed="false">
      <c r="A913" s="27" t="n">
        <v>3153</v>
      </c>
      <c r="B913" s="244" t="n">
        <f aca="false">IF(D913="x",0,IF(C913&lt;1,0,IF(C913&gt;1,1)))</f>
        <v>0</v>
      </c>
      <c r="C913" s="162"/>
      <c r="D913" s="126"/>
      <c r="E913" s="253" t="s">
        <v>430</v>
      </c>
    </row>
    <row r="914" customFormat="false" ht="14.25" hidden="false" customHeight="false" outlineLevel="0" collapsed="false">
      <c r="A914" s="27" t="n">
        <v>3154</v>
      </c>
      <c r="B914" s="244" t="n">
        <f aca="false">IF(D914="x",0,IF(C914&lt;1,0,IF(C914&gt;1,1)))</f>
        <v>0</v>
      </c>
      <c r="C914" s="162"/>
      <c r="D914" s="126"/>
      <c r="E914" s="253" t="s">
        <v>430</v>
      </c>
    </row>
    <row r="915" customFormat="false" ht="14.25" hidden="false" customHeight="false" outlineLevel="0" collapsed="false">
      <c r="A915" s="27" t="n">
        <v>3155</v>
      </c>
      <c r="B915" s="244" t="n">
        <f aca="false">IF(D915="x",0,IF(C915&lt;1,0,IF(C915&gt;1,1)))</f>
        <v>1</v>
      </c>
      <c r="C915" s="266" t="n">
        <v>116.07</v>
      </c>
      <c r="D915" s="126"/>
      <c r="E915" s="253" t="s">
        <v>430</v>
      </c>
      <c r="F915" s="262"/>
      <c r="G915" s="267"/>
    </row>
    <row r="916" customFormat="false" ht="14.25" hidden="false" customHeight="false" outlineLevel="0" collapsed="false">
      <c r="A916" s="27" t="n">
        <v>3156</v>
      </c>
      <c r="B916" s="244" t="n">
        <f aca="false">IF(D916="x",0,IF(C916&lt;1,0,IF(C916&gt;1,1)))</f>
        <v>1</v>
      </c>
      <c r="C916" s="266" t="n">
        <v>115.6</v>
      </c>
      <c r="D916" s="126"/>
      <c r="E916" s="253" t="s">
        <v>430</v>
      </c>
      <c r="F916" s="262"/>
      <c r="G916" s="267"/>
    </row>
    <row r="917" customFormat="false" ht="14.25" hidden="false" customHeight="false" outlineLevel="0" collapsed="false">
      <c r="A917" s="27" t="n">
        <v>3157</v>
      </c>
      <c r="B917" s="244" t="n">
        <f aca="false">IF(D917="x",0,IF(C917&lt;1,0,IF(C917&gt;1,1)))</f>
        <v>1</v>
      </c>
      <c r="C917" s="266" t="n">
        <v>114.35</v>
      </c>
      <c r="D917" s="126"/>
      <c r="E917" s="253" t="s">
        <v>430</v>
      </c>
      <c r="F917" s="262"/>
      <c r="G917" s="267"/>
    </row>
    <row r="918" customFormat="false" ht="14.25" hidden="false" customHeight="false" outlineLevel="0" collapsed="false">
      <c r="A918" s="27" t="n">
        <v>3158</v>
      </c>
      <c r="B918" s="244" t="n">
        <f aca="false">IF(D918="x",0,IF(C918&lt;1,0,IF(C918&gt;1,1)))</f>
        <v>0</v>
      </c>
      <c r="C918" s="266"/>
      <c r="D918" s="126"/>
      <c r="E918" s="253" t="s">
        <v>430</v>
      </c>
      <c r="F918" s="262"/>
      <c r="G918" s="267"/>
    </row>
    <row r="919" customFormat="false" ht="14.25" hidden="false" customHeight="false" outlineLevel="0" collapsed="false">
      <c r="A919" s="27" t="n">
        <v>3159</v>
      </c>
      <c r="B919" s="244" t="n">
        <f aca="false">IF(D919="x",0,IF(C919&lt;1,0,IF(C919&gt;1,1)))</f>
        <v>1</v>
      </c>
      <c r="C919" s="266" t="n">
        <v>116.17</v>
      </c>
      <c r="D919" s="126"/>
      <c r="E919" s="253" t="s">
        <v>430</v>
      </c>
      <c r="F919" s="262"/>
      <c r="G919" s="267"/>
    </row>
    <row r="920" customFormat="false" ht="14.25" hidden="false" customHeight="false" outlineLevel="0" collapsed="false">
      <c r="A920" s="27" t="n">
        <v>3160</v>
      </c>
      <c r="B920" s="244" t="n">
        <f aca="false">IF(D920="x",0,IF(C920&lt;1,0,IF(C920&gt;1,1)))</f>
        <v>1</v>
      </c>
      <c r="C920" s="266" t="n">
        <v>116.77</v>
      </c>
      <c r="D920" s="126"/>
      <c r="E920" s="253" t="s">
        <v>430</v>
      </c>
      <c r="F920" s="262"/>
      <c r="G920" s="267"/>
    </row>
    <row r="921" customFormat="false" ht="14.25" hidden="false" customHeight="false" outlineLevel="0" collapsed="false">
      <c r="A921" s="27" t="n">
        <v>3161</v>
      </c>
      <c r="B921" s="244" t="n">
        <f aca="false">IF(D921="x",0,IF(C921&lt;1,0,IF(C921&gt;1,1)))</f>
        <v>1</v>
      </c>
      <c r="C921" s="266" t="n">
        <v>119.09</v>
      </c>
      <c r="D921" s="126"/>
      <c r="E921" s="253" t="s">
        <v>430</v>
      </c>
      <c r="F921" s="262"/>
      <c r="G921" s="267"/>
    </row>
    <row r="922" customFormat="false" ht="14.25" hidden="false" customHeight="false" outlineLevel="0" collapsed="false">
      <c r="A922" s="27" t="n">
        <v>3162</v>
      </c>
      <c r="B922" s="244" t="n">
        <f aca="false">IF(D922="x",0,IF(C922&lt;1,0,IF(C922&gt;1,1)))</f>
        <v>0</v>
      </c>
      <c r="C922" s="266"/>
      <c r="D922" s="126"/>
      <c r="E922" s="253" t="s">
        <v>430</v>
      </c>
      <c r="F922" s="262"/>
      <c r="G922" s="267"/>
    </row>
    <row r="923" customFormat="false" ht="14.25" hidden="false" customHeight="false" outlineLevel="0" collapsed="false">
      <c r="A923" s="27" t="n">
        <v>3163</v>
      </c>
      <c r="B923" s="244" t="n">
        <f aca="false">IF(D923="x",0,IF(C923&lt;1,0,IF(C923&gt;1,1)))</f>
        <v>1</v>
      </c>
      <c r="C923" s="266" t="n">
        <v>117.68</v>
      </c>
      <c r="D923" s="126"/>
      <c r="E923" s="253" t="s">
        <v>430</v>
      </c>
      <c r="F923" s="262"/>
      <c r="G923" s="267"/>
    </row>
    <row r="924" customFormat="false" ht="14.25" hidden="false" customHeight="false" outlineLevel="0" collapsed="false">
      <c r="A924" s="27" t="n">
        <v>3164</v>
      </c>
      <c r="B924" s="244" t="n">
        <f aca="false">IF(D924="x",0,IF(C924&lt;1,0,IF(C924&gt;1,1)))</f>
        <v>0</v>
      </c>
      <c r="C924" s="266"/>
      <c r="D924" s="126"/>
      <c r="E924" s="253" t="s">
        <v>430</v>
      </c>
      <c r="F924" s="262"/>
      <c r="G924" s="267"/>
    </row>
    <row r="925" customFormat="false" ht="14.25" hidden="false" customHeight="false" outlineLevel="0" collapsed="false">
      <c r="A925" s="27" t="n">
        <v>3165</v>
      </c>
      <c r="B925" s="244" t="n">
        <f aca="false">IF(D925="x",0,IF(C925&lt;1,0,IF(C925&gt;1,1)))</f>
        <v>0</v>
      </c>
      <c r="C925" s="266"/>
      <c r="D925" s="126"/>
      <c r="E925" s="253" t="s">
        <v>430</v>
      </c>
      <c r="F925" s="262"/>
      <c r="G925" s="267"/>
    </row>
    <row r="926" customFormat="false" ht="14.25" hidden="false" customHeight="false" outlineLevel="0" collapsed="false">
      <c r="A926" s="27" t="n">
        <v>3166</v>
      </c>
      <c r="B926" s="244" t="n">
        <f aca="false">IF(D926="x",0,IF(C926&lt;1,0,IF(C926&gt;1,1)))</f>
        <v>1</v>
      </c>
      <c r="C926" s="266" t="n">
        <v>115.58</v>
      </c>
      <c r="D926" s="126"/>
      <c r="E926" s="253" t="s">
        <v>430</v>
      </c>
      <c r="F926" s="262"/>
      <c r="G926" s="267"/>
    </row>
    <row r="927" customFormat="false" ht="14.25" hidden="false" customHeight="false" outlineLevel="0" collapsed="false">
      <c r="A927" s="27" t="n">
        <v>3167</v>
      </c>
      <c r="B927" s="244" t="n">
        <f aca="false">IF(D927="x",0,IF(C927&lt;1,0,IF(C927&gt;1,1)))</f>
        <v>1</v>
      </c>
      <c r="C927" s="266" t="n">
        <v>117.58</v>
      </c>
      <c r="D927" s="126"/>
      <c r="E927" s="253" t="s">
        <v>430</v>
      </c>
      <c r="F927" s="262"/>
      <c r="G927" s="267"/>
    </row>
    <row r="928" customFormat="false" ht="14.25" hidden="false" customHeight="false" outlineLevel="0" collapsed="false">
      <c r="A928" s="27" t="n">
        <v>3168</v>
      </c>
      <c r="B928" s="244" t="n">
        <f aca="false">IF(D928="x",0,IF(C928&lt;1,0,IF(C928&gt;1,1)))</f>
        <v>0</v>
      </c>
      <c r="C928" s="266"/>
      <c r="D928" s="126"/>
      <c r="E928" s="253" t="s">
        <v>430</v>
      </c>
      <c r="F928" s="262"/>
      <c r="G928" s="267"/>
    </row>
    <row r="929" customFormat="false" ht="14.25" hidden="false" customHeight="false" outlineLevel="0" collapsed="false">
      <c r="A929" s="27" t="n">
        <v>3169</v>
      </c>
      <c r="B929" s="244" t="n">
        <f aca="false">IF(D929="x",0,IF(C929&lt;1,0,IF(C929&gt;1,1)))</f>
        <v>1</v>
      </c>
      <c r="C929" s="266" t="n">
        <v>116.45</v>
      </c>
      <c r="D929" s="126"/>
      <c r="E929" s="253" t="s">
        <v>430</v>
      </c>
      <c r="F929" s="262"/>
      <c r="G929" s="267"/>
    </row>
    <row r="930" customFormat="false" ht="14.25" hidden="false" customHeight="false" outlineLevel="0" collapsed="false">
      <c r="A930" s="27" t="n">
        <v>3170</v>
      </c>
      <c r="B930" s="244" t="n">
        <f aca="false">IF(D930="x",0,IF(C930&lt;1,0,IF(C930&gt;1,1)))</f>
        <v>0</v>
      </c>
      <c r="C930" s="266"/>
      <c r="D930" s="126"/>
      <c r="E930" s="253" t="s">
        <v>430</v>
      </c>
      <c r="F930" s="262"/>
      <c r="G930" s="267"/>
    </row>
    <row r="931" customFormat="false" ht="14.25" hidden="false" customHeight="false" outlineLevel="0" collapsed="false">
      <c r="A931" s="27" t="n">
        <v>3171</v>
      </c>
      <c r="B931" s="244" t="n">
        <f aca="false">IF(D931="x",0,IF(C931&lt;1,0,IF(C931&gt;1,1)))</f>
        <v>1</v>
      </c>
      <c r="C931" s="266" t="n">
        <v>117.64</v>
      </c>
      <c r="D931" s="126"/>
      <c r="E931" s="253" t="s">
        <v>430</v>
      </c>
      <c r="F931" s="262"/>
      <c r="G931" s="267"/>
    </row>
    <row r="932" customFormat="false" ht="14.25" hidden="false" customHeight="false" outlineLevel="0" collapsed="false">
      <c r="A932" s="27" t="n">
        <v>3172</v>
      </c>
      <c r="B932" s="244" t="n">
        <f aca="false">IF(D932="x",0,IF(C932&lt;1,0,IF(C932&gt;1,1)))</f>
        <v>0</v>
      </c>
      <c r="C932" s="266"/>
      <c r="D932" s="126"/>
      <c r="E932" s="253" t="s">
        <v>430</v>
      </c>
      <c r="F932" s="262"/>
      <c r="G932" s="267"/>
    </row>
    <row r="933" customFormat="false" ht="14.25" hidden="false" customHeight="false" outlineLevel="0" collapsed="false">
      <c r="A933" s="27" t="n">
        <v>3173</v>
      </c>
      <c r="B933" s="244" t="n">
        <f aca="false">IF(D933="x",0,IF(C933&lt;1,0,IF(C933&gt;1,1)))</f>
        <v>1</v>
      </c>
      <c r="C933" s="266" t="n">
        <v>119.99</v>
      </c>
      <c r="D933" s="126"/>
      <c r="E933" s="253" t="s">
        <v>430</v>
      </c>
      <c r="F933" s="262"/>
      <c r="G933" s="267"/>
    </row>
    <row r="934" customFormat="false" ht="14.25" hidden="false" customHeight="false" outlineLevel="0" collapsed="false">
      <c r="A934" s="27" t="n">
        <v>3174</v>
      </c>
      <c r="B934" s="244" t="n">
        <f aca="false">IF(D934="x",0,IF(C934&lt;1,0,IF(C934&gt;1,1)))</f>
        <v>1</v>
      </c>
      <c r="C934" s="266" t="n">
        <v>117.44</v>
      </c>
      <c r="D934" s="126"/>
      <c r="E934" s="253" t="s">
        <v>430</v>
      </c>
      <c r="F934" s="262"/>
      <c r="G934" s="267"/>
    </row>
    <row r="935" customFormat="false" ht="14.25" hidden="false" customHeight="false" outlineLevel="0" collapsed="false">
      <c r="A935" s="27" t="n">
        <v>3175</v>
      </c>
      <c r="B935" s="244" t="n">
        <f aca="false">IF(D935="x",0,IF(C935&lt;1,0,IF(C935&gt;1,1)))</f>
        <v>0</v>
      </c>
      <c r="C935" s="266"/>
      <c r="D935" s="126"/>
      <c r="E935" s="253" t="s">
        <v>430</v>
      </c>
      <c r="F935" s="262"/>
      <c r="G935" s="267"/>
    </row>
    <row r="936" customFormat="false" ht="14.25" hidden="false" customHeight="false" outlineLevel="0" collapsed="false">
      <c r="A936" s="27" t="n">
        <v>3176</v>
      </c>
      <c r="B936" s="244" t="n">
        <f aca="false">IF(D936="x",0,IF(C936&lt;1,0,IF(C936&gt;1,1)))</f>
        <v>0</v>
      </c>
      <c r="C936" s="266"/>
      <c r="D936" s="126"/>
      <c r="E936" s="253" t="s">
        <v>430</v>
      </c>
      <c r="F936" s="262"/>
      <c r="G936" s="267"/>
    </row>
    <row r="937" customFormat="false" ht="14.25" hidden="false" customHeight="false" outlineLevel="0" collapsed="false">
      <c r="A937" s="27" t="n">
        <v>3177</v>
      </c>
      <c r="B937" s="244" t="n">
        <f aca="false">IF(D937="x",0,IF(C937&lt;1,0,IF(C937&gt;1,1)))</f>
        <v>1</v>
      </c>
      <c r="C937" s="266" t="n">
        <v>116.16</v>
      </c>
      <c r="D937" s="126"/>
      <c r="E937" s="253" t="s">
        <v>430</v>
      </c>
      <c r="F937" s="262"/>
      <c r="G937" s="267"/>
    </row>
    <row r="938" customFormat="false" ht="14.25" hidden="false" customHeight="false" outlineLevel="0" collapsed="false">
      <c r="A938" s="27" t="n">
        <v>3178</v>
      </c>
      <c r="B938" s="244" t="n">
        <f aca="false">IF(D938="x",0,IF(C938&lt;1,0,IF(C938&gt;1,1)))</f>
        <v>0</v>
      </c>
      <c r="C938" s="266"/>
      <c r="D938" s="126"/>
      <c r="E938" s="253" t="s">
        <v>430</v>
      </c>
      <c r="F938" s="262"/>
      <c r="G938" s="267"/>
    </row>
    <row r="939" customFormat="false" ht="14.25" hidden="false" customHeight="false" outlineLevel="0" collapsed="false">
      <c r="A939" s="27" t="n">
        <v>3179</v>
      </c>
      <c r="B939" s="244" t="n">
        <f aca="false">IF(D939="x",0,IF(C939&lt;1,0,IF(C939&gt;1,1)))</f>
        <v>0</v>
      </c>
      <c r="C939" s="266"/>
      <c r="D939" s="126"/>
      <c r="E939" s="253" t="s">
        <v>430</v>
      </c>
      <c r="F939" s="262"/>
      <c r="G939" s="267"/>
    </row>
    <row r="940" customFormat="false" ht="14.25" hidden="false" customHeight="false" outlineLevel="0" collapsed="false">
      <c r="A940" s="27" t="n">
        <v>3180</v>
      </c>
      <c r="B940" s="244" t="n">
        <f aca="false">IF(D940="x",0,IF(C940&lt;1,0,IF(C940&gt;1,1)))</f>
        <v>0</v>
      </c>
      <c r="C940" s="266"/>
      <c r="D940" s="126"/>
      <c r="E940" s="253" t="s">
        <v>430</v>
      </c>
      <c r="F940" s="262"/>
      <c r="G940" s="267"/>
    </row>
    <row r="941" customFormat="false" ht="14.25" hidden="false" customHeight="false" outlineLevel="0" collapsed="false">
      <c r="A941" s="27" t="n">
        <v>3181</v>
      </c>
      <c r="B941" s="244" t="n">
        <f aca="false">IF(D941="x",0,IF(C941&lt;1,0,IF(C941&gt;1,1)))</f>
        <v>1</v>
      </c>
      <c r="C941" s="266" t="n">
        <v>117.51</v>
      </c>
      <c r="D941" s="126"/>
      <c r="E941" s="253" t="s">
        <v>430</v>
      </c>
      <c r="F941" s="262"/>
      <c r="G941" s="267"/>
    </row>
    <row r="942" customFormat="false" ht="14.25" hidden="false" customHeight="false" outlineLevel="0" collapsed="false">
      <c r="A942" s="27" t="n">
        <v>3182</v>
      </c>
      <c r="B942" s="244" t="n">
        <f aca="false">IF(D942="x",0,IF(C942&lt;1,0,IF(C942&gt;1,1)))</f>
        <v>1</v>
      </c>
      <c r="C942" s="266" t="n">
        <v>115.86</v>
      </c>
      <c r="D942" s="126"/>
      <c r="E942" s="253" t="s">
        <v>430</v>
      </c>
      <c r="F942" s="262"/>
      <c r="G942" s="267"/>
    </row>
    <row r="943" customFormat="false" ht="14.25" hidden="false" customHeight="false" outlineLevel="0" collapsed="false">
      <c r="A943" s="27" t="n">
        <v>3183</v>
      </c>
      <c r="B943" s="244" t="n">
        <f aca="false">IF(D943="x",0,IF(C943&lt;1,0,IF(C943&gt;1,1)))</f>
        <v>1</v>
      </c>
      <c r="C943" s="266" t="n">
        <v>116.33</v>
      </c>
      <c r="D943" s="126"/>
      <c r="E943" s="253" t="s">
        <v>430</v>
      </c>
      <c r="F943" s="262"/>
      <c r="G943" s="267"/>
    </row>
    <row r="944" customFormat="false" ht="14.25" hidden="false" customHeight="false" outlineLevel="0" collapsed="false">
      <c r="A944" s="27" t="n">
        <v>3184</v>
      </c>
      <c r="B944" s="244" t="n">
        <f aca="false">IF(D944="x",0,IF(C944&lt;1,0,IF(C944&gt;1,1)))</f>
        <v>0</v>
      </c>
      <c r="C944" s="266"/>
      <c r="D944" s="126"/>
      <c r="E944" s="253" t="s">
        <v>430</v>
      </c>
      <c r="F944" s="262"/>
      <c r="G944" s="267"/>
    </row>
    <row r="945" customFormat="false" ht="14.25" hidden="false" customHeight="false" outlineLevel="0" collapsed="false">
      <c r="A945" s="27" t="n">
        <v>3185</v>
      </c>
      <c r="B945" s="244" t="n">
        <f aca="false">IF(D945="x",0,IF(C945&lt;1,0,IF(C945&gt;1,1)))</f>
        <v>0</v>
      </c>
      <c r="C945" s="266"/>
      <c r="D945" s="126"/>
      <c r="E945" s="253" t="s">
        <v>430</v>
      </c>
      <c r="F945" s="262"/>
      <c r="G945" s="267"/>
    </row>
    <row r="946" customFormat="false" ht="14.25" hidden="false" customHeight="false" outlineLevel="0" collapsed="false">
      <c r="A946" s="27" t="n">
        <v>3186</v>
      </c>
      <c r="B946" s="244" t="n">
        <f aca="false">IF(D946="x",0,IF(C946&lt;1,0,IF(C946&gt;1,1)))</f>
        <v>0</v>
      </c>
      <c r="C946" s="266"/>
      <c r="D946" s="126"/>
      <c r="E946" s="253" t="s">
        <v>430</v>
      </c>
      <c r="F946" s="262"/>
      <c r="G946" s="267"/>
    </row>
    <row r="947" customFormat="false" ht="14.25" hidden="false" customHeight="false" outlineLevel="0" collapsed="false">
      <c r="A947" s="27" t="n">
        <v>3187</v>
      </c>
      <c r="B947" s="244" t="n">
        <f aca="false">IF(D947="x",0,IF(C947&lt;1,0,IF(C947&gt;1,1)))</f>
        <v>1</v>
      </c>
      <c r="C947" s="266" t="n">
        <v>115.62</v>
      </c>
      <c r="D947" s="126"/>
      <c r="E947" s="253" t="s">
        <v>430</v>
      </c>
      <c r="F947" s="262"/>
      <c r="G947" s="267"/>
    </row>
    <row r="948" customFormat="false" ht="14.25" hidden="false" customHeight="false" outlineLevel="0" collapsed="false">
      <c r="A948" s="27" t="n">
        <v>3188</v>
      </c>
      <c r="B948" s="244" t="n">
        <f aca="false">IF(D948="x",0,IF(C948&lt;1,0,IF(C948&gt;1,1)))</f>
        <v>1</v>
      </c>
      <c r="C948" s="266" t="n">
        <v>119.19</v>
      </c>
      <c r="D948" s="126"/>
      <c r="E948" s="253" t="s">
        <v>430</v>
      </c>
      <c r="F948" s="262"/>
      <c r="G948" s="267"/>
    </row>
    <row r="949" customFormat="false" ht="14.25" hidden="false" customHeight="false" outlineLevel="0" collapsed="false">
      <c r="A949" s="27" t="n">
        <v>3189</v>
      </c>
      <c r="B949" s="244" t="n">
        <f aca="false">IF(D949="x",0,IF(C949&lt;1,0,IF(C949&gt;1,1)))</f>
        <v>1</v>
      </c>
      <c r="C949" s="266" t="n">
        <v>115.7</v>
      </c>
      <c r="D949" s="126"/>
      <c r="E949" s="253" t="s">
        <v>430</v>
      </c>
      <c r="F949" s="262"/>
      <c r="G949" s="267"/>
    </row>
    <row r="950" customFormat="false" ht="14.25" hidden="false" customHeight="false" outlineLevel="0" collapsed="false">
      <c r="A950" s="27" t="n">
        <v>3190</v>
      </c>
      <c r="B950" s="244" t="n">
        <f aca="false">IF(D950="x",0,IF(C950&lt;1,0,IF(C950&gt;1,1)))</f>
        <v>0</v>
      </c>
      <c r="C950" s="266"/>
      <c r="D950" s="126"/>
      <c r="E950" s="253" t="s">
        <v>430</v>
      </c>
      <c r="F950" s="262"/>
      <c r="G950" s="267"/>
    </row>
    <row r="951" customFormat="false" ht="14.25" hidden="false" customHeight="false" outlineLevel="0" collapsed="false">
      <c r="A951" s="27" t="n">
        <v>3191</v>
      </c>
      <c r="B951" s="244" t="n">
        <f aca="false">IF(D951="x",0,IF(C951&lt;1,0,IF(C951&gt;1,1)))</f>
        <v>1</v>
      </c>
      <c r="C951" s="266" t="n">
        <v>118.23</v>
      </c>
      <c r="D951" s="126"/>
      <c r="E951" s="253" t="s">
        <v>430</v>
      </c>
      <c r="F951" s="262"/>
      <c r="G951" s="267"/>
    </row>
    <row r="952" customFormat="false" ht="14.25" hidden="false" customHeight="false" outlineLevel="0" collapsed="false">
      <c r="A952" s="27" t="n">
        <v>3192</v>
      </c>
      <c r="B952" s="244" t="n">
        <f aca="false">IF(D952="x",0,IF(C952&lt;1,0,IF(C952&gt;1,1)))</f>
        <v>0</v>
      </c>
      <c r="C952" s="266"/>
      <c r="D952" s="126"/>
      <c r="E952" s="253" t="s">
        <v>430</v>
      </c>
      <c r="F952" s="262"/>
      <c r="G952" s="267"/>
    </row>
    <row r="953" customFormat="false" ht="14.25" hidden="false" customHeight="false" outlineLevel="0" collapsed="false">
      <c r="A953" s="27" t="n">
        <v>3193</v>
      </c>
      <c r="B953" s="244" t="n">
        <f aca="false">IF(D953="x",0,IF(C953&lt;1,0,IF(C953&gt;1,1)))</f>
        <v>1</v>
      </c>
      <c r="C953" s="266" t="n">
        <v>117.79</v>
      </c>
      <c r="D953" s="126"/>
      <c r="E953" s="253" t="s">
        <v>430</v>
      </c>
      <c r="F953" s="262"/>
      <c r="G953" s="267"/>
    </row>
    <row r="954" customFormat="false" ht="14.25" hidden="false" customHeight="false" outlineLevel="0" collapsed="false">
      <c r="A954" s="27" t="n">
        <v>3194</v>
      </c>
      <c r="B954" s="244" t="n">
        <f aca="false">IF(D954="x",0,IF(C954&lt;1,0,IF(C954&gt;1,1)))</f>
        <v>1</v>
      </c>
      <c r="C954" s="266" t="n">
        <v>116.46</v>
      </c>
      <c r="D954" s="126"/>
      <c r="E954" s="253" t="s">
        <v>430</v>
      </c>
      <c r="F954" s="262"/>
      <c r="G954" s="267"/>
    </row>
    <row r="955" customFormat="false" ht="14.25" hidden="false" customHeight="false" outlineLevel="0" collapsed="false">
      <c r="A955" s="27" t="n">
        <v>3195</v>
      </c>
      <c r="B955" s="244" t="n">
        <f aca="false">IF(D955="x",0,IF(C955&lt;1,0,IF(C955&gt;1,1)))</f>
        <v>1</v>
      </c>
      <c r="C955" s="266" t="n">
        <v>116.8</v>
      </c>
      <c r="D955" s="126"/>
      <c r="E955" s="253" t="s">
        <v>430</v>
      </c>
      <c r="F955" s="262"/>
      <c r="G955" s="267"/>
    </row>
    <row r="956" customFormat="false" ht="14.25" hidden="false" customHeight="false" outlineLevel="0" collapsed="false">
      <c r="A956" s="27" t="n">
        <v>3196</v>
      </c>
      <c r="B956" s="244" t="n">
        <f aca="false">IF(D956="x",0,IF(C956&lt;1,0,IF(C956&gt;1,1)))</f>
        <v>1</v>
      </c>
      <c r="C956" s="268" t="n">
        <v>117.25</v>
      </c>
      <c r="D956" s="126"/>
      <c r="E956" s="253" t="s">
        <v>430</v>
      </c>
      <c r="F956" s="262"/>
      <c r="G956" s="269"/>
    </row>
    <row r="957" customFormat="false" ht="14.25" hidden="false" customHeight="false" outlineLevel="0" collapsed="false">
      <c r="A957" s="27" t="n">
        <v>3197</v>
      </c>
      <c r="B957" s="244" t="n">
        <f aca="false">IF(D957="x",0,IF(C957&lt;1,0,IF(C957&gt;1,1)))</f>
        <v>0</v>
      </c>
      <c r="C957" s="268"/>
      <c r="D957" s="126"/>
      <c r="E957" s="253" t="s">
        <v>430</v>
      </c>
      <c r="F957" s="262"/>
      <c r="G957" s="269"/>
    </row>
    <row r="958" customFormat="false" ht="14.25" hidden="false" customHeight="false" outlineLevel="0" collapsed="false">
      <c r="A958" s="27" t="n">
        <v>3198</v>
      </c>
      <c r="B958" s="244" t="n">
        <f aca="false">IF(D958="x",0,IF(C958&lt;1,0,IF(C958&gt;1,1)))</f>
        <v>1</v>
      </c>
      <c r="C958" s="268" t="n">
        <v>117.21</v>
      </c>
      <c r="D958" s="126"/>
      <c r="E958" s="253" t="s">
        <v>430</v>
      </c>
      <c r="F958" s="262"/>
      <c r="G958" s="269"/>
    </row>
    <row r="959" customFormat="false" ht="14.25" hidden="false" customHeight="false" outlineLevel="0" collapsed="false">
      <c r="A959" s="27" t="n">
        <v>3199</v>
      </c>
      <c r="B959" s="244" t="n">
        <f aca="false">IF(D959="x",0,IF(C959&lt;1,0,IF(C959&gt;1,1)))</f>
        <v>1</v>
      </c>
      <c r="C959" s="268" t="n">
        <v>119.84</v>
      </c>
      <c r="D959" s="126"/>
      <c r="E959" s="253" t="s">
        <v>430</v>
      </c>
      <c r="F959" s="262"/>
      <c r="G959" s="269"/>
    </row>
    <row r="960" customFormat="false" ht="14.25" hidden="false" customHeight="false" outlineLevel="0" collapsed="false">
      <c r="A960" s="27" t="n">
        <v>3200</v>
      </c>
      <c r="B960" s="244" t="n">
        <f aca="false">IF(D960="x",0,IF(C960&lt;1,0,IF(C960&gt;1,1)))</f>
        <v>1</v>
      </c>
      <c r="C960" s="268" t="n">
        <v>118.34</v>
      </c>
      <c r="D960" s="126"/>
      <c r="E960" s="253" t="s">
        <v>430</v>
      </c>
      <c r="F960" s="262"/>
      <c r="G960" s="269"/>
    </row>
    <row r="961" customFormat="false" ht="14.25" hidden="false" customHeight="false" outlineLevel="0" collapsed="false">
      <c r="A961" s="27" t="n">
        <v>3201</v>
      </c>
      <c r="B961" s="244" t="n">
        <f aca="false">IF(D961="x",0,IF(C961&lt;1,0,IF(C961&gt;1,1)))</f>
        <v>1</v>
      </c>
      <c r="C961" s="268" t="n">
        <v>120.41</v>
      </c>
      <c r="D961" s="126"/>
      <c r="E961" s="253" t="s">
        <v>430</v>
      </c>
      <c r="F961" s="262"/>
      <c r="G961" s="269"/>
    </row>
    <row r="962" customFormat="false" ht="14.25" hidden="false" customHeight="false" outlineLevel="0" collapsed="false">
      <c r="A962" s="27" t="n">
        <v>3202</v>
      </c>
      <c r="B962" s="244" t="n">
        <f aca="false">IF(D962="x",0,IF(C962&lt;1,0,IF(C962&gt;1,1)))</f>
        <v>0</v>
      </c>
      <c r="C962" s="268"/>
      <c r="D962" s="126"/>
      <c r="E962" s="253" t="s">
        <v>430</v>
      </c>
      <c r="F962" s="262"/>
      <c r="G962" s="269"/>
    </row>
    <row r="963" customFormat="false" ht="14.25" hidden="false" customHeight="false" outlineLevel="0" collapsed="false">
      <c r="A963" s="27" t="n">
        <v>3203</v>
      </c>
      <c r="B963" s="244" t="n">
        <f aca="false">IF(D963="x",0,IF(C963&lt;1,0,IF(C963&gt;1,1)))</f>
        <v>0</v>
      </c>
      <c r="C963" s="268"/>
      <c r="D963" s="126"/>
      <c r="E963" s="253" t="s">
        <v>430</v>
      </c>
      <c r="F963" s="262"/>
      <c r="G963" s="269"/>
    </row>
    <row r="964" customFormat="false" ht="14.25" hidden="false" customHeight="false" outlineLevel="0" collapsed="false">
      <c r="A964" s="27" t="n">
        <v>3204</v>
      </c>
      <c r="B964" s="244" t="n">
        <f aca="false">IF(D964="x",0,IF(C964&lt;1,0,IF(C964&gt;1,1)))</f>
        <v>1</v>
      </c>
      <c r="C964" s="268" t="n">
        <v>118.41</v>
      </c>
      <c r="D964" s="126"/>
      <c r="E964" s="253" t="s">
        <v>430</v>
      </c>
      <c r="F964" s="262"/>
      <c r="G964" s="269"/>
    </row>
    <row r="965" customFormat="false" ht="14.25" hidden="false" customHeight="false" outlineLevel="0" collapsed="false">
      <c r="A965" s="27" t="n">
        <v>3205</v>
      </c>
      <c r="B965" s="244" t="n">
        <f aca="false">IF(D965="x",0,IF(C965&lt;1,0,IF(C965&gt;1,1)))</f>
        <v>0</v>
      </c>
      <c r="C965" s="268"/>
      <c r="D965" s="126"/>
      <c r="E965" s="253" t="s">
        <v>430</v>
      </c>
      <c r="F965" s="262"/>
      <c r="G965" s="269"/>
    </row>
    <row r="966" customFormat="false" ht="14.25" hidden="false" customHeight="false" outlineLevel="0" collapsed="false">
      <c r="A966" s="27" t="n">
        <v>3206</v>
      </c>
      <c r="B966" s="244" t="n">
        <f aca="false">IF(D966="x",0,IF(C966&lt;1,0,IF(C966&gt;1,1)))</f>
        <v>1</v>
      </c>
      <c r="C966" s="270" t="n">
        <v>117.45</v>
      </c>
      <c r="D966" s="126"/>
      <c r="E966" s="253" t="s">
        <v>430</v>
      </c>
      <c r="F966" s="262"/>
      <c r="G966" s="271"/>
    </row>
    <row r="967" customFormat="false" ht="14.25" hidden="false" customHeight="false" outlineLevel="0" collapsed="false">
      <c r="A967" s="27" t="n">
        <v>3207</v>
      </c>
      <c r="B967" s="244" t="n">
        <f aca="false">IF(D967="x",0,IF(C967&lt;1,0,IF(C967&gt;1,1)))</f>
        <v>1</v>
      </c>
      <c r="C967" s="270" t="n">
        <v>116.98</v>
      </c>
      <c r="D967" s="126"/>
      <c r="E967" s="253" t="s">
        <v>430</v>
      </c>
      <c r="F967" s="262"/>
      <c r="G967" s="271"/>
    </row>
    <row r="968" customFormat="false" ht="14.25" hidden="false" customHeight="false" outlineLevel="0" collapsed="false">
      <c r="A968" s="27" t="n">
        <v>3208</v>
      </c>
      <c r="B968" s="244" t="n">
        <f aca="false">IF(D968="x",0,IF(C968&lt;1,0,IF(C968&gt;1,1)))</f>
        <v>0</v>
      </c>
      <c r="C968" s="270"/>
      <c r="D968" s="126"/>
      <c r="E968" s="253" t="s">
        <v>430</v>
      </c>
      <c r="F968" s="262"/>
      <c r="G968" s="271"/>
    </row>
    <row r="969" customFormat="false" ht="14.25" hidden="false" customHeight="false" outlineLevel="0" collapsed="false">
      <c r="A969" s="27" t="n">
        <v>3209</v>
      </c>
      <c r="B969" s="244" t="n">
        <f aca="false">IF(D969="x",0,IF(C969&lt;1,0,IF(C969&gt;1,1)))</f>
        <v>0</v>
      </c>
      <c r="C969" s="270"/>
      <c r="D969" s="126"/>
      <c r="E969" s="253" t="s">
        <v>430</v>
      </c>
      <c r="F969" s="262"/>
      <c r="G969" s="271"/>
    </row>
    <row r="970" customFormat="false" ht="14.25" hidden="false" customHeight="false" outlineLevel="0" collapsed="false">
      <c r="A970" s="27" t="n">
        <v>3210</v>
      </c>
      <c r="B970" s="244" t="n">
        <f aca="false">IF(D970="x",0,IF(C970&lt;1,0,IF(C970&gt;1,1)))</f>
        <v>0</v>
      </c>
      <c r="C970" s="270"/>
      <c r="D970" s="126"/>
      <c r="E970" s="253" t="s">
        <v>430</v>
      </c>
      <c r="F970" s="262"/>
      <c r="G970" s="271"/>
    </row>
    <row r="971" customFormat="false" ht="14.25" hidden="false" customHeight="false" outlineLevel="0" collapsed="false">
      <c r="A971" s="27" t="n">
        <v>3211</v>
      </c>
      <c r="B971" s="244" t="n">
        <f aca="false">IF(D971="x",0,IF(C971&lt;1,0,IF(C971&gt;1,1)))</f>
        <v>0</v>
      </c>
      <c r="C971" s="270"/>
      <c r="D971" s="126"/>
      <c r="E971" s="253" t="s">
        <v>430</v>
      </c>
      <c r="F971" s="262"/>
      <c r="G971" s="271"/>
    </row>
    <row r="972" customFormat="false" ht="14.25" hidden="false" customHeight="false" outlineLevel="0" collapsed="false">
      <c r="A972" s="27" t="n">
        <v>3212</v>
      </c>
      <c r="B972" s="244" t="n">
        <f aca="false">IF(D972="x",0,IF(C972&lt;1,0,IF(C972&gt;1,1)))</f>
        <v>1</v>
      </c>
      <c r="C972" s="270" t="n">
        <v>119.26</v>
      </c>
      <c r="D972" s="126"/>
      <c r="E972" s="253" t="s">
        <v>430</v>
      </c>
      <c r="F972" s="262"/>
      <c r="G972" s="271"/>
    </row>
    <row r="973" customFormat="false" ht="14.25" hidden="false" customHeight="false" outlineLevel="0" collapsed="false">
      <c r="A973" s="27" t="n">
        <v>3213</v>
      </c>
      <c r="B973" s="244" t="n">
        <f aca="false">IF(D973="x",0,IF(C973&lt;1,0,IF(C973&gt;1,1)))</f>
        <v>1</v>
      </c>
      <c r="C973" s="270" t="n">
        <v>117.2</v>
      </c>
      <c r="D973" s="126"/>
      <c r="E973" s="253" t="s">
        <v>430</v>
      </c>
      <c r="F973" s="262"/>
      <c r="G973" s="271"/>
    </row>
    <row r="974" customFormat="false" ht="14.25" hidden="false" customHeight="false" outlineLevel="0" collapsed="false">
      <c r="A974" s="27" t="n">
        <v>3214</v>
      </c>
      <c r="B974" s="244" t="n">
        <f aca="false">IF(D974="x",0,IF(C974&lt;1,0,IF(C974&gt;1,1)))</f>
        <v>1</v>
      </c>
      <c r="C974" s="270" t="n">
        <v>115.99</v>
      </c>
      <c r="D974" s="126"/>
      <c r="E974" s="253" t="s">
        <v>430</v>
      </c>
      <c r="F974" s="262"/>
      <c r="G974" s="271"/>
    </row>
    <row r="975" customFormat="false" ht="14.25" hidden="false" customHeight="false" outlineLevel="0" collapsed="false">
      <c r="A975" s="27" t="n">
        <v>3215</v>
      </c>
      <c r="B975" s="244" t="n">
        <f aca="false">IF(D975="x",0,IF(C975&lt;1,0,IF(C975&gt;1,1)))</f>
        <v>1</v>
      </c>
      <c r="C975" s="270" t="n">
        <v>114.83</v>
      </c>
      <c r="D975" s="126"/>
      <c r="E975" s="253" t="s">
        <v>430</v>
      </c>
      <c r="F975" s="262"/>
      <c r="G975" s="271"/>
    </row>
    <row r="976" customFormat="false" ht="14.25" hidden="false" customHeight="false" outlineLevel="0" collapsed="false">
      <c r="A976" s="27" t="n">
        <v>3216</v>
      </c>
      <c r="B976" s="244" t="n">
        <f aca="false">IF(D976="x",0,IF(C976&lt;1,0,IF(C976&gt;1,1)))</f>
        <v>1</v>
      </c>
      <c r="C976" s="270" t="n">
        <v>116.26</v>
      </c>
      <c r="D976" s="126"/>
      <c r="E976" s="253" t="s">
        <v>430</v>
      </c>
      <c r="F976" s="262"/>
      <c r="G976" s="271"/>
    </row>
    <row r="977" customFormat="false" ht="14.25" hidden="false" customHeight="false" outlineLevel="0" collapsed="false">
      <c r="A977" s="27" t="n">
        <v>3217</v>
      </c>
      <c r="B977" s="244" t="n">
        <f aca="false">IF(D977="x",0,IF(C977&lt;1,0,IF(C977&gt;1,1)))</f>
        <v>1</v>
      </c>
      <c r="C977" s="270" t="n">
        <v>116.97</v>
      </c>
      <c r="D977" s="126"/>
      <c r="E977" s="253" t="s">
        <v>430</v>
      </c>
      <c r="F977" s="262"/>
      <c r="G977" s="271"/>
    </row>
    <row r="978" customFormat="false" ht="14.25" hidden="false" customHeight="false" outlineLevel="0" collapsed="false">
      <c r="A978" s="27" t="n">
        <v>3218</v>
      </c>
      <c r="B978" s="244" t="n">
        <f aca="false">IF(D978="x",0,IF(C978&lt;1,0,IF(C978&gt;1,1)))</f>
        <v>1</v>
      </c>
      <c r="C978" s="270" t="n">
        <v>119.46</v>
      </c>
      <c r="D978" s="126"/>
      <c r="E978" s="253" t="s">
        <v>430</v>
      </c>
      <c r="F978" s="262"/>
      <c r="G978" s="271"/>
    </row>
    <row r="979" customFormat="false" ht="14.25" hidden="false" customHeight="false" outlineLevel="0" collapsed="false">
      <c r="A979" s="27" t="n">
        <v>3219</v>
      </c>
      <c r="B979" s="244" t="n">
        <f aca="false">IF(D979="x",0,IF(C979&lt;1,0,IF(C979&gt;1,1)))</f>
        <v>1</v>
      </c>
      <c r="C979" s="270" t="n">
        <v>115.7</v>
      </c>
      <c r="D979" s="126"/>
      <c r="E979" s="253" t="s">
        <v>430</v>
      </c>
      <c r="F979" s="262"/>
      <c r="G979" s="271"/>
    </row>
    <row r="980" customFormat="false" ht="14.25" hidden="false" customHeight="false" outlineLevel="0" collapsed="false">
      <c r="A980" s="27" t="n">
        <v>3220</v>
      </c>
      <c r="B980" s="244" t="n">
        <f aca="false">IF(D980="x",0,IF(C980&lt;1,0,IF(C980&gt;1,1)))</f>
        <v>1</v>
      </c>
      <c r="C980" s="270" t="n">
        <v>114.95</v>
      </c>
      <c r="D980" s="126"/>
      <c r="E980" s="253" t="s">
        <v>430</v>
      </c>
      <c r="F980" s="262"/>
      <c r="G980" s="271"/>
    </row>
    <row r="981" customFormat="false" ht="14.25" hidden="false" customHeight="false" outlineLevel="0" collapsed="false">
      <c r="A981" s="27" t="n">
        <v>3221</v>
      </c>
      <c r="B981" s="244" t="n">
        <f aca="false">IF(D981="x",0,IF(C981&lt;1,0,IF(C981&gt;1,1)))</f>
        <v>1</v>
      </c>
      <c r="C981" s="270" t="n">
        <v>118.23</v>
      </c>
      <c r="D981" s="126"/>
      <c r="E981" s="253" t="s">
        <v>430</v>
      </c>
      <c r="F981" s="262"/>
      <c r="G981" s="271"/>
    </row>
    <row r="982" customFormat="false" ht="14.25" hidden="false" customHeight="false" outlineLevel="0" collapsed="false">
      <c r="A982" s="27" t="n">
        <v>3222</v>
      </c>
      <c r="B982" s="244" t="n">
        <f aca="false">IF(D982="x",0,IF(C982&lt;1,0,IF(C982&gt;1,1)))</f>
        <v>1</v>
      </c>
      <c r="C982" s="270" t="n">
        <v>120.91</v>
      </c>
      <c r="D982" s="126"/>
      <c r="E982" s="253" t="s">
        <v>430</v>
      </c>
      <c r="F982" s="262"/>
      <c r="G982" s="271"/>
    </row>
    <row r="983" customFormat="false" ht="14.25" hidden="false" customHeight="false" outlineLevel="0" collapsed="false">
      <c r="A983" s="27" t="n">
        <v>3223</v>
      </c>
      <c r="B983" s="244" t="n">
        <f aca="false">IF(D983="x",0,IF(C983&lt;1,0,IF(C983&gt;1,1)))</f>
        <v>1</v>
      </c>
      <c r="C983" s="270" t="n">
        <v>116.37</v>
      </c>
      <c r="D983" s="126"/>
      <c r="E983" s="253" t="s">
        <v>430</v>
      </c>
      <c r="F983" s="262"/>
      <c r="G983" s="271"/>
    </row>
    <row r="984" customFormat="false" ht="14.25" hidden="false" customHeight="false" outlineLevel="0" collapsed="false">
      <c r="A984" s="27" t="n">
        <v>3224</v>
      </c>
      <c r="B984" s="244" t="n">
        <f aca="false">IF(D984="x",0,IF(C984&lt;1,0,IF(C984&gt;1,1)))</f>
        <v>1</v>
      </c>
      <c r="C984" s="270" t="n">
        <v>118.66</v>
      </c>
      <c r="D984" s="126"/>
      <c r="E984" s="253" t="s">
        <v>430</v>
      </c>
      <c r="F984" s="262"/>
      <c r="G984" s="271"/>
    </row>
    <row r="985" customFormat="false" ht="14.25" hidden="false" customHeight="false" outlineLevel="0" collapsed="false">
      <c r="A985" s="27" t="n">
        <v>3225</v>
      </c>
      <c r="B985" s="244" t="n">
        <f aca="false">IF(D985="x",0,IF(C985&lt;1,0,IF(C985&gt;1,1)))</f>
        <v>1</v>
      </c>
      <c r="C985" s="270" t="n">
        <v>119.65</v>
      </c>
      <c r="D985" s="126"/>
      <c r="E985" s="253" t="s">
        <v>430</v>
      </c>
      <c r="F985" s="262"/>
      <c r="G985" s="271"/>
    </row>
    <row r="986" customFormat="false" ht="14.25" hidden="false" customHeight="false" outlineLevel="0" collapsed="false">
      <c r="A986" s="27" t="n">
        <v>3226</v>
      </c>
      <c r="B986" s="244" t="n">
        <f aca="false">IF(D986="x",0,IF(C986&lt;1,0,IF(C986&gt;1,1)))</f>
        <v>1</v>
      </c>
      <c r="C986" s="272" t="n">
        <v>120.24</v>
      </c>
      <c r="D986" s="126"/>
      <c r="E986" s="253" t="s">
        <v>430</v>
      </c>
      <c r="F986" s="262"/>
      <c r="G986" s="271"/>
    </row>
    <row r="987" customFormat="false" ht="14.25" hidden="false" customHeight="false" outlineLevel="0" collapsed="false">
      <c r="A987" s="27" t="n">
        <v>3227</v>
      </c>
      <c r="B987" s="244" t="n">
        <f aca="false">IF(D987="x",0,IF(C987&lt;1,0,IF(C987&gt;1,1)))</f>
        <v>1</v>
      </c>
      <c r="C987" s="270" t="n">
        <v>120.24</v>
      </c>
      <c r="D987" s="126"/>
      <c r="E987" s="253" t="s">
        <v>430</v>
      </c>
      <c r="F987" s="262"/>
      <c r="G987" s="271"/>
    </row>
    <row r="988" customFormat="false" ht="14.25" hidden="false" customHeight="false" outlineLevel="0" collapsed="false">
      <c r="A988" s="27" t="n">
        <v>3228</v>
      </c>
      <c r="B988" s="244" t="n">
        <f aca="false">IF(D988="x",0,IF(C988&lt;1,0,IF(C988&gt;1,1)))</f>
        <v>1</v>
      </c>
      <c r="C988" s="270" t="n">
        <v>117.34</v>
      </c>
      <c r="D988" s="126"/>
      <c r="E988" s="253" t="s">
        <v>430</v>
      </c>
      <c r="F988" s="262"/>
      <c r="G988" s="271"/>
    </row>
    <row r="989" customFormat="false" ht="14.25" hidden="false" customHeight="false" outlineLevel="0" collapsed="false">
      <c r="A989" s="27" t="n">
        <v>3229</v>
      </c>
      <c r="B989" s="244" t="n">
        <f aca="false">IF(D989="x",0,IF(C989&lt;1,0,IF(C989&gt;1,1)))</f>
        <v>1</v>
      </c>
      <c r="C989" s="273" t="n">
        <v>120.3</v>
      </c>
      <c r="D989" s="126"/>
      <c r="E989" s="253" t="s">
        <v>430</v>
      </c>
      <c r="F989" s="262"/>
      <c r="G989" s="274"/>
    </row>
    <row r="990" customFormat="false" ht="14.25" hidden="false" customHeight="false" outlineLevel="0" collapsed="false">
      <c r="A990" s="27" t="n">
        <v>3230</v>
      </c>
      <c r="B990" s="244" t="n">
        <f aca="false">IF(D990="x",0,IF(C990&lt;1,0,IF(C990&gt;1,1)))</f>
        <v>1</v>
      </c>
      <c r="C990" s="273" t="n">
        <v>115.77</v>
      </c>
      <c r="D990" s="126"/>
      <c r="E990" s="253" t="s">
        <v>430</v>
      </c>
      <c r="F990" s="262"/>
      <c r="G990" s="274"/>
    </row>
    <row r="991" customFormat="false" ht="14.25" hidden="false" customHeight="false" outlineLevel="0" collapsed="false">
      <c r="A991" s="27" t="n">
        <v>3231</v>
      </c>
      <c r="B991" s="244" t="n">
        <f aca="false">IF(D991="x",0,IF(C991&lt;1,0,IF(C991&gt;1,1)))</f>
        <v>1</v>
      </c>
      <c r="C991" s="273" t="n">
        <v>114.15</v>
      </c>
      <c r="D991" s="126"/>
      <c r="E991" s="253" t="s">
        <v>430</v>
      </c>
      <c r="F991" s="262"/>
      <c r="G991" s="274"/>
    </row>
    <row r="992" customFormat="false" ht="14.25" hidden="false" customHeight="false" outlineLevel="0" collapsed="false">
      <c r="A992" s="27" t="n">
        <v>3232</v>
      </c>
      <c r="B992" s="244" t="n">
        <f aca="false">IF(D992="x",0,IF(C992&lt;1,0,IF(C992&gt;1,1)))</f>
        <v>1</v>
      </c>
      <c r="C992" s="273" t="n">
        <v>115.71</v>
      </c>
      <c r="D992" s="126"/>
      <c r="E992" s="253" t="s">
        <v>430</v>
      </c>
      <c r="F992" s="262"/>
      <c r="G992" s="274"/>
    </row>
    <row r="993" customFormat="false" ht="14.25" hidden="false" customHeight="false" outlineLevel="0" collapsed="false">
      <c r="A993" s="27" t="n">
        <v>3233</v>
      </c>
      <c r="B993" s="244" t="n">
        <f aca="false">IF(D993="x",0,IF(C993&lt;1,0,IF(C993&gt;1,1)))</f>
        <v>1</v>
      </c>
      <c r="C993" s="273" t="n">
        <v>117.93</v>
      </c>
      <c r="D993" s="126"/>
      <c r="E993" s="253" t="s">
        <v>430</v>
      </c>
      <c r="F993" s="262"/>
      <c r="G993" s="274"/>
    </row>
    <row r="994" customFormat="false" ht="14.25" hidden="false" customHeight="false" outlineLevel="0" collapsed="false">
      <c r="A994" s="27" t="n">
        <v>3234</v>
      </c>
      <c r="B994" s="244" t="n">
        <f aca="false">IF(D994="x",0,IF(C994&lt;1,0,IF(C994&gt;1,1)))</f>
        <v>0</v>
      </c>
      <c r="C994" s="273"/>
      <c r="D994" s="126"/>
      <c r="E994" s="253" t="s">
        <v>430</v>
      </c>
      <c r="F994" s="262"/>
      <c r="G994" s="274"/>
    </row>
    <row r="995" customFormat="false" ht="14.25" hidden="false" customHeight="false" outlineLevel="0" collapsed="false">
      <c r="A995" s="27" t="n">
        <v>3235</v>
      </c>
      <c r="B995" s="244" t="n">
        <f aca="false">IF(D995="x",0,IF(C995&lt;1,0,IF(C995&gt;1,1)))</f>
        <v>0</v>
      </c>
      <c r="C995" s="273"/>
      <c r="D995" s="126"/>
      <c r="E995" s="253" t="s">
        <v>430</v>
      </c>
      <c r="F995" s="262"/>
      <c r="G995" s="274"/>
    </row>
    <row r="996" customFormat="false" ht="14.25" hidden="false" customHeight="false" outlineLevel="0" collapsed="false">
      <c r="A996" s="27" t="n">
        <v>3236</v>
      </c>
      <c r="B996" s="244" t="n">
        <f aca="false">IF(D996="x",0,IF(C996&lt;1,0,IF(C996&gt;1,1)))</f>
        <v>0</v>
      </c>
      <c r="C996" s="273"/>
      <c r="D996" s="126"/>
      <c r="E996" s="253" t="s">
        <v>430</v>
      </c>
      <c r="F996" s="262"/>
      <c r="G996" s="274"/>
    </row>
    <row r="997" customFormat="false" ht="14.25" hidden="false" customHeight="false" outlineLevel="0" collapsed="false">
      <c r="A997" s="27" t="n">
        <v>3237</v>
      </c>
      <c r="B997" s="244" t="n">
        <f aca="false">IF(D997="x",0,IF(C997&lt;1,0,IF(C997&gt;1,1)))</f>
        <v>1</v>
      </c>
      <c r="C997" s="273" t="n">
        <v>118.47</v>
      </c>
      <c r="D997" s="126"/>
      <c r="E997" s="253" t="s">
        <v>430</v>
      </c>
      <c r="F997" s="262"/>
      <c r="G997" s="274"/>
    </row>
    <row r="998" customFormat="false" ht="14.25" hidden="false" customHeight="false" outlineLevel="0" collapsed="false">
      <c r="A998" s="27" t="n">
        <v>3238</v>
      </c>
      <c r="B998" s="244" t="n">
        <f aca="false">IF(D998="x",0,IF(C998&lt;1,0,IF(C998&gt;1,1)))</f>
        <v>1</v>
      </c>
      <c r="C998" s="273" t="n">
        <v>117.73</v>
      </c>
      <c r="D998" s="126"/>
      <c r="E998" s="253" t="s">
        <v>430</v>
      </c>
      <c r="F998" s="262"/>
      <c r="G998" s="274"/>
    </row>
    <row r="999" customFormat="false" ht="14.25" hidden="false" customHeight="false" outlineLevel="0" collapsed="false">
      <c r="A999" s="27" t="n">
        <v>3239</v>
      </c>
      <c r="B999" s="244" t="n">
        <f aca="false">IF(D999="x",0,IF(C999&lt;1,0,IF(C999&gt;1,1)))</f>
        <v>1</v>
      </c>
      <c r="C999" s="273" t="n">
        <v>113.98</v>
      </c>
      <c r="D999" s="126"/>
      <c r="E999" s="253" t="s">
        <v>430</v>
      </c>
      <c r="F999" s="262"/>
      <c r="G999" s="274"/>
    </row>
    <row r="1000" customFormat="false" ht="14.25" hidden="false" customHeight="false" outlineLevel="0" collapsed="false">
      <c r="A1000" s="27" t="n">
        <v>3240</v>
      </c>
      <c r="B1000" s="244" t="n">
        <f aca="false">IF(D1000="x",0,IF(C1000&lt;1,0,IF(C1000&gt;1,1)))</f>
        <v>1</v>
      </c>
      <c r="C1000" s="273" t="n">
        <v>117.01</v>
      </c>
      <c r="D1000" s="126"/>
      <c r="E1000" s="253" t="s">
        <v>430</v>
      </c>
      <c r="F1000" s="262"/>
      <c r="G1000" s="274"/>
    </row>
    <row r="1001" customFormat="false" ht="14.25" hidden="false" customHeight="false" outlineLevel="0" collapsed="false">
      <c r="A1001" s="27" t="n">
        <v>3241</v>
      </c>
      <c r="B1001" s="244" t="n">
        <f aca="false">IF(D1001="x",0,IF(C1001&lt;1,0,IF(C1001&gt;1,1)))</f>
        <v>0</v>
      </c>
      <c r="C1001" s="273"/>
      <c r="D1001" s="126"/>
      <c r="E1001" s="253" t="s">
        <v>430</v>
      </c>
      <c r="F1001" s="262"/>
      <c r="G1001" s="274"/>
    </row>
    <row r="1002" customFormat="false" ht="14.25" hidden="false" customHeight="false" outlineLevel="0" collapsed="false">
      <c r="A1002" s="27" t="n">
        <v>3242</v>
      </c>
      <c r="B1002" s="244" t="n">
        <f aca="false">IF(D1002="x",0,IF(C1002&lt;1,0,IF(C1002&gt;1,1)))</f>
        <v>0</v>
      </c>
      <c r="C1002" s="273"/>
      <c r="D1002" s="126"/>
      <c r="E1002" s="253" t="s">
        <v>430</v>
      </c>
      <c r="F1002" s="262"/>
      <c r="G1002" s="274"/>
    </row>
    <row r="1003" customFormat="false" ht="14.25" hidden="false" customHeight="false" outlineLevel="0" collapsed="false">
      <c r="A1003" s="27" t="n">
        <v>3243</v>
      </c>
      <c r="B1003" s="244" t="n">
        <f aca="false">IF(D1003="x",0,IF(C1003&lt;1,0,IF(C1003&gt;1,1)))</f>
        <v>1</v>
      </c>
      <c r="C1003" s="273" t="n">
        <v>116.66</v>
      </c>
      <c r="D1003" s="126"/>
      <c r="E1003" s="253" t="s">
        <v>430</v>
      </c>
      <c r="F1003" s="262"/>
      <c r="G1003" s="274"/>
    </row>
    <row r="1004" customFormat="false" ht="14.25" hidden="false" customHeight="false" outlineLevel="0" collapsed="false">
      <c r="A1004" s="27" t="n">
        <v>3244</v>
      </c>
      <c r="B1004" s="244" t="n">
        <f aca="false">IF(D1004="x",0,IF(C1004&lt;1,0,IF(C1004&gt;1,1)))</f>
        <v>0</v>
      </c>
      <c r="C1004" s="273"/>
      <c r="D1004" s="126"/>
      <c r="E1004" s="253" t="s">
        <v>430</v>
      </c>
      <c r="F1004" s="262"/>
      <c r="G1004" s="274"/>
    </row>
    <row r="1005" customFormat="false" ht="14.25" hidden="false" customHeight="false" outlineLevel="0" collapsed="false">
      <c r="A1005" s="27" t="n">
        <v>3245</v>
      </c>
      <c r="B1005" s="244" t="n">
        <f aca="false">IF(D1005="x",0,IF(C1005&lt;1,0,IF(C1005&gt;1,1)))</f>
        <v>1</v>
      </c>
      <c r="C1005" s="273" t="n">
        <v>119.39</v>
      </c>
      <c r="D1005" s="126"/>
      <c r="E1005" s="253" t="s">
        <v>430</v>
      </c>
      <c r="F1005" s="262"/>
      <c r="G1005" s="274"/>
    </row>
    <row r="1006" customFormat="false" ht="14.25" hidden="false" customHeight="false" outlineLevel="0" collapsed="false">
      <c r="A1006" s="27" t="n">
        <v>3246</v>
      </c>
      <c r="B1006" s="244" t="n">
        <f aca="false">IF(D1006="x",0,IF(C1006&lt;1,0,IF(C1006&gt;1,1)))</f>
        <v>1</v>
      </c>
      <c r="C1006" s="273" t="n">
        <v>114.22</v>
      </c>
      <c r="D1006" s="126"/>
      <c r="E1006" s="253" t="s">
        <v>430</v>
      </c>
      <c r="F1006" s="262"/>
      <c r="G1006" s="274"/>
    </row>
    <row r="1007" customFormat="false" ht="14.25" hidden="false" customHeight="false" outlineLevel="0" collapsed="false">
      <c r="A1007" s="27" t="n">
        <v>3247</v>
      </c>
      <c r="B1007" s="244" t="n">
        <f aca="false">IF(D1007="x",0,IF(C1007&lt;1,0,IF(C1007&gt;1,1)))</f>
        <v>0</v>
      </c>
      <c r="C1007" s="273"/>
      <c r="D1007" s="126"/>
      <c r="E1007" s="253" t="s">
        <v>430</v>
      </c>
      <c r="F1007" s="262"/>
      <c r="G1007" s="274"/>
    </row>
    <row r="1008" customFormat="false" ht="14.25" hidden="false" customHeight="false" outlineLevel="0" collapsed="false">
      <c r="A1008" s="27" t="n">
        <v>3248</v>
      </c>
      <c r="B1008" s="244" t="n">
        <f aca="false">IF(D1008="x",0,IF(C1008&lt;1,0,IF(C1008&gt;1,1)))</f>
        <v>1</v>
      </c>
      <c r="C1008" s="273" t="n">
        <v>118.49</v>
      </c>
      <c r="D1008" s="126"/>
      <c r="E1008" s="253" t="s">
        <v>430</v>
      </c>
      <c r="F1008" s="262"/>
      <c r="G1008" s="274"/>
    </row>
    <row r="1009" customFormat="false" ht="14.25" hidden="false" customHeight="false" outlineLevel="0" collapsed="false">
      <c r="A1009" s="27" t="n">
        <v>3249</v>
      </c>
      <c r="B1009" s="244" t="n">
        <f aca="false">IF(D1009="x",0,IF(C1009&lt;1,0,IF(C1009&gt;1,1)))</f>
        <v>1</v>
      </c>
      <c r="C1009" s="273" t="n">
        <v>119.99</v>
      </c>
      <c r="D1009" s="126"/>
      <c r="E1009" s="253" t="s">
        <v>430</v>
      </c>
      <c r="F1009" s="262"/>
      <c r="G1009" s="274"/>
    </row>
    <row r="1010" customFormat="false" ht="14.25" hidden="false" customHeight="false" outlineLevel="0" collapsed="false">
      <c r="A1010" s="27" t="n">
        <v>3250</v>
      </c>
      <c r="B1010" s="244" t="n">
        <f aca="false">IF(D1010="x",0,IF(C1010&lt;1,0,IF(C1010&gt;1,1)))</f>
        <v>1</v>
      </c>
      <c r="C1010" s="273" t="n">
        <v>117.21</v>
      </c>
      <c r="D1010" s="126"/>
      <c r="E1010" s="253" t="s">
        <v>430</v>
      </c>
      <c r="F1010" s="262"/>
      <c r="G1010" s="274"/>
    </row>
    <row r="1011" customFormat="false" ht="14.25" hidden="false" customHeight="false" outlineLevel="0" collapsed="false">
      <c r="A1011" s="27" t="n">
        <v>3251</v>
      </c>
      <c r="B1011" s="244" t="n">
        <f aca="false">IF(D1011="x",0,IF(C1011&lt;1,0,IF(C1011&gt;1,1)))</f>
        <v>0</v>
      </c>
      <c r="C1011" s="273"/>
      <c r="D1011" s="126"/>
      <c r="E1011" s="253" t="s">
        <v>430</v>
      </c>
      <c r="F1011" s="262"/>
      <c r="G1011" s="274"/>
    </row>
    <row r="1012" customFormat="false" ht="14.25" hidden="false" customHeight="false" outlineLevel="0" collapsed="false">
      <c r="A1012" s="27" t="n">
        <v>3252</v>
      </c>
      <c r="B1012" s="244" t="n">
        <f aca="false">IF(D1012="x",0,IF(C1012&lt;1,0,IF(C1012&gt;1,1)))</f>
        <v>1</v>
      </c>
      <c r="C1012" s="273" t="n">
        <v>113.95</v>
      </c>
      <c r="D1012" s="126"/>
      <c r="E1012" s="253" t="s">
        <v>430</v>
      </c>
      <c r="F1012" s="262"/>
      <c r="G1012" s="274"/>
    </row>
    <row r="1013" customFormat="false" ht="14.25" hidden="false" customHeight="false" outlineLevel="0" collapsed="false">
      <c r="A1013" s="27" t="n">
        <v>3253</v>
      </c>
      <c r="B1013" s="244" t="n">
        <f aca="false">IF(D1013="x",0,IF(C1013&lt;1,0,IF(C1013&gt;1,1)))</f>
        <v>1</v>
      </c>
      <c r="C1013" s="273" t="n">
        <v>111.66</v>
      </c>
      <c r="D1013" s="126"/>
      <c r="E1013" s="253" t="s">
        <v>430</v>
      </c>
      <c r="F1013" s="262"/>
      <c r="G1013" s="274"/>
    </row>
    <row r="1014" customFormat="false" ht="14.25" hidden="false" customHeight="false" outlineLevel="0" collapsed="false">
      <c r="A1014" s="27" t="n">
        <v>3254</v>
      </c>
      <c r="B1014" s="244" t="n">
        <f aca="false">IF(D1014="x",0,IF(C1014&lt;1,0,IF(C1014&gt;1,1)))</f>
        <v>1</v>
      </c>
      <c r="C1014" s="273" t="n">
        <v>115.36</v>
      </c>
      <c r="D1014" s="126"/>
      <c r="E1014" s="253" t="s">
        <v>430</v>
      </c>
      <c r="F1014" s="262"/>
      <c r="G1014" s="274"/>
    </row>
    <row r="1015" customFormat="false" ht="14.25" hidden="false" customHeight="false" outlineLevel="0" collapsed="false">
      <c r="A1015" s="27" t="n">
        <v>3255</v>
      </c>
      <c r="B1015" s="244" t="n">
        <f aca="false">IF(D1015="x",0,IF(C1015&lt;1,0,IF(C1015&gt;1,1)))</f>
        <v>1</v>
      </c>
      <c r="C1015" s="273" t="n">
        <v>115.95</v>
      </c>
      <c r="D1015" s="126"/>
      <c r="E1015" s="253" t="s">
        <v>430</v>
      </c>
      <c r="F1015" s="262"/>
      <c r="G1015" s="274"/>
    </row>
    <row r="1016" customFormat="false" ht="14.25" hidden="false" customHeight="false" outlineLevel="0" collapsed="false">
      <c r="A1016" s="27" t="n">
        <v>3256</v>
      </c>
      <c r="B1016" s="244" t="n">
        <f aca="false">IF(D1016="x",0,IF(C1016&lt;1,0,IF(C1016&gt;1,1)))</f>
        <v>1</v>
      </c>
      <c r="C1016" s="273" t="n">
        <v>120.07</v>
      </c>
      <c r="D1016" s="126"/>
      <c r="E1016" s="253" t="s">
        <v>430</v>
      </c>
      <c r="F1016" s="262"/>
      <c r="G1016" s="274"/>
    </row>
    <row r="1017" customFormat="false" ht="14.25" hidden="false" customHeight="false" outlineLevel="0" collapsed="false">
      <c r="A1017" s="27" t="n">
        <v>3257</v>
      </c>
      <c r="B1017" s="244" t="n">
        <f aca="false">IF(D1017="x",0,IF(C1017&lt;1,0,IF(C1017&gt;1,1)))</f>
        <v>0</v>
      </c>
      <c r="C1017" s="273"/>
      <c r="D1017" s="126"/>
      <c r="E1017" s="253" t="s">
        <v>430</v>
      </c>
      <c r="F1017" s="262"/>
      <c r="G1017" s="274"/>
    </row>
    <row r="1018" customFormat="false" ht="14.25" hidden="false" customHeight="false" outlineLevel="0" collapsed="false">
      <c r="A1018" s="27" t="n">
        <v>3258</v>
      </c>
      <c r="B1018" s="244" t="n">
        <f aca="false">IF(D1018="x",0,IF(C1018&lt;1,0,IF(C1018&gt;1,1)))</f>
        <v>0</v>
      </c>
      <c r="C1018" s="273"/>
      <c r="D1018" s="126"/>
      <c r="E1018" s="253" t="s">
        <v>430</v>
      </c>
      <c r="F1018" s="262"/>
      <c r="G1018" s="274"/>
    </row>
    <row r="1019" customFormat="false" ht="14.25" hidden="false" customHeight="false" outlineLevel="0" collapsed="false">
      <c r="A1019" s="27" t="n">
        <v>3259</v>
      </c>
      <c r="B1019" s="244" t="n">
        <f aca="false">IF(D1019="x",0,IF(C1019&lt;1,0,IF(C1019&gt;1,1)))</f>
        <v>0</v>
      </c>
      <c r="C1019" s="273"/>
      <c r="D1019" s="126"/>
      <c r="E1019" s="253" t="s">
        <v>430</v>
      </c>
      <c r="F1019" s="262"/>
      <c r="G1019" s="274"/>
    </row>
    <row r="1020" customFormat="false" ht="14.25" hidden="false" customHeight="false" outlineLevel="0" collapsed="false">
      <c r="A1020" s="27" t="n">
        <v>3260</v>
      </c>
      <c r="B1020" s="244" t="n">
        <f aca="false">IF(D1020="x",0,IF(C1020&lt;1,0,IF(C1020&gt;1,1)))</f>
        <v>1</v>
      </c>
      <c r="C1020" s="275" t="n">
        <v>118.33</v>
      </c>
      <c r="D1020" s="126"/>
      <c r="E1020" s="253" t="s">
        <v>430</v>
      </c>
      <c r="F1020" s="262"/>
      <c r="G1020" s="276"/>
    </row>
    <row r="1021" customFormat="false" ht="14.25" hidden="false" customHeight="false" outlineLevel="0" collapsed="false">
      <c r="A1021" s="27" t="n">
        <v>3261</v>
      </c>
      <c r="B1021" s="244" t="n">
        <f aca="false">IF(D1021="x",0,IF(C1021&lt;1,0,IF(C1021&gt;1,1)))</f>
        <v>1</v>
      </c>
      <c r="C1021" s="275" t="n">
        <v>116.76</v>
      </c>
      <c r="D1021" s="126"/>
      <c r="E1021" s="253" t="s">
        <v>430</v>
      </c>
      <c r="F1021" s="262"/>
      <c r="G1021" s="276"/>
    </row>
    <row r="1022" customFormat="false" ht="14.25" hidden="false" customHeight="false" outlineLevel="0" collapsed="false">
      <c r="A1022" s="27" t="n">
        <v>3262</v>
      </c>
      <c r="B1022" s="244" t="n">
        <f aca="false">IF(D1022="x",0,IF(C1022&lt;1,0,IF(C1022&gt;1,1)))</f>
        <v>0</v>
      </c>
      <c r="C1022" s="275"/>
      <c r="D1022" s="126"/>
      <c r="E1022" s="253" t="s">
        <v>430</v>
      </c>
      <c r="F1022" s="262"/>
      <c r="G1022" s="276"/>
    </row>
    <row r="1023" customFormat="false" ht="14.25" hidden="false" customHeight="false" outlineLevel="0" collapsed="false">
      <c r="A1023" s="27" t="n">
        <v>3263</v>
      </c>
      <c r="B1023" s="244" t="n">
        <f aca="false">IF(D1023="x",0,IF(C1023&lt;1,0,IF(C1023&gt;1,1)))</f>
        <v>1</v>
      </c>
      <c r="C1023" s="275" t="n">
        <v>116.09</v>
      </c>
      <c r="D1023" s="126"/>
      <c r="E1023" s="253" t="s">
        <v>430</v>
      </c>
      <c r="F1023" s="262"/>
      <c r="G1023" s="276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8C8D068-2CBB-4FDB-B0A0-7ADC20442333}">
            <x14:iconSet iconSet="3TrafficLights1" custom="1" reverse="0" showValue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B5:B1023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.44"/>
    <col collapsed="false" customWidth="true" hidden="false" outlineLevel="0" max="5" min="5" style="0" width="16.55"/>
    <col collapsed="false" customWidth="true" hidden="false" outlineLevel="0" max="6" min="6" style="0" width="16.44"/>
    <col collapsed="false" customWidth="true" hidden="false" outlineLevel="0" max="7" min="7" style="0" width="8.44"/>
  </cols>
  <sheetData>
    <row r="1" customFormat="false" ht="21" hidden="false" customHeight="false" outlineLevel="0" collapsed="false">
      <c r="A1" s="277"/>
      <c r="B1" s="278" t="s">
        <v>431</v>
      </c>
      <c r="C1" s="278"/>
      <c r="D1" s="278"/>
      <c r="E1" s="278"/>
      <c r="F1" s="278"/>
      <c r="G1" s="279"/>
    </row>
    <row r="2" customFormat="false" ht="16.5" hidden="false" customHeight="true" outlineLevel="0" collapsed="false">
      <c r="A2" s="280"/>
      <c r="B2" s="281"/>
      <c r="C2" s="281"/>
      <c r="D2" s="281"/>
      <c r="E2" s="281"/>
      <c r="F2" s="281"/>
      <c r="G2" s="281"/>
    </row>
    <row r="3" customFormat="false" ht="15" hidden="false" customHeight="true" outlineLevel="0" collapsed="false">
      <c r="A3" s="282" t="s">
        <v>26</v>
      </c>
      <c r="B3" s="283" t="s">
        <v>432</v>
      </c>
      <c r="C3" s="283" t="s">
        <v>433</v>
      </c>
      <c r="D3" s="283" t="s">
        <v>434</v>
      </c>
      <c r="E3" s="283" t="s">
        <v>435</v>
      </c>
      <c r="F3" s="284" t="s">
        <v>436</v>
      </c>
    </row>
    <row r="4" customFormat="false" ht="14.25" hidden="false" customHeight="false" outlineLevel="0" collapsed="false">
      <c r="A4" s="282"/>
      <c r="B4" s="283"/>
      <c r="C4" s="283"/>
      <c r="D4" s="283"/>
      <c r="E4" s="283"/>
      <c r="F4" s="284"/>
    </row>
    <row r="5" customFormat="false" ht="14.25" hidden="false" customHeight="false" outlineLevel="0" collapsed="false">
      <c r="A5" s="282"/>
      <c r="B5" s="283"/>
      <c r="C5" s="283"/>
      <c r="D5" s="283"/>
      <c r="E5" s="283"/>
      <c r="F5" s="284"/>
    </row>
    <row r="6" customFormat="false" ht="15" hidden="false" customHeight="false" outlineLevel="0" collapsed="false">
      <c r="A6" s="285"/>
      <c r="B6" s="286" t="s">
        <v>437</v>
      </c>
      <c r="C6" s="286" t="s">
        <v>33</v>
      </c>
      <c r="D6" s="286" t="s">
        <v>438</v>
      </c>
      <c r="E6" s="286" t="s">
        <v>14</v>
      </c>
      <c r="F6" s="287" t="s">
        <v>14</v>
      </c>
    </row>
    <row r="7" customFormat="false" ht="14.25" hidden="false" customHeight="false" outlineLevel="0" collapsed="false">
      <c r="A7" s="288" t="s">
        <v>439</v>
      </c>
      <c r="B7" s="289" t="n">
        <v>3.5667</v>
      </c>
      <c r="C7" s="290" t="n">
        <v>22.2</v>
      </c>
      <c r="D7" s="291" t="n">
        <f aca="false">IF(ISBLANK(C7),"",$E$18*(1+$E$17*(C7-20)))</f>
        <v>5.00011</v>
      </c>
      <c r="E7" s="292" t="n">
        <f aca="false">IF(ISBLANK(B7),"",IF(ISBLANK(C7),"",(B7*$E$16*6)/(D7*$E$13)))</f>
        <v>0.0200028334100319</v>
      </c>
      <c r="F7" s="293" t="n">
        <f aca="false">IF(ISBLANK(B7),"",IF(ISBLANK(C7),"",E7*($E$19/(0.999842594+(0.00006793952*C7)-(0.00000909529*C7^2)+(0.0000001001685*C7^3)-(0.000000001120083*C7^4)+(0.000000000006536332*C7^5)))))</f>
        <v>0.0200124336969131</v>
      </c>
    </row>
    <row r="8" customFormat="false" ht="14.25" hidden="false" customHeight="false" outlineLevel="0" collapsed="false">
      <c r="A8" s="288"/>
      <c r="B8" s="289"/>
      <c r="C8" s="290"/>
      <c r="D8" s="291" t="str">
        <f aca="false">IF(ISBLANK(C8),"",$E$18*(1+$E$17*(C8-20)))</f>
        <v/>
      </c>
      <c r="E8" s="292" t="str">
        <f aca="false">IF(ISBLANK(B8),"",IF(ISBLANK(C8),"",(B8*$E$16*6)/(D8*$E$13)))</f>
        <v/>
      </c>
      <c r="F8" s="293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4.25" hidden="false" customHeight="false" outlineLevel="0" collapsed="false">
      <c r="A9" s="288"/>
      <c r="B9" s="289"/>
      <c r="C9" s="290"/>
      <c r="D9" s="291" t="str">
        <f aca="false">IF(ISBLANK(C9),"",$E$18*(1+$E$17*(C9-20)))</f>
        <v/>
      </c>
      <c r="E9" s="292" t="str">
        <f aca="false">IF(ISBLANK(B9),"",IF(ISBLANK(C9),"",(B9*$E$16*6)/(D9*$E$13)))</f>
        <v/>
      </c>
      <c r="F9" s="293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4.25" hidden="false" customHeight="false" outlineLevel="0" collapsed="false">
      <c r="A10" s="288"/>
      <c r="B10" s="289"/>
      <c r="C10" s="290"/>
      <c r="D10" s="291" t="str">
        <f aca="false">IF(ISBLANK(C10),"",$E$18*(1+$E$17*(C10-20)))</f>
        <v/>
      </c>
      <c r="E10" s="292" t="str">
        <f aca="false">IF(ISBLANK(B10),"",IF(ISBLANK(C10),"",(B10*$E$16*6)/(D10*$E$13)))</f>
        <v/>
      </c>
      <c r="F10" s="293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94"/>
    </row>
    <row r="12" customFormat="false" ht="15" hidden="false" customHeight="false" outlineLevel="0" collapsed="false">
      <c r="A12" s="47" t="s">
        <v>30</v>
      </c>
    </row>
    <row r="13" customFormat="false" ht="14.25" hidden="false" customHeight="false" outlineLevel="0" collapsed="false">
      <c r="A13" s="295" t="s">
        <v>440</v>
      </c>
      <c r="B13" s="295"/>
      <c r="C13" s="295"/>
      <c r="D13" s="296" t="s">
        <v>441</v>
      </c>
      <c r="E13" s="297" t="n">
        <v>214.001</v>
      </c>
      <c r="F13" s="3" t="s">
        <v>437</v>
      </c>
      <c r="G13" s="5"/>
    </row>
    <row r="14" customFormat="false" ht="14.25" hidden="false" customHeight="false" outlineLevel="0" collapsed="false">
      <c r="A14" s="298" t="s">
        <v>442</v>
      </c>
      <c r="B14" s="298"/>
      <c r="C14" s="298"/>
      <c r="D14" s="299" t="s">
        <v>443</v>
      </c>
      <c r="E14" s="300" t="n">
        <v>1</v>
      </c>
      <c r="F14" s="6" t="s">
        <v>444</v>
      </c>
      <c r="G14" s="5"/>
    </row>
    <row r="15" customFormat="false" ht="14.25" hidden="false" customHeight="false" outlineLevel="0" collapsed="false">
      <c r="A15" s="4"/>
      <c r="B15" s="5"/>
      <c r="C15" s="5"/>
      <c r="D15" s="299"/>
      <c r="E15" s="299"/>
      <c r="F15" s="6"/>
      <c r="G15" s="5"/>
    </row>
    <row r="16" customFormat="false" ht="14.25" hidden="false" customHeight="false" outlineLevel="0" collapsed="false">
      <c r="A16" s="301" t="s">
        <v>445</v>
      </c>
      <c r="B16" s="5"/>
      <c r="C16" s="302"/>
      <c r="D16" s="303" t="s">
        <v>446</v>
      </c>
      <c r="E16" s="304" t="n">
        <v>1.000159</v>
      </c>
      <c r="F16" s="6"/>
      <c r="G16" s="5"/>
    </row>
    <row r="17" customFormat="false" ht="14.25" hidden="false" customHeight="false" outlineLevel="0" collapsed="false">
      <c r="A17" s="301" t="s">
        <v>447</v>
      </c>
      <c r="B17" s="5"/>
      <c r="C17" s="302"/>
      <c r="D17" s="304" t="s">
        <v>448</v>
      </c>
      <c r="E17" s="304" t="n">
        <v>1E-005</v>
      </c>
      <c r="F17" s="6"/>
      <c r="G17" s="5"/>
    </row>
    <row r="18" customFormat="false" ht="14.25" hidden="false" customHeight="false" outlineLevel="0" collapsed="false">
      <c r="A18" s="301" t="s">
        <v>449</v>
      </c>
      <c r="B18" s="5"/>
      <c r="C18" s="302"/>
      <c r="D18" s="304" t="s">
        <v>450</v>
      </c>
      <c r="E18" s="305" t="n">
        <f aca="false">('Correction de volume'!E6)/1000</f>
        <v>5</v>
      </c>
      <c r="F18" s="6" t="s">
        <v>438</v>
      </c>
      <c r="G18" s="5"/>
    </row>
    <row r="19" customFormat="false" ht="15" hidden="false" customHeight="false" outlineLevel="0" collapsed="false">
      <c r="A19" s="306" t="s">
        <v>451</v>
      </c>
      <c r="B19" s="307"/>
      <c r="C19" s="308"/>
      <c r="D19" s="309" t="s">
        <v>42</v>
      </c>
      <c r="E19" s="310" t="n">
        <v>0.9982063193824</v>
      </c>
      <c r="F19" s="80"/>
      <c r="G19" s="5"/>
    </row>
    <row r="24" customFormat="false" ht="14.25" hidden="false" customHeight="false" outlineLevel="0" collapsed="false">
      <c r="R24" s="0" t="s">
        <v>452</v>
      </c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26.89"/>
    <col collapsed="false" customWidth="true" hidden="false" outlineLevel="0" max="3" min="3" style="0" width="8.44"/>
    <col collapsed="false" customWidth="true" hidden="false" outlineLevel="0" max="5" min="4" style="0" width="9.44"/>
    <col collapsed="false" customWidth="true" hidden="false" outlineLevel="0" max="6" min="6" style="0" width="11"/>
    <col collapsed="false" customWidth="true" hidden="false" outlineLevel="0" max="7" min="7" style="0" width="10.87"/>
  </cols>
  <sheetData>
    <row r="1" customFormat="false" ht="21" hidden="false" customHeight="false" outlineLevel="0" collapsed="false">
      <c r="A1" s="277"/>
      <c r="B1" s="311" t="s">
        <v>453</v>
      </c>
      <c r="C1" s="311"/>
      <c r="D1" s="311"/>
      <c r="E1" s="311"/>
      <c r="F1" s="311"/>
      <c r="G1" s="311"/>
      <c r="H1" s="312"/>
    </row>
    <row r="2" customFormat="false" ht="21" hidden="false" customHeight="false" outlineLevel="0" collapsed="false">
      <c r="A2" s="313"/>
      <c r="B2" s="314"/>
      <c r="C2" s="314"/>
      <c r="D2" s="314"/>
      <c r="E2" s="314"/>
      <c r="F2" s="314"/>
      <c r="G2" s="314"/>
      <c r="H2" s="314"/>
    </row>
    <row r="3" customFormat="false" ht="25.5" hidden="false" customHeight="true" outlineLevel="0" collapsed="false">
      <c r="A3" s="315" t="s">
        <v>454</v>
      </c>
      <c r="B3" s="316" t="s">
        <v>455</v>
      </c>
      <c r="C3" s="316" t="s">
        <v>456</v>
      </c>
      <c r="D3" s="316" t="s">
        <v>457</v>
      </c>
      <c r="E3" s="316" t="s">
        <v>458</v>
      </c>
      <c r="F3" s="316" t="s">
        <v>459</v>
      </c>
      <c r="G3" s="317" t="s">
        <v>460</v>
      </c>
      <c r="H3" s="314"/>
    </row>
    <row r="4" customFormat="false" ht="14.25" hidden="false" customHeight="false" outlineLevel="0" collapsed="false">
      <c r="A4" s="315"/>
      <c r="B4" s="316"/>
      <c r="C4" s="316"/>
      <c r="D4" s="316"/>
      <c r="E4" s="316"/>
      <c r="F4" s="316"/>
      <c r="G4" s="317"/>
      <c r="H4" s="314"/>
    </row>
    <row r="5" customFormat="false" ht="15" hidden="false" customHeight="false" outlineLevel="0" collapsed="false">
      <c r="A5" s="318"/>
      <c r="B5" s="319"/>
      <c r="C5" s="319" t="s">
        <v>461</v>
      </c>
      <c r="D5" s="319" t="s">
        <v>462</v>
      </c>
      <c r="E5" s="319" t="s">
        <v>38</v>
      </c>
      <c r="F5" s="319" t="s">
        <v>38</v>
      </c>
      <c r="G5" s="320" t="s">
        <v>38</v>
      </c>
      <c r="H5" s="314"/>
    </row>
    <row r="6" customFormat="false" ht="14.25" hidden="false" customHeight="false" outlineLevel="0" collapsed="false">
      <c r="A6" s="321" t="n">
        <v>40878</v>
      </c>
      <c r="B6" s="322" t="s">
        <v>463</v>
      </c>
      <c r="C6" s="323" t="n">
        <v>20</v>
      </c>
      <c r="D6" s="323" t="n">
        <v>5000</v>
      </c>
      <c r="E6" s="324" t="n">
        <f aca="false">IF(ISBLANK(C6),"",IF(ISBLANK(D6),"",D6*(1+0.00001*(20-C6))))</f>
        <v>5000</v>
      </c>
      <c r="F6" s="324" t="n">
        <v>5000</v>
      </c>
      <c r="G6" s="325" t="n">
        <f aca="false">IF(ISBLANK(D6),"",IF(ISBLANK(C6),"",(E6-F6)))</f>
        <v>0</v>
      </c>
      <c r="H6" s="314"/>
    </row>
    <row r="7" customFormat="false" ht="14.25" hidden="false" customHeight="false" outlineLevel="0" collapsed="false">
      <c r="A7" s="288" t="n">
        <v>40878</v>
      </c>
      <c r="B7" s="326" t="s">
        <v>464</v>
      </c>
      <c r="C7" s="327" t="n">
        <v>23</v>
      </c>
      <c r="D7" s="327" t="n">
        <v>5</v>
      </c>
      <c r="E7" s="328" t="n">
        <f aca="false">IF(ISBLANK(C7),"",IF(ISBLANK(D7),"",D7*(1+0.00001*(20-C7))))</f>
        <v>4.99985</v>
      </c>
      <c r="F7" s="328" t="n">
        <v>5</v>
      </c>
      <c r="G7" s="329" t="n">
        <f aca="false">IF(ISBLANK(D7),"",IF(ISBLANK(C7),"",(E7-F7)))</f>
        <v>-0.00014999999999965</v>
      </c>
      <c r="H7" s="314"/>
    </row>
    <row r="8" customFormat="false" ht="14.25" hidden="false" customHeight="false" outlineLevel="0" collapsed="false">
      <c r="A8" s="288" t="n">
        <v>42347</v>
      </c>
      <c r="B8" s="326" t="s">
        <v>465</v>
      </c>
      <c r="C8" s="327" t="n">
        <v>23.7</v>
      </c>
      <c r="D8" s="327" t="n">
        <v>5.0114</v>
      </c>
      <c r="E8" s="328" t="n">
        <f aca="false">IF(ISBLANK(C8),"",IF(ISBLANK(D8),"",D8*(1+0.00001*(20-C8))))</f>
        <v>5.0112145782</v>
      </c>
      <c r="F8" s="328" t="n">
        <v>5</v>
      </c>
      <c r="G8" s="329" t="n">
        <f aca="false">IF(ISBLANK(D8),"",IF(ISBLANK(C8),"",(E8-F8)))</f>
        <v>0.0112145782000006</v>
      </c>
      <c r="H8" s="314"/>
    </row>
    <row r="9" customFormat="false" ht="14.25" hidden="false" customHeight="false" outlineLevel="0" collapsed="false">
      <c r="A9" s="288" t="n">
        <v>42347</v>
      </c>
      <c r="B9" s="326" t="s">
        <v>466</v>
      </c>
      <c r="C9" s="327" t="n">
        <v>20.8</v>
      </c>
      <c r="D9" s="327" t="n">
        <v>1.021709</v>
      </c>
      <c r="E9" s="328" t="n">
        <f aca="false">IF(ISBLANK(C9),"",IF(ISBLANK(D9),"",D9*(1+0.00001*(20-C9))))</f>
        <v>1.021700826328</v>
      </c>
      <c r="F9" s="328" t="n">
        <v>1</v>
      </c>
      <c r="G9" s="329" t="n">
        <f aca="false">IF(ISBLANK(D9),"",IF(ISBLANK(C9),"",(E9-F9)))</f>
        <v>0.0217008263280001</v>
      </c>
      <c r="H9" s="314"/>
    </row>
    <row r="10" customFormat="false" ht="15" hidden="false" customHeight="false" outlineLevel="0" collapsed="false">
      <c r="A10" s="288" t="n">
        <v>42347</v>
      </c>
      <c r="B10" s="330" t="s">
        <v>467</v>
      </c>
      <c r="C10" s="331" t="n">
        <v>20.7</v>
      </c>
      <c r="D10" s="331" t="n">
        <v>1.0151</v>
      </c>
      <c r="E10" s="332" t="n">
        <f aca="false">IF(ISBLANK(C10),"",IF(ISBLANK(D10),"",D10*(1+0.00001*(20-C10))))</f>
        <v>1.0150928943</v>
      </c>
      <c r="F10" s="332" t="n">
        <v>1</v>
      </c>
      <c r="G10" s="333" t="n">
        <f aca="false">IF(ISBLANK(D10),"",IF(ISBLANK(C10),"",(E10-F10)))</f>
        <v>0.0150928942999999</v>
      </c>
      <c r="H10" s="314"/>
    </row>
    <row r="11" customFormat="false" ht="14.25" hidden="false" customHeight="false" outlineLevel="0" collapsed="false">
      <c r="E11" s="334"/>
      <c r="F11" s="334"/>
      <c r="G11" s="335"/>
      <c r="H11" s="314"/>
    </row>
    <row r="14" customFormat="false" ht="14.25" hidden="false" customHeight="false" outlineLevel="0" collapsed="false">
      <c r="D14" s="336"/>
    </row>
    <row r="15" customFormat="false" ht="14.25" hidden="false" customHeight="false" outlineLevel="0" collapsed="false">
      <c r="D15" s="337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ColWidth="10.542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en-US</dc:language>
  <cp:lastModifiedBy/>
  <cp:lastPrinted>2015-02-05T12:58:17Z</cp:lastPrinted>
  <dcterms:modified xsi:type="dcterms:W3CDTF">2024-04-09T14:02:51Z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